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braskemsa.sharepoint.com/sites/DesenvolvimentoSustentvelBraskem/Documentos DS/SD Strategy &amp; Management/2. Perfomance &amp; Reporting/Indicators/ESG Dashboard/"/>
    </mc:Choice>
  </mc:AlternateContent>
  <xr:revisionPtr revIDLastSave="8" documentId="8_{B5073BFF-CD18-4EA8-A738-BA964DB4696F}" xr6:coauthVersionLast="47" xr6:coauthVersionMax="47" xr10:uidLastSave="{7D2CAEE9-F79A-48EB-A422-81A5AE7EE17F}"/>
  <bookViews>
    <workbookView xWindow="-110" yWindow="-110" windowWidth="19420" windowHeight="10420" tabRatio="866" firstSheet="38" activeTab="38" xr2:uid="{208E3298-4FB1-4340-BA8C-7335B23E77D2}"/>
  </bookViews>
  <sheets>
    <sheet name="Home" sheetId="47" r:id="rId1"/>
    <sheet name="GRI &gt;&gt;" sheetId="4" r:id="rId2"/>
    <sheet name="GRI 2-1 até 2-6" sheetId="1" r:id="rId3"/>
    <sheet name="GRI 2-7" sheetId="7" r:id="rId4"/>
    <sheet name="GRI 2-8" sheetId="8" r:id="rId5"/>
    <sheet name="GRI 2-9 até 2-21" sheetId="15" r:id="rId6"/>
    <sheet name="GRI 2-22 até 2-30" sheetId="16" r:id="rId7"/>
    <sheet name="GRI 3" sheetId="2" r:id="rId8"/>
    <sheet name="GRI 201" sheetId="17" r:id="rId9"/>
    <sheet name="GRI 202" sheetId="18" r:id="rId10"/>
    <sheet name="GRI 203" sheetId="19" r:id="rId11"/>
    <sheet name="GRI 204" sheetId="20" r:id="rId12"/>
    <sheet name="GRI 205" sheetId="21" r:id="rId13"/>
    <sheet name="GRI 206" sheetId="22" r:id="rId14"/>
    <sheet name="GRI 207" sheetId="23" r:id="rId15"/>
    <sheet name="GRI 301" sheetId="24" r:id="rId16"/>
    <sheet name="GRI 302" sheetId="25" r:id="rId17"/>
    <sheet name="GRI 303" sheetId="26" r:id="rId18"/>
    <sheet name="GRI 304" sheetId="27" r:id="rId19"/>
    <sheet name="GRI 305" sheetId="12" r:id="rId20"/>
    <sheet name="GRI 306" sheetId="13" r:id="rId21"/>
    <sheet name="GRI 308" sheetId="29" r:id="rId22"/>
    <sheet name="GRI 401" sheetId="30" r:id="rId23"/>
    <sheet name="GRI 402" sheetId="31" r:id="rId24"/>
    <sheet name="GRI 403" sheetId="32" r:id="rId25"/>
    <sheet name="GRI 404" sheetId="33" r:id="rId26"/>
    <sheet name="GRI 405" sheetId="34" r:id="rId27"/>
    <sheet name="GRI 406" sheetId="35" r:id="rId28"/>
    <sheet name="GRI 407" sheetId="36" r:id="rId29"/>
    <sheet name="GRI 408" sheetId="37" r:id="rId30"/>
    <sheet name="GRI 409" sheetId="38" r:id="rId31"/>
    <sheet name="GRI 410" sheetId="39" r:id="rId32"/>
    <sheet name="GRI 413" sheetId="41" r:id="rId33"/>
    <sheet name="GRI 414" sheetId="42" r:id="rId34"/>
    <sheet name="GRI 415" sheetId="43" r:id="rId35"/>
    <sheet name="GRI 416" sheetId="44" r:id="rId36"/>
    <sheet name="GRI 417" sheetId="45" r:id="rId37"/>
    <sheet name="GRI 418" sheetId="46" r:id="rId38"/>
    <sheet name="SASB &gt;&gt;" sheetId="14" r:id="rId39"/>
    <sheet name=" RT-CH-000" sheetId="6" r:id="rId40"/>
    <sheet name="RT-CH-110" sheetId="53" r:id="rId41"/>
    <sheet name="RT-CH-120" sheetId="55" r:id="rId42"/>
    <sheet name="RT-CH-130" sheetId="56" r:id="rId43"/>
    <sheet name="RT-CH-140" sheetId="57" r:id="rId44"/>
    <sheet name="RT-CH-150" sheetId="58" r:id="rId45"/>
    <sheet name="RT-CH-210" sheetId="62" r:id="rId46"/>
    <sheet name="RT-CH-320" sheetId="63" r:id="rId47"/>
    <sheet name="RT-CH-410" sheetId="50" r:id="rId48"/>
    <sheet name="RT-CH-530" sheetId="61" r:id="rId49"/>
    <sheet name="RT-CH-540" sheetId="3" r:id="rId50"/>
    <sheet name="EM-MD-120" sheetId="51" r:id="rId51"/>
    <sheet name="EM-MD-160" sheetId="52" r:id="rId52"/>
    <sheet name="EM-MD-520" sheetId="49"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56" l="1"/>
  <c r="D5" i="56"/>
  <c r="E5" i="56"/>
  <c r="F5" i="56"/>
  <c r="C6" i="56"/>
  <c r="D6" i="56"/>
  <c r="E6" i="56"/>
  <c r="F6" i="56"/>
  <c r="F9" i="56"/>
  <c r="F10" i="56"/>
  <c r="F11" i="56"/>
  <c r="F12" i="56"/>
  <c r="F13" i="56"/>
  <c r="F23" i="3" l="1"/>
  <c r="C29" i="3"/>
  <c r="E31" i="3"/>
  <c r="D29" i="3"/>
  <c r="C31" i="3"/>
  <c r="D31" i="3"/>
  <c r="F30" i="3"/>
  <c r="E30" i="3" l="1"/>
  <c r="D30" i="3"/>
  <c r="C30" i="3"/>
  <c r="F31" i="3" l="1"/>
  <c r="F29" i="3"/>
  <c r="E29" i="3"/>
  <c r="C24" i="3" l="1"/>
  <c r="E18" i="3" l="1"/>
  <c r="E25" i="3"/>
  <c r="E24" i="3"/>
  <c r="C19" i="3" l="1"/>
  <c r="C25" i="3"/>
  <c r="C18" i="3"/>
  <c r="D25" i="3" l="1"/>
  <c r="E19" i="3"/>
  <c r="D19" i="3" l="1"/>
  <c r="D18" i="3"/>
  <c r="D24" i="3"/>
  <c r="E23" i="3" l="1"/>
  <c r="E17" i="3"/>
  <c r="D17" i="3" l="1"/>
  <c r="D23" i="3"/>
  <c r="C17" i="3" l="1"/>
  <c r="C23" i="3"/>
  <c r="F19" i="3" l="1"/>
  <c r="F18" i="3"/>
  <c r="F17" i="3"/>
  <c r="F24" i="3"/>
  <c r="F2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tc={F437B18F-A23A-4192-83EC-F6616BBA2F7E}</author>
    <author>tc={1A28D274-DC98-4BA5-9274-1A0630192E52}</author>
  </authors>
  <commentList>
    <comment ref="B59" authorId="0" shapeId="0" xr:uid="{F437B18F-A23A-4192-83EC-F6616BBA2F7E}">
      <text>
        <t>[Comentário encadeado]
Sua versão do Excel permite que você leia este comentário encadeado, no entanto, as edições serão removidas se o arquivo for aberto em uma versão mais recente do Excel. Saiba mais: https://go.microsoft.com/fwlink/?linkid=870924
Comentário:
    Considerar páginas 27 e 35 do relatório.</t>
      </text>
    </comment>
    <comment ref="B69" authorId="1" shapeId="0" xr:uid="{1A28D274-DC98-4BA5-9274-1A0630192E52}">
      <text>
        <t>[Comentário encadeado]
Sua versão do Excel permite que você leia este comentário encadeado, no entanto, as edições serão removidas se o arquivo for aberto em uma versão mais recente do Excel. Saiba mais: https://go.microsoft.com/fwlink/?linkid=870924
Comentário:
    Capítulo "Sobre este relatório"</t>
      </text>
    </comment>
  </commentList>
</comments>
</file>

<file path=xl/sharedStrings.xml><?xml version="1.0" encoding="utf-8"?>
<sst xmlns="http://schemas.openxmlformats.org/spreadsheetml/2006/main" count="3527" uniqueCount="1360">
  <si>
    <t>RT-CH-540a.2 - Número de incidentes de transporte</t>
  </si>
  <si>
    <t>No de acidentes de transporte (graves + moderados)</t>
  </si>
  <si>
    <t>Rodoviária</t>
  </si>
  <si>
    <t>Marítimo</t>
  </si>
  <si>
    <t>Ferroviário</t>
  </si>
  <si>
    <t>Taxa de acidente de trasporte (graves + moderarados)</t>
  </si>
  <si>
    <t xml:space="preserve"> RT-CH 000.A Produção por segmento reportado</t>
  </si>
  <si>
    <t>Capacity</t>
  </si>
  <si>
    <t>Production</t>
  </si>
  <si>
    <t>BRA</t>
  </si>
  <si>
    <t>PP</t>
  </si>
  <si>
    <t>PVC</t>
  </si>
  <si>
    <t>EDC</t>
  </si>
  <si>
    <t>PE</t>
  </si>
  <si>
    <t>Capacidade</t>
  </si>
  <si>
    <t>Produção</t>
  </si>
  <si>
    <t>Tx de Utilização</t>
  </si>
  <si>
    <t>Químicos</t>
  </si>
  <si>
    <t>Eteno Verde</t>
  </si>
  <si>
    <t>Cloro</t>
  </si>
  <si>
    <t>Eteno</t>
  </si>
  <si>
    <t>Brasil</t>
  </si>
  <si>
    <t>Utilization Rate</t>
  </si>
  <si>
    <t>México</t>
  </si>
  <si>
    <t>Alemanha</t>
  </si>
  <si>
    <t>Taxa de Utilização</t>
  </si>
  <si>
    <t>(kt/ano)</t>
  </si>
  <si>
    <t>Soda cáustica</t>
  </si>
  <si>
    <t>Total</t>
  </si>
  <si>
    <t>Mexico</t>
  </si>
  <si>
    <t xml:space="preserve">Total </t>
  </si>
  <si>
    <t>Total Jornada Parcial</t>
  </si>
  <si>
    <t>Homens</t>
  </si>
  <si>
    <t>Mulheres</t>
  </si>
  <si>
    <t>Holanda</t>
  </si>
  <si>
    <t>Outros países</t>
  </si>
  <si>
    <t>Braskem seguiu o planejamento de headcount para o ano.</t>
  </si>
  <si>
    <t>GRI 2-8 - Trabalhadores que não são empregados</t>
  </si>
  <si>
    <t>Número de viagens</t>
  </si>
  <si>
    <t>(No acidentes/10.000 eventos)</t>
  </si>
  <si>
    <t>(No acidentes)</t>
  </si>
  <si>
    <t>(No viagens)</t>
  </si>
  <si>
    <t>2-7 a. Número total de empregados, e divisão do total por gênero e região</t>
  </si>
  <si>
    <t>2-7b.i. Empregados com tempo de contrato indeterminado, e divisão por gênero e região</t>
  </si>
  <si>
    <t>2-7b.iii. Empregados com contrato de horas não garantidas</t>
  </si>
  <si>
    <t>2-7b.v. Empregados de turno parcial, divididoa por gênero e região</t>
  </si>
  <si>
    <t>2-7b.iv. Empregados de turno integral, dividido por gênero e região</t>
  </si>
  <si>
    <t>2-7c. descrever as metodologias e premissas usadas para compilar os dados, incluindo se os números estão relatados</t>
  </si>
  <si>
    <t>2-7d. relatar informações contextuais necessárias para a compreensão dos dados relatados</t>
  </si>
  <si>
    <t>2-7e. descrever flutuações significativas no número de empregados durante o período de relato e entre períodos de relato</t>
  </si>
  <si>
    <t>São Paulo</t>
  </si>
  <si>
    <t>Rio de Janeiro</t>
  </si>
  <si>
    <t>Bahia</t>
  </si>
  <si>
    <t>Alagoas</t>
  </si>
  <si>
    <t>Estados Unidos</t>
  </si>
  <si>
    <t>Não aplicável</t>
  </si>
  <si>
    <t>Para o cálculo dos números referentes ao Brasil, foram considerados integrantes e aprendizez ativos, excluindo posições de estágio. Para os demais países, foram considerados integrantes ativos, excluindo posições de estágio. Com relação aos contratos de tempo determinado no Brasil, são considerados aprendizes (12), dos quais três (03) deles tem contrato de trabalho de 20 horas.</t>
  </si>
  <si>
    <t>305-1 Emissões Diretas de Gases de Efeito Estufa (Escopo 1)</t>
  </si>
  <si>
    <t>Volume de emissões GEE, Escopo 1 (tCO2)</t>
  </si>
  <si>
    <t>305-1a. Total de emissões GEE, Escopo 1</t>
  </si>
  <si>
    <t>305-1b. Gases incluídos no cálculo</t>
  </si>
  <si>
    <t>Todos</t>
  </si>
  <si>
    <t>CO2 , CH4 , N2O, HFCs, PFCs, SF6 , NF3 ou todos</t>
  </si>
  <si>
    <t>305-1c. Emissões biogênicas</t>
  </si>
  <si>
    <t>Volume de emissões biogênicas (tCO2)</t>
  </si>
  <si>
    <t>305-1d. Ano base para cálculo</t>
  </si>
  <si>
    <t>Volume de emissões GEE, Escopos 1 e 2 (tCO2, média dos últimos 3 anos)</t>
  </si>
  <si>
    <t>305-1e. Fonte dos fatores de emissão</t>
  </si>
  <si>
    <t>305-1g. Padrões, metodologias, premissas, ferramentas de calculo utilizadas</t>
  </si>
  <si>
    <t>305-2+J16+J16 Emissões indiretas de gasesde efeito estufa (escopo 2)</t>
  </si>
  <si>
    <t>Volume de emissões GEE, Escopo 2 (tCO2)- market-based</t>
  </si>
  <si>
    <t>Volume de emissões GEE, Escopo 2 (tCO2)- location-based</t>
  </si>
  <si>
    <t>305-2 Emissões indiretas de gases de efeito estufa (escopo 2)</t>
  </si>
  <si>
    <t>GRI 306-1 Geração e impactos relevantes relacionado a resíduos</t>
  </si>
  <si>
    <t>Os resíduos na Braskem são monitorados em sua geração e destinação, categorizados como resíduos perigosos e não perigosos. Os resíduos considerados são os gerados dentro das suas unidades ou em locais sobre a sua gestão. Os resíduos gerados por empresas terceiras na prestação dos serviços para a Braskem são de responsabilidade da mesma, estando essa obrigação registrada em contrato. O sistema de Gerenciamento de Resíduos Sólidos e Semissólidos na Braskem visa assegurar a homogeneização de procedimentos, práticas, e aplicação de ferramentas relacionadas com a Gestão de Resíduos, incluindo o levantamento de inventário, caracterização e sua classificação de forma. Buscando atender os requisitos legais aplicáveis e as melhores práticas, a Braskem preza por atender a ordem de prioridade para a gestão dos resíduos: 1. Não-geração; 2. Redução; 3. Reutilização; 4. Tratamento de resíduos; 5. Destinação final ambientalmente adequada dos rejeitos. O atendimento à ordem apresentada busca reduzir os custos de tratamento de resíduos; atingir índices crescentes de eco eficiência (Benchmark); e prevenir passivos ambientais. Os dados quantitativos da geração de resíduo são monitorados e avaliados mensalmente através do registro no sistema interno BPC. A equipe de SSMA Corporativo consolida os dados de todas as unidades industriais em um dado unificado Braskem, que é acompanhado mensalmente e reportado em relatório interno. Trimestralmente, os dados Braskem são consolidados e apresentados ao público externo. Para os dados quantitativos, existem metais mensais e anuais, que são acompanhadas pelas lideranças.</t>
  </si>
  <si>
    <t>A Braskem possui diversas iniciativas para evitar a geração de resíduos, tendo como princípio básico o atendimento a ordem de prioridade: 1. Não-geração; 2. Redução; 3. Reutilização; 4. Tratamento de resíduos; 5. Destinação final ambientalmente adequada dos rejeitos. O atendimento à ordem busca reduzir os custos de tratamento de resíduos; atingir índices crescentes de eco eficiência (Benchmark); e prevenir passivos ambientais.
 As unidades industriais possuem diversas iniciativas, dentro da rotina operacional de cada processo. Dentre as medidas tomadas, podemos destacar: Logística reversa de embalagens dos insumos utilizados nos próprios processos; Reaproveitamento de resíduos como insumos entre plantas (pallets); Venda de resíduos como matéria prima para outros processos; Envio de sucata de plástico para o projeto I'm Green; Campanhas educativas para área de suprimentos, fortalecendo o compromisso da logística reversa de embalagens; Campanhas educativas: Coleta seletiva para segregação, descarte correto, Economia circular, Reciclagem, I'm Green, Semana de Meio Ambiente, Contra desperdícios, Ressignificar o consumo e o descarte, Sucata Metálica; Busca por alternativas de tratamento para reduzir envio de resíduos pra aterros.
A Braskem conta com apoio operacional no gerenciamento de resíduos de empresas terceirizadas especializadas na temática. O acompanhamento dos serviços prestados é realizado pela equipe de Meio Ambiente de cada unidade industrial, avaliando mensalmente os dados gerados e realizando reuniões de acompanhamento periódicas para atualização das ações acordadas em cada contrato específico.
Mensalmente, são realizadas diversas verificações no processo de gerenciamento: 1) Após a emissão da documentação em que o técnico da empresa terceira solicita a assinatura do representante do SSMA Braskem; 2) Quando o engenheiro Braskem faz a justificativa mensal do ecoindicador; 3) Nos relatórios de Manifesto de Transporte de Resíduo (no Brasil); 4) Em conferência de Boletins de Medição ou Auditorias (internas e externas), em que o processo de gerenciamento de resíduos é avaliado; 5) Relatórios diversos.
São utilizadas planilhas contendo o número do manifesto, nome do resíduo, peso, dados de transporte, destino e datas. São geradas ordens de venda, notas fiscais e tickets de pesagem. Os manifestos são guardados em pasta física/online e são acompanhados os certificados de destinação gerados pelos fornecedores. Todos os dados são consolidados pela equipe de Meio Ambiente das unidades e usados para reporte ao SSMA Corporativo e órgãos públicos. Todas as unidades industriais possuem seu PGRS - Plano de Gerenciamento de Resíduos Sólidos, no qual são identificados os resíduos gerados, suas classificações e a tratativa adequada. Os resíduos perigosos gerados pela Braskem possuem FDSR - Ficha de Dados de Segurança de Resíduos, em que contém detalhes para manuseio, transporte e destinação específicos.</t>
  </si>
  <si>
    <t>GRI 306-3 Gestão de impactos significativos relacionados aos resíduos</t>
  </si>
  <si>
    <t>GRI 306-2 Gestão de impactos significativos relacionados aos resíduos</t>
  </si>
  <si>
    <t>2-1 Detalhes da organização</t>
  </si>
  <si>
    <t>2-1a. Nome jurídico</t>
  </si>
  <si>
    <t>Braskem S.A</t>
  </si>
  <si>
    <t>2-1b. Estrutura societária e forma jurídica</t>
  </si>
  <si>
    <t>2-1c. Localização da sede</t>
  </si>
  <si>
    <t>Município de Camaçari, Estado da Bahia</t>
  </si>
  <si>
    <t>2-1d. Países de operação</t>
  </si>
  <si>
    <t>2-2 Entidades incluídas no relato de sustentabilidade da organização</t>
  </si>
  <si>
    <t>2-3 Período de relato, frequência e ponto de contato</t>
  </si>
  <si>
    <t>2-3a. Período de relato e a frequência de seu relato de sustentabilidade</t>
  </si>
  <si>
    <t>De 01 de janeiro de 2022 até 31 de dezembro de 2022. O relatório é publicado anualmente.</t>
  </si>
  <si>
    <t>De 01 de janeiro de 2022 até 31 de dezembro de 2022.</t>
  </si>
  <si>
    <t>2-3b. Período de relato de seu relato financeiro</t>
  </si>
  <si>
    <t>2-3c. Data de publicação do relatório</t>
  </si>
  <si>
    <t>2-3d. Data de publicação do relatório</t>
  </si>
  <si>
    <t>Área de Desenvolvimento Sustentável: sustainabledevelopment@braskem.com ou área de Relações com Investidor: braskem-ri@braskem.com. Também é possível entrar em contato pelo site https://www.braskem.com.br/contato</t>
  </si>
  <si>
    <t>2-4 Reformulação de informações</t>
  </si>
  <si>
    <t>2-5 Verificação externa</t>
  </si>
  <si>
    <t>2-5a. Política e prática de verificação externa</t>
  </si>
  <si>
    <t>O relatório de sustentabilidade da Braskem é verificado por terceira parte externa desde 2012, com base nos padrões de reporte do Global Reporting Initiative (GRI). Em 2020, passou a aderir os indicadores do Sustainability Accounting Standards Board (SASB) e a estrutura do International Integrated Reporting Council (IIRC), já adotado em relatórios para investidores desde 2018. Assim, o documento passou a ser chamado de Relatório Integrado, que passa por asseguração limitada de terceira parte em todos os frameworks de reporte citados, inclusive com relação à CPC 09 da Comissão de Valores Mobiliários (CVM).
A construção do relatório envolve integrantes, líderes, executivos e o próprio Conselho de Administração.</t>
  </si>
  <si>
    <t>2-5b Detalhes de verificação externa</t>
  </si>
  <si>
    <t>2-6 Atividades, cadeia de valor e outras relações de negócios</t>
  </si>
  <si>
    <t>2-6a. Setor de atuação</t>
  </si>
  <si>
    <t>2-6b. Cadeia de valor</t>
  </si>
  <si>
    <t>2-6c. Outras relações de negócio</t>
  </si>
  <si>
    <t>2-6d. Mudanças significativas</t>
  </si>
  <si>
    <t>A Braskem Idesa (BI) anunciou um acordo com a Advario para a construção e operação do Terminal Química Puerto México (TQPM), que servirá para a importação de etano em Veracruz. A operação, cujo investimento estimado é de US$400 milhões, prevê uma participação de 50% do capital social da TQPM para cada empresa. A construção teve início em julho de 2022 e a conclusão deve acontecer até o final de 2024.
O objetivo do terminal é complementar o fornecimento de hidrocarbonetos no México e fornecer etano adicional à Braskem Idesa para operar em sua plena capacidade, aumentando a disponibilidade de gás e a competitividade de toda a indústria petroquímica e de plásticos mexicana.</t>
  </si>
  <si>
    <t>2-9 Estrutura de governança e sua composição</t>
  </si>
  <si>
    <t>2-9a. Estrutura de governança</t>
  </si>
  <si>
    <t>2-9b.Lista de comitês do mais alto órgão de governança, responsáveis pela tomada de decisão e pela supervisão da gestão dos impactos da organização na economia, no meio ambiente e nas pessoas</t>
  </si>
  <si>
    <t>2-10 Nomeação e seleção para o mais alto órgão de governança</t>
  </si>
  <si>
    <t>A Assembleia Geral, de acordo com o artigo 17 (xiv) do Estatuto Social, é responsável pela eleição e substituição dos membros do Conselho de Administração e do Conselho Fiscal. O artigo 19 prevê que a Assembleia Geral deverá definir, entre os membros do Conselho de Administração, o Presidente e o Vice-Presidente, podendo substituí-los a qualquer tempo, observado o disposto em Acordos de Acionistas arquivados na sede da Companhia. O artigo 31 prevê que a Diretoria é composta de no mínimo 4 e no máximo 10 membros, sendo um Diretor Presidente, eleitos pelo Conselho de Administração, e por ele destituíveis a qualquer tempo, observando-se o disposto em Acordos de Acionistas arquivados na sede da Companhia. Por fim, o Presidente do CA, conforme o artigo 3 (ix) do Regimento Interno do CA, é responsável por alocar os Conselheiros para compor cada um dos Comitês, bem como nomear os respectivos coordenadores, observando a experiência e as competências específicas de cada Conselheiro face às responsabilidades de cada Comitê, observado o Acordo de Acionistas. Os critérios de diversidade e independência, bem como a análise de currículos para a verificação das competências para os impactos da organização são considerados. A opinião dos stakeholders também é prevista no Código de Conduta da Companhia. 
Os membros do Conselho de Administração têm mandato unificado de 2 anos, permitida a reeleição. O prazo de gestão do Presidente e do Vice-Presidente também é de 2 anos, permitida a reeleição. De acordo com o item 2 (vi) do Regimento Interno do Conselho de Administração, compete a tal órgão manifestar−se, por ocasião da convocação de Assembleia para eleger os Conselheiros da Companhia, sobre a aderência dos candidatos aos critérios de independência estabelecidos em política própria da Companhia e da Resolução 23/21, quando for o caso, bem como avaliar nos anos subsequentes à eleição, se os Conselheiros declarados independentes permanecem aderentes aos critérios de independência da Companhia, indicando e justificando quaisquer circunstâncias que possam comprometer sua independência. Para tanto, o Conselho de Administração da Companhia conta com o apoio do CCAE, ao qual compete de acordo com o item 2 (xxxviii) do seu Regimento Interno apoiar o CA na avaliação das razões do enquadramento aos critérios de independência dos candidatos a membros do CA estabelecidos em política própria da Companhia e conforme à Resolução CVM nº 23, quando aplicável, por ocasião da convocação de Assembleia que os elegerá, e, nos anos subsequentes à sua eleição se os Conselheiros declarados independentes permanecem enquadrados aos critérios de independência aplicáveis, bem como indicar e justificar quaisquer circunstâncias que possam comprometer a sua independência.
O Comitê de Pessoas e Organização contribui na elaboração e acompanha o cumprimento efetivo das normas que tratarem sobre a indicação de membros do CA, seus Comitês de Apoio e Diretoria Estatutária, além de avaliar, previamente à apreciação pelo CA, a proposta do LN-Braskem sobre a composição da Diretoria Estatutária, bem como de suas eventuais substituições. Esse Comitê também acompanha o Plano de Sucessão da Diretoria Estatutária e do Responsável por Conformidade, observado o Acordo de Acionistas.</t>
  </si>
  <si>
    <t>2-10b. Critérios adotados para nomear e selecionar os membros do mais alto órgão de governança</t>
  </si>
  <si>
    <t>2-10a. Processos de nomeação e seleção para o mais alto órgão de governança e seus comitês</t>
  </si>
  <si>
    <t>2-11 Presidente do mais alto órgão de governança</t>
  </si>
  <si>
    <t>O Presidente do Conselho de Administração, Sr. José Mauro Mettrau Carneiro da Cunha, não exerce função executiva na Braskem.</t>
  </si>
  <si>
    <t>2-12 Papel desempenhado pelo mais alto órgão de governança na supervisão da gestão dos impactos</t>
  </si>
  <si>
    <t>Uma das atribuições do Conselho de Administração da Companhia é de fixar a orientação geral dos negócios da Companhia e decidir sobre Plano de Negócio da Companhia, que inclui, dentre outros itens, os objetivos empresariais e estratégicos de curto, médio e longo prazos (Art. 26, incisos “i” e “iii”). No âmbito da discussão deste tema, o CA discute, periodicamente, o desenvolvimento, a aprovação e atualização da declaração de valores ou de missão, estratégias, políticas e objetivos relacionados ao desenvolvimento sustentável. O CA é apoiado pelo Comitê de Estratégia, Comunicação e ESG, que é um dos comitês permanentes de assessoramento do Conselho de Administração e avalia constantemente as definições para o direcionamento estratégico da Braskem em suas diferentes linhas de negócio, assegurando a observância das diretrizes de desenvolvimento sustentável adotadas pela Companhia, base para o plano de negócios da Companhia. Dentre suas competências, o CECESG acompanha as políticas corporativas em vigor referentes à Divulgação de Informações, ao Desenvolvimento Sustentável e à Saúde, Segurança, Meio Ambiente, Qualidade e Produtividade, além de acompanhar e avaliar as iniciativas da Braskem no que concerne à sustentabilidade empresarial e os critérios ESG. Mais informações no item 7.8 - Políticas Socioambientais do Formulário de Referência. A Braskem também tem seu compromisso de desenvolvimento sustentável no seu Código de Conduta.
Em relação aos impactos econômicos, além do acompanhamento realizado pelo CECESG e CA mencionados acima, a Braskem possui uma Política Financeira e uma Política de Investimentos, aprovadas pelo Conselho de Administração e acompanhadas pelo Comitê de Finanças e Investimentos. O Comitê de Finanças e Investimentos é um dos comitês permanentes de assessoramento do Conselho de Administração e contribui para o plano de negócios da Companhia analisando a estratégia financeira, o Plano de Investimentos e possíveis desinvestimentos e as metas relacionadas ao tema. Adicionalmente, dentre suas competências, o CFI acompanha as políticas corporativas em vigor referentes a Assuntos Financeiros, Investimentos, Dividendos e Juros sobre Capital Próprio, Negociação de Valores Mobiliários e Garantias. Mais informações nos itens 10 e 11 do Formulário de Referência.
Em relação aos impactos em pessoas, a Braskem possui um Código de Conduta e uma Política de Remuneração, aprovados pelo Conselho de Administração, sendo a referida Política acompanhada pelo Comitê de Pessoas e Organização. O Comitê de Pessoas e Organização é um dos comitês permanentes de assessoramento do Conselho de Administração e avalia temas estratégicos de pessoas, incluindo eleição dos administradores e sua remuneração, o pagamento de participação nos resultados, os planos de incentivo de longo prazo, o programa de previdência privada, a avaliação dos administradores e o plano de sucessão dos executivos, bem como acompanha as questões de saúde ocupacional, além de contribuir com a proposta do Plano de Ação do LN-Braskem, antes de sua apreciação pelo CA, com enfoque em temas estratégicos de pessoas. Adicionalmente, dentre suas competências, o CPO acompanha as políticas corporativas em vigor referente à Remuneração e Saúde Ocupacional. Mais informações no item 14 do Formulário de Referência.</t>
  </si>
  <si>
    <t>2-12a.  Papel desempenhado pelo mais alto órgão de governança na supervisão em matérias de sustentabilidade</t>
  </si>
  <si>
    <t>2-12b. Papel desempenhado pelo mais alto órgão de governança na supervisão da devida diligência sobre impactos na economia, meio ambiente e pessoas</t>
  </si>
  <si>
    <t>305-2d. Ano base para cálculo</t>
  </si>
  <si>
    <t>305-2e. Fonte dos fatores de emissão</t>
  </si>
  <si>
    <t>305-2g. Padrões, metodologias, premissas, ferramentas de calculo utilizadas</t>
  </si>
  <si>
    <t>305-3 Emissões indiretas de gases de efeito estufa (escopo 3)</t>
  </si>
  <si>
    <t>305-3b. Gases incluídos no cálculo</t>
  </si>
  <si>
    <t>305-3e. Fonte dos fatores de emissão</t>
  </si>
  <si>
    <t>305-3g. Padrões, metodologias, premissas, ferramentas de calculo utilizadas</t>
  </si>
  <si>
    <t>305-3e. Ano base para cálculo</t>
  </si>
  <si>
    <t>305-4a. Total de emissões GEE</t>
  </si>
  <si>
    <t>305-4b. Métrica específica da organização</t>
  </si>
  <si>
    <t>305-5a. Total de emissões GEE</t>
  </si>
  <si>
    <t>305-5b. Métrica específica da organização</t>
  </si>
  <si>
    <t>305-5c. Ano base para cálculo</t>
  </si>
  <si>
    <t>305-3d. Escopos em que ocorreram reduções</t>
  </si>
  <si>
    <t>305-3e. Padrões, metodologias, premissas, ferramentas de calculo utilizadas</t>
  </si>
  <si>
    <t>305-3c. Fonte dos fatores de emissão utilizados</t>
  </si>
  <si>
    <t>305-7 Óxidos de azoto (NOx), óxidos de enxofre (SOx) e outras emissões atmosféricas significativas</t>
  </si>
  <si>
    <t>i. Nox</t>
  </si>
  <si>
    <t>ii. Sox</t>
  </si>
  <si>
    <t>iii. POP</t>
  </si>
  <si>
    <t>iv. VOC</t>
  </si>
  <si>
    <t>v. HAP</t>
  </si>
  <si>
    <t>vi. PM</t>
  </si>
  <si>
    <t>vii. Outras categorias normalizadas de emissões para a atmosfera</t>
  </si>
  <si>
    <t>305-7c. Padrões, metodologias, premissas, ferramentas de calculo utilizadas</t>
  </si>
  <si>
    <t>305-4 Intensidade das emissões de GEE</t>
  </si>
  <si>
    <t>305-5 Redução das emissões de GEE</t>
  </si>
  <si>
    <t>305-6 Emissões da camada de ozono substâncias (ODS)</t>
  </si>
  <si>
    <t>GRI 2-13 Delegação de responsabilidade pela gestão de impactos</t>
  </si>
  <si>
    <t>2-13a.  Como o mais alto órgão de governança delega responsabilidade pela gestão dos impactos da organização em ESG</t>
  </si>
  <si>
    <t xml:space="preserve">305-4c. Tipos de emissões de GEE </t>
  </si>
  <si>
    <t xml:space="preserve">305-4d. Gases incluidos no cálculo </t>
  </si>
  <si>
    <t xml:space="preserve">CO2 , CH4 , N2O, HFCs, PFCs, SF6 , NF3 , ou todos </t>
  </si>
  <si>
    <t>GRI 2-14 Papel desempenhado pelo mais alto órgão de governança no relato de sustentabilidade</t>
  </si>
  <si>
    <t>2-14a.   Responsabilidade do mais alto órgão de governança sobre este relato</t>
  </si>
  <si>
    <t>2-14b. Se não houver responsabilidade, justificar</t>
  </si>
  <si>
    <t>GRI 2-15 Conflitos de Interesse</t>
  </si>
  <si>
    <t>2-15a. Processos usados pelo mais alto órgão de governança para garantir que conflitos de interesse sejam prevenidos e mitigados</t>
  </si>
  <si>
    <t>O tema Conflito de Interesse e seus mecanismos de controle e mitigação são previstos no Código de Conduta da Companhia, na Política de Transações com Partes Relacionadas da Braskem e na Diretriz de Conflito de Interesses, bem como no artigo 7.3.1 do Regimento Interno do Conselho de Administração.
Na Política de Transações com Partes Relacionadas é previsto que o potencial conflito de interesses surge quando um acionista ou Pessoa Chave da Companhia e/ou de suas Controladas se encontra envolvido em um processo decisório no qual a sua capacidade de julgamento objetivo e isento pode estar comprometida pelo fato de: (i) por um lado, essa pessoa ter o poder de influenciar o resultado da decisão e, ao mesmo tempo, (ii) tal decisão poder gerar um ganho, benefício ou vantagem para ela, para algum Parente Próximo, ou ainda para Terceiro com o qual o acionista ou a Pessoa Chave da Companhia e/ou de suas Controladas esteja envolvido.
Tendo em vista o potencial conflito de interesses nessas situações, a Companhia e suas Controladas buscarão assegurar que todas as decisões que possam conferir um ganho, benefício ou vantagem privados, e não compartilhados com a Companhia e/ou suas Controladas, a qualquer acionista, Pessoa Chave, Parentes Próximos, entidades ou pessoas a eles relacionadas, sejam tomadas com total lisura e respeitando o interesse da Companhia e/ou de suas Controladas, conforme o caso. No âmbito das assembleias gerais da Companhia, eventual conflito de interesses de acionista deverá ser tratado nos termos da Lei nº 6.404/76, consideradas as orientações da CVM a respeito do tema.
Havendo forte indício de potencial conflito de interesses de qualquer acionista que possa gerar o impedimento ou invalidade de voto, o presidente da mesa da Assembleia Geral deverá indagar o acionista e preveni-lo das suas responsabilidades como acionista, a quem caberá avaliar a existência de conflito de interesses e indicar se entende que está impedido ou não de participar da deliberação.
Os potenciais conflitos de interesses das Pessoas Chave são aqueles nos quais os objetivos pessoais das Pessoas Chave, por qualquer razão, podem não estar alinhados aos objetivos e interesses da Companhia ou do conjunto de seus acionistas e/ou de suas Controladas, em matérias específicas. Sem prejuízo do cumprimento e observância das regras previstas na documentação orientadora da Companhia que trata de Conflito de Interesses, as Pessoas Chave da Companhia e/ou de suas Controladas, ao identificarem a possibilidade de participar de um processo decisório relativo a qualquer matéria em que estejam em situação de potencial conflito de interesses, devem manifestar seu potencial conflito de interesses aos demais membros do órgão competente.
Adicionalmente, tais Pessoas Chave devem ausentar-se das discussões sobre o tema, bem como abster-se de negociar, avaliar, opinar, votar ou de qualquer outra forma participar ou influenciar na condução ou aprovação da respectiva matéria, no âmbito da Companhia e/ou de suas Controladas, conforme o caso. Caso solicitado pelos membros do órgão competente, tais Pessoas Chave poderão participar da discussão, visando proporcionar maiores informações sobre a respectiva matéria e as partes envolvidas, devendo se ausentar de todo o restante da discussão e do processo de votação da matéria.
Caso alguma Pessoa Chave da Companhia e/ou de suas Controladas possa ter um potencial ganho, benefício ou vantagem privado e não compartilhado com ela(s), decorrente de alguma decisão, e não se manifeste a esse respeito, qualquer outra pessoa que tenha conhecimento da situação poderá fazêlo, cabendo ao órgão competente avaliar tal situação, de forma colegiada. A manifestação sobre eventual caracterização da situação de potencial conflito de interesses e a consequente abstenção do exercício do direito de voto pela Pessoa Chave deverão constar da ata da reunião do respectivo órgão. Sem prejuízo do disposto acima, nas situações nas quais seja identificado e comunicado um conflito de interesses de qualquer Pessoa Chave da Companhia e/ou de suas Controladas, devem ser observadas, ainda, no que aplicáveis, as regras previstas na documentação orientadora da Companhia que trata de Conflito de Interesses e nos demais documentos de governança da Braskem.</t>
  </si>
  <si>
    <t>GRI 2-16 Comunicação de preocupações cruciais</t>
  </si>
  <si>
    <t>2-16a. Se e como preocupações cruciais são comunicadas ao mais alto órgão de governança</t>
  </si>
  <si>
    <t>A administração pode informar temas diversos ao Conselho de Administração e aos comitês de assessoramento, de acordo com a temática, quando entendem necessário compartilhar e debater os eventuais impactos potenciais com os referidos órgãos. O CA e os comitês possuem uma agenda temática anual que já preveem as principais discussões a serem realizadas pelos órgãos, conforme proposto pela administração e aprovado pelo respectivo órgão.
Em relação aos temas de Conformidade, a Companhia possui o Canal Linha de Ética, o Comitê de Ética e o Comitê de Conformidade e Auditoria Estatuário, conforme aplicável, onde são informadas e analisadas as denúncias recebidas, de acordo com o previsto em seus respectivos Regimentos Internos.</t>
  </si>
  <si>
    <t>GRI 2-17 Conhecimento coletivo do mais alto órgão de governança</t>
  </si>
  <si>
    <t xml:space="preserve">O Presidente do Conselho de Administração propõe, anualmente, o Programa de Educação Continuada do Conselho de Administração, com o apoio da Secretária do Conselho de Administração (Artigo 3, inciso “xi” do Regimento Interno do Conselho de Administração). O CA também é responsável por garantir a adoção e constante atualização pela Braskem do sistema de governança corporativa que atenda às melhores práticas de mercado; e por apreciar as iniciativas da Braskem atreladas aos critérios Environmental, Social and Governance e estimular a adoção e constante atualização em relação às melhores práticas de mercado aplicáveis ao seu setor de atuação.
Adicionalmente, dentro da agenda temática do CA e do CECESG, são previstas atualizações em relação aos aspectos de desenvolvimento sustentável periodicamente, o que contribui com o processo de desenvolvimento do conhecimento e habilidade dos membros. 
 </t>
  </si>
  <si>
    <t>GRI 2-18 Avaliação do desempenho do mais alto órgão de governança</t>
  </si>
  <si>
    <t>2-18a. Processos de avaliação do desempenho do mais alto órgão de governança no que diz respeito à supervisão da gestão dos impactos da organização em ESG</t>
  </si>
  <si>
    <t>302-1 Consumo de energia dentro da organização</t>
  </si>
  <si>
    <t>2-18b. Avaliação é independente ou não e com que frequência ela é realizada</t>
  </si>
  <si>
    <t>GRI 2-19 Políticas de Remuneração</t>
  </si>
  <si>
    <t>2-19a. Descrever as políticas de remuneração aplicadas aos membros do mais alto órgão de governança e aos altos executivos</t>
  </si>
  <si>
    <t>2-22 Estrutura de governança e sua composição</t>
  </si>
  <si>
    <t>GRI 2-21 Proporção da remuneração total anual</t>
  </si>
  <si>
    <t>GRI 2-20 Processo para determinação da remuneração</t>
  </si>
  <si>
    <t>2-20b. resultados de votações de stakeholders (incluindo acionistas) nas políticas e propostas de remuneração, se aplicável</t>
  </si>
  <si>
    <t>302-3 Intensidade energética</t>
  </si>
  <si>
    <t>302-2b. Padrões, metodologias, premissas, ferramentas de calculo utilizadas</t>
  </si>
  <si>
    <t>302-2c. Fonte dos fatores de conversão utilizados</t>
  </si>
  <si>
    <t>302-3b. Métrica específica da organização (o denominador) escolhida para calcular a proporção</t>
  </si>
  <si>
    <t>Combustível, electricidade, aquecimento, arrefecimento, vapor, ou tudo.</t>
  </si>
  <si>
    <t xml:space="preserve">302-3c. Tipos de energia </t>
  </si>
  <si>
    <t xml:space="preserve">302-4 Redução do consumo de energia </t>
  </si>
  <si>
    <t>302-4c. Ano base</t>
  </si>
  <si>
    <t xml:space="preserve">302-4b. Tipos de energia </t>
  </si>
  <si>
    <t>302-4d. Padrões, metodologias, premissas, ferramentas de calculo utilizadas</t>
  </si>
  <si>
    <t>301-1 Materiais utilizados por peso ou volume</t>
  </si>
  <si>
    <t>301-2 Materiais de entrada reciclados</t>
  </si>
  <si>
    <t>301-3  Produtos recuperados</t>
  </si>
  <si>
    <t>301-3b. Coleta de dados</t>
  </si>
  <si>
    <t>2-22a.  Declaração do principal executivo ou do órgão mais alto de governança sobre a estratégia de sustentabilidade da companha</t>
  </si>
  <si>
    <t>Conforme carta do presidente do Conselho de Administração e do principal executivo, incluídas no Relatório Integrado 2022.</t>
  </si>
  <si>
    <t>2-23  Compromissos de política</t>
  </si>
  <si>
    <t>2-23a. Compromissos de política para uma conduta empresarial responsável</t>
  </si>
  <si>
    <t>2-23b. Compromisso de política específico para com o respeito aos direitos humanos</t>
  </si>
  <si>
    <t xml:space="preserve">2-23c. Links para os compromissos de política se disponíveis ao público </t>
  </si>
  <si>
    <r>
      <t xml:space="preserve">A Braskem faz parte do </t>
    </r>
    <r>
      <rPr>
        <i/>
        <sz val="11"/>
        <color theme="1"/>
        <rFont val="Calibri"/>
        <family val="2"/>
        <scheme val="minor"/>
      </rPr>
      <t>United Nations Global Compact</t>
    </r>
    <r>
      <rPr>
        <sz val="11"/>
        <color theme="1"/>
        <rFont val="Calibri"/>
        <family val="2"/>
        <scheme val="minor"/>
      </rPr>
      <t xml:space="preserve"> e, por isso, é signatária dos 10 princípios estabelecidos pela instituição, que derivam da Declaração Universal de Direitos Humanos, da Declaração da Organização Internacional do Trabalho sobre Princípios e Direitos Fundamentais no Trabalho, da Declaração do Rio sobre Meio Ambiente e Desenvolvimento e da Convenção das Nações Unidas Contra a Corrupção. As organizações que passam a fazer parte do Pacto Global comprometem-se a seguir esses princípios no dia a dia de suas operações, e a Braskem reforça esse comprometimento por meio da Política Global de Desenvolvimento Sustentável, Códigos de Conduta para integrantes e terceiros, bem como a proposta de valor ao integrante, o BeUx. Estes princípios nos orientam para uma conduta empresarial responsável, que parte da realização da</t>
    </r>
    <r>
      <rPr>
        <i/>
        <sz val="11"/>
        <color theme="1"/>
        <rFont val="Calibri"/>
        <family val="2"/>
        <scheme val="minor"/>
      </rPr>
      <t xml:space="preserve"> due dilligence</t>
    </r>
    <r>
      <rPr>
        <sz val="11"/>
        <color theme="1"/>
        <rFont val="Calibri"/>
        <family val="2"/>
        <scheme val="minor"/>
      </rPr>
      <t xml:space="preserve"> em direitos humanos, para a identificação periódica de potenciais riscos envolvendo a violação destes, conforme estabelecido pela Política Global de Desenvolvimento Sustentável. Também atuamos com base na precaução, a partir dos princípios estabelecidos pelo Programa de Atuação Responsável da indústria química, promovido pelo International Council fo Chemistry Associations (ICCA). </t>
    </r>
  </si>
  <si>
    <t>Para mais informações acesse: 
- Os dez princípios da UN Global Compact: https://www.pactoglobal.org.br/10-principios
- A Política Global de Desenvolvimento Sustentável da Braskem: https://api.mziq.com/mzfilemanager/v2/d/540b55c5-af99-45f7-a772-92665eb948e9/230f2db0-da0a-484b-9395-dd0b6ef0bcbc?origin=1
- O Código de Conduta para Integrantes: https://api.mziq.com/mzfilemanager/v2/d/540b55c5-af99-45f7-a772-92665eb948e9/3a547f92-ff7e-8021-5f97-f4ff66a7cfb3?origin=1
- O Código de Conduta para Terceiros: https://www.braskem.com.br/portal/Principal/arquivos/imagens/Codigo-de-Conduta-Terceiros.pdf
- Programa de Atuação Responsável: https://icca-chem.org/focus/responsible-care/</t>
  </si>
  <si>
    <t>2-23d. Nível em que cada um dos compromissos de política foi aprovado pela organização</t>
  </si>
  <si>
    <t>A adesão aos compromissos estabelecidos foi feita por meio do principal executivo da companhia, o CEO. Já as Políticas estabelecidas para implementar os compromissos passam pela aprovação do Conselho de Administração (CA), que também aprovou a estratégia para 2030 e 2050 da Braskem, cujo um dos objetivos é o gerenciamento de 100% dos riscos em direitos humanso, altos e médios, considerando toda a cadeia de valor.</t>
  </si>
  <si>
    <t>2-23e. Até que ponto os compromissos de política se aplicam às atividades da organização e às suas relações de negócios</t>
  </si>
  <si>
    <t>Além das operações da Braskem, os compromissos em direitos humanos se estendem para a cadeia de valor.</t>
  </si>
  <si>
    <r>
      <t xml:space="preserve">A Braskem aprovou em Conselho de Administração sua estratégia para 2030, a qual inclui o objetivo de gerenciar 100% dos riscos altos e médios em direitos humanos em toda a cadeia de valor. Este compromisso aborda todos o direitos da Declaração Universal de Direitos Humanos, da Declaração da Organização Internacional do Trabalho sobre Princípios e Direitos Fundamentais no Trabalho, da Declaração do Rio sobre Meio Ambiente e Desenvolvimento e da Convenção das Nações Unidas Contra a Corrupçãs direitos estabelecidos pela Declaração Universal de Direitos Humanos. A Braskem foca sua atuação em elos de sua atuação cuja </t>
    </r>
    <r>
      <rPr>
        <i/>
        <sz val="11"/>
        <color theme="1"/>
        <rFont val="Calibri"/>
        <family val="2"/>
        <scheme val="minor"/>
      </rPr>
      <t>due dilligence</t>
    </r>
    <r>
      <rPr>
        <sz val="11"/>
        <color theme="1"/>
        <rFont val="Calibri"/>
        <family val="2"/>
        <scheme val="minor"/>
      </rPr>
      <t xml:space="preserve"> mapeou como mais vulneráveis: comunidades do entorno, fornecedores - especialmente de etanol e resíduos plásticos -, e integrantes da companhia.</t>
    </r>
  </si>
  <si>
    <t>O avanço deste compromisso é comunicado anualmente no relatório integrado e no website do compromisso: https://www.braskem.com.br/responsabilidadesocialedireitoshumanos</t>
  </si>
  <si>
    <t>2-24  Incorporação de compromissos de política</t>
  </si>
  <si>
    <t>2-23f. Como os compromissos de política são comunicados aos trabalhadores, parceiros de negócios e outras partes relevantes</t>
  </si>
  <si>
    <t>2-24a. Incorporação de seus compromissos de política para uma conduta empresarial responsável em todas as suas atividades e relações de negócios</t>
  </si>
  <si>
    <t>2-25 Processos para reparar impactos negativos</t>
  </si>
  <si>
    <t>2-25a. Compromissos de promover ou colaborar com a reparação de impactos negativos que a organização identifica que causou ou contribuiu para causar</t>
  </si>
  <si>
    <t>2-25b. Abordagem para identificar e abordar queixas, incluindo os mecanismos de queixas que a organização tenha estabelecido ou dos quais participa</t>
  </si>
  <si>
    <t>2-25c. Processos pelos quais a organização promove ou colabora com a reparação de impactos negativos que ela identifica que causou ou contribuiu para causar</t>
  </si>
  <si>
    <t>2-25d. Como os stakeholders que são os usuários-alvo dos mecanismos de queixas estão envolvidos na concepção, revisão, operação e melhoria desses mecanismos</t>
  </si>
  <si>
    <t>A Braskem também trabalha com Serviço de Atendimento ao Cliente, Serviço de Sinistro de Transporte Rodoviário, Atendimento ao Investidor, Atendimento ao Fornecedor, conforme indica o site: https://www.braskem.com.br/contato. Com relação às comunidades, há um trabalho em andamento de identificação de impactos positivos e negativos na vizinhança das operações industriais, chamado Framework de Engajamento Comunitário, reportado no GRI 413.
Um caso amplamente divulgado de reparação de impactos negativos é nas comunidades de Maceió, estabelecidas proximas à antiga operação de extração de salmora. Para mais informações sobre o caso, visitar o site: https://www.braskem.com.br/alagoas.</t>
  </si>
  <si>
    <t>GRI 2-26 Mecanismos para aconselhamento e apresentação de preocupações</t>
  </si>
  <si>
    <t xml:space="preserve">2-26a. Descrever os mecanismos </t>
  </si>
  <si>
    <t>GRI 2-27 Conformidade com leis e regulamentos</t>
  </si>
  <si>
    <t>GRI 2-28 Participação em associações</t>
  </si>
  <si>
    <t>GRI 2-29 Abordagem para engajamento de stakeholders</t>
  </si>
  <si>
    <t>2-29a. Abordagem adotada para engajar-se com os stakeholders</t>
  </si>
  <si>
    <t>Para identificação de impactos positivos e negativos, formalmente, as partes interessadas são acessadas no processo de revisão periódica de materialidade, conforme reportado no GRI 3. As partes interessadas envolvidas neste processo foram identificadas com base na relação interna e externa que a Braskem deve regularmente manter para condução de seu negócio, são elas: Academia, terceiro setor, conselho de administração, clientes, comunidades, mercado financeiro, governo, associações comerciais, investidores, fornecedores, ecossistema de startups, membros de equipes e sindicatos.</t>
  </si>
  <si>
    <t>GRI 2-30 Acordos de negociação coletiva</t>
  </si>
  <si>
    <t>% Integrantes cobertos por acordos coletivos</t>
  </si>
  <si>
    <t>Número de integrantes</t>
  </si>
  <si>
    <t>Demais países</t>
  </si>
  <si>
    <t>2-30a. Integrantes cobertos por acordos coletivos</t>
  </si>
  <si>
    <t>Número de integrantes cobertos por acordos coletivos</t>
  </si>
  <si>
    <t>2-7 Empregados</t>
  </si>
  <si>
    <t>2-7b.ii. Empregados com tempo de contrato determinado, e divisão por gênero e região</t>
  </si>
  <si>
    <t>GRI 2-8a. Número total de trabalhadores que não são empregados e cujo trabalho é controlado pela organização</t>
  </si>
  <si>
    <t>Rio Grande do Sul</t>
  </si>
  <si>
    <t>Volume de emissões GEE, Escopo 3 (tCO2)</t>
  </si>
  <si>
    <t>Produção (t)</t>
  </si>
  <si>
    <t>Escopos 1, 2 ou 3</t>
  </si>
  <si>
    <t>Volume de emissões GEE (tCO2e, escopos 1 e 2)</t>
  </si>
  <si>
    <t>Intensidade de emissões GEE (tCO2e/t, escopos 1 e 2)</t>
  </si>
  <si>
    <t>Escopos 1 e 2</t>
  </si>
  <si>
    <t>Em 2022 utilizamos mais de 28 mil toneladas de matéria-prima (plástico) reciclada para a produção de nossas resinas com conteúdo reciclada. Isso representa um aumento de 116% frente ao volume utilizado em 2021. Este resultado reforça e demonstra o avanço da Empresa com foco no objteivo principal de recuperar 1,5 milhão de toneladas de plástico do meio ambiente até 2030.</t>
  </si>
  <si>
    <t>306-3a. Peso total de resíduos gerados, em toneladas, e discriminação desse total por composição dos resíduos.</t>
  </si>
  <si>
    <t>306-3b. Informações contextuais necessárias para compreender os dados e como eles foram compilados.</t>
  </si>
  <si>
    <t>Perigoso</t>
  </si>
  <si>
    <t>Não perigoso</t>
  </si>
  <si>
    <t>Estágiarios (as)</t>
  </si>
  <si>
    <t>Terceiros (as)</t>
  </si>
  <si>
    <t>306-4 - Resíduos desviados do descarte (reaproveitados)</t>
  </si>
  <si>
    <t>306-4a. Peso total dos resíduos não destinados para disposição em toneladas métricas e uma discriminação desse total por composição dos resíduos.</t>
  </si>
  <si>
    <t>306-4b.Peso total dos resíduos perigosos não destinados para disposição em toneladas métricas e uma discriminação desse total pelas seguintes operações de recuperação</t>
  </si>
  <si>
    <t>306-4c.. Peso total dos resíduos não perigosos não destinados para disposição em toneladas métricas e uma discriminação desse total pelas seguintes operações de recuperação</t>
  </si>
  <si>
    <t>306-4d. Para cada operação de recuperação citada nos Conteúdos 306-4-b e 306-4-c, uma discriminação do peso total em toneladas métricas dos resíduos perigosos e dos resíduos não perigosos não destinados para disposição:</t>
  </si>
  <si>
    <t>306-4e. Informações contextuais necessárias para a compreensão dos dados relatados e como os dados foram compilados.</t>
  </si>
  <si>
    <t>306-5 - Resíduos direcionados para descarte</t>
  </si>
  <si>
    <t>i. Incineração (com recuperação de energia)</t>
  </si>
  <si>
    <t>ii. Incineração (sem recuperação de energia)</t>
  </si>
  <si>
    <t>iii. Aterramento</t>
  </si>
  <si>
    <t>iv. Outras operações de disposição</t>
  </si>
  <si>
    <t>iii. Confinamento em aterro</t>
  </si>
  <si>
    <t>305-3d. Outras categorias e atividades de emissões indiretas (Escopo 3) de GEE incluídas no cálculo.</t>
  </si>
  <si>
    <t>A Braskem considera o ano base de sua estratégia para 2030 e 2050 sendo a média dos anos de 2018, 2019 e 2020. Esse racional foi determinado pois considera cenários de volatilidade do mercado petroquímico, em que o volume de produção pode ser maior ou menor, aumentando ou reduzindo a eficiência energética das operações.</t>
  </si>
  <si>
    <t>305-1f. Abordagem de consolidação</t>
  </si>
  <si>
    <t>O inventário é calculado com base na AR5 do IPCC (The Intergovernmental Panel on Climate Change) e no teor de carbono interno</t>
  </si>
  <si>
    <t>Controle Operacional</t>
  </si>
  <si>
    <t>O inventário é calculado com base na AR5 do IPCC (The Intergovernmental Panel on Climate Change) e nos fatores de grid regionais</t>
  </si>
  <si>
    <t>O inventário é calculado com base na AR5 do IPCC (The Intergovernmental Panel on Climate Change) e no Ecoinvent</t>
  </si>
  <si>
    <t>1. Bens e Serviços comprados</t>
  </si>
  <si>
    <t>305-3d. Padrões, metodologias, premissas, ferramentas de calculo utilizadas</t>
  </si>
  <si>
    <t>3-1a.  Processo seguido para definição dos temas materiais</t>
  </si>
  <si>
    <r>
      <t xml:space="preserve">Em 2022, atualizamos nossa matriz de materialidade para identificar temas mais relevantes para o nosso negócio, considerando as dimensões ambiental, social, econômica e de governança. Essa atualização envolveu a consulta a mais de 1.200 stakeholders internos e externos, dentre integrantes, líderes, clientes, fornecedores e mercado financeiro, além de entrevistas diretas com 78 lideranças , benchmarking de empresas pares e a análise dos principais riscos corporativos e oportunidades para o setor.
Os passo para avaliação da materialidade foram: 
- Identificação de tópicos ESG
- Consulta aos stakeholders
- Análise de riscos
- Análise de oportunidades
- Alinhamento com compromissos voluntários
- Definição de pesos para cada atributo
- Definição da matriz e priorização
O estudo trouxe como resultado mais de 500 temas que, após análise e cruzamento de dados e percepções levantadas nas consultas qualitativas e quantitativas, definiu os 21 tópicos materiais para a Braskem. Esses tópicos foram agregados em dois grupos diferentes, que orientam o tipo de ação estratégica a ser tomada: o grupo de proteção de valor (16) e o de criação de valor (5).
</t>
    </r>
    <r>
      <rPr>
        <b/>
        <sz val="11"/>
        <color theme="1"/>
        <rFont val="Calibri"/>
        <family val="2"/>
        <scheme val="minor"/>
      </rPr>
      <t xml:space="preserve"> - Proteção de valor: </t>
    </r>
    <r>
      <rPr>
        <sz val="11"/>
        <color theme="1"/>
        <rFont val="Calibri"/>
        <family val="2"/>
        <scheme val="minor"/>
      </rPr>
      <t xml:space="preserve">temas cuja gestão dos impactos podem proteger o valor tangível e intangível da Braskem ao longo do tempo, que preservam e aprimoram a imagem corporativa e mitigam riscos de negócio. 
</t>
    </r>
    <r>
      <rPr>
        <b/>
        <sz val="11"/>
        <color theme="1"/>
        <rFont val="Calibri"/>
        <family val="2"/>
        <scheme val="minor"/>
      </rPr>
      <t xml:space="preserve">- Criação de valor: </t>
    </r>
    <r>
      <rPr>
        <sz val="11"/>
        <color theme="1"/>
        <rFont val="Calibri"/>
        <family val="2"/>
        <scheme val="minor"/>
      </rPr>
      <t xml:space="preserve">temas cuja gestão dos impactos podem criar valor tangível e intangível para a Braskem ao longo do tempo, que geram vantagem competitiva a partir de oportunidades de negócio e parcerias estratégicas.
Todos os tópicos materiais já são tratados diretamente ou indiretamente no pilar de sustentabilidade da companhia – resultado que ratifica as ambições e objetivos da Braskem em sua agenda de longo prazo. </t>
    </r>
  </si>
  <si>
    <t>3-1b. Stakeholders e especialistas cujos pontos de vista embasaram o processo de definição de temas materiais</t>
  </si>
  <si>
    <t>-</t>
  </si>
  <si>
    <t>GRI 3-1 Processo de determinação dos tópicos materiais</t>
  </si>
  <si>
    <t>GRI 3-2 Lista de temas materiais</t>
  </si>
  <si>
    <t>3-2a.  Lista de temas materiais</t>
  </si>
  <si>
    <r>
      <t>-</t>
    </r>
    <r>
      <rPr>
        <b/>
        <sz val="11"/>
        <color theme="1"/>
        <rFont val="Calibri"/>
        <family val="2"/>
        <scheme val="minor"/>
      </rPr>
      <t>Temas para criação de valor (5)</t>
    </r>
    <r>
      <rPr>
        <sz val="11"/>
        <color theme="1"/>
        <rFont val="Calibri"/>
        <family val="2"/>
        <scheme val="minor"/>
      </rPr>
      <t xml:space="preserve">: Mudanças Climáticas; Pásticos Pós-consumo; Governança, Ética e Conformidade; Inovação, tecnologia e digitalização; e Resultados Econômicos e Financeiros.
- </t>
    </r>
    <r>
      <rPr>
        <b/>
        <sz val="11"/>
        <color theme="1"/>
        <rFont val="Calibri"/>
        <family val="2"/>
        <scheme val="minor"/>
      </rPr>
      <t>Temas para a protação de valor (16)</t>
    </r>
    <r>
      <rPr>
        <sz val="11"/>
        <color theme="1"/>
        <rFont val="Calibri"/>
        <family val="2"/>
        <scheme val="minor"/>
      </rPr>
      <t>: Biodiversidade e Uso da Terra; Poluição do Ar; Eficiência Energética; Gestão de Resíduos; Gestão de Água e Efluentes; Impactos da Matéria-Prima; Diversidade, Equidade e Inclusão; Comunidades e Investimentos Sociais; Saúde, Segurança e Bem-Estar; Direitos Humanos; Emprego, Desenvolvimento e Retenção; Produção e Consumo Responsáveis; Gestão de Produtos; Gestão de Abastecimento da Cadeia; Gerenciamento de Riscos e Oportunidades; Gerenciamento de Relacionamento com Partes Interessadas;.</t>
    </r>
  </si>
  <si>
    <t>3-2b.  Mudanças na lista de temas materiais em comparação ao período de relato anterior</t>
  </si>
  <si>
    <t>3-2c. Gestão dos Tópicos Materiais</t>
  </si>
  <si>
    <t>2-9c. Composição do mais alto órgão de governança</t>
  </si>
  <si>
    <t>Avaliação independente e anual</t>
  </si>
  <si>
    <t>2-18c. Medidas tomadas em resposta às avaliações, incluindo mudanças na composição do mais alto órgão de governança e em práticas organizacionais</t>
  </si>
  <si>
    <t>Compartilhamento de oportunidades de melhoria com os membros do Conselho de Administração</t>
  </si>
  <si>
    <t>2-17a. Medidas tomadas para desenvolver o conhecimento coletivo, as habilidades e a experiência do mais alto órgão de governança sobre desenvolvimento sustentável</t>
  </si>
  <si>
    <t>2-16b.  Número total e a natureza das preocupações cruciais comunicadas ao mais alto órgão de governança durante o período de relato</t>
  </si>
  <si>
    <t>2-13b.  Processo e a frequência com que altos executivos e outros empregados devem relatar ao mais alto órgão de governança sobre a gestão dos impactos da organização em ESG</t>
  </si>
  <si>
    <r>
      <t xml:space="preserve">Em relação às responsabilidades atrbuídas na organização, a implementação dos compromissos relacionados aos direitos humanos está vinculada à estrutura de governança de sustentabilidade, que visa assegurar que os objetivos de curto prazo da companhia estejam alinhados aos que foram estabelecidos para 2030 e 2050. Neste sentido, a estratégia para mitigação dos riscos altos e médios em direitos humanos, que derivam do processo de due dilligence, é monitorada pelo Comitê Executivo, composto pelo principal executivo e pelos vice-presidentes da Braskem, e, conforme necessidade, os temas são escalonados para o Conselho de Administração, podendo ocorrer via Comitê De Estratégia, Comunicação e ESG. A implementação desta estratégia é orientada pelo grupo de trabalho do compromisso de Responsabilidade Social e Direitos Humanos, cujo responsável é o vice-presidente de Inovação e Desenvolvimento Sustentável. Tática e operacionalmente, o tema é desenvolvido pela equipe de Desenvolvimenvimento Sustentável, especificamente pela gerência de Responsabilidade Social e Direitos Humanos. A Braskem oferece 100% de seus integrantes e terceiros treinamentos obrigatórios sobre o Código de Conduta, que contempla todas as questões de direitos humanos.
Os temas prioritários definidos pela due dilligence em direitos humanos são aqueles inclusos na estratégia para 2030. Para diversos deles, já temos ações de mitigação em andamento: 
</t>
    </r>
    <r>
      <rPr>
        <b/>
        <sz val="11"/>
        <color theme="1"/>
        <rFont val="Calibri"/>
        <family val="2"/>
        <scheme val="minor"/>
      </rPr>
      <t xml:space="preserve">• Relacionamento com comunidades: </t>
    </r>
    <r>
      <rPr>
        <sz val="11"/>
        <color theme="1"/>
        <rFont val="Calibri"/>
        <family val="2"/>
        <scheme val="minor"/>
      </rPr>
      <t xml:space="preserve">comunidades são partes interessadas relevantes para nós, pois são vizinhas às nossas operações industriais, onde há riscos, por isso, temos implementado uma série de ações para prevenir impactos negativos. As ações de mitigação estão relacionadas aos Investimentos Sociais Privados que podem ser encontrados com mais detalhes no GRI-413.
</t>
    </r>
    <r>
      <rPr>
        <b/>
        <sz val="11"/>
        <color theme="1"/>
        <rFont val="Calibri"/>
        <family val="2"/>
        <scheme val="minor"/>
      </rPr>
      <t>• Cadeia de valor:</t>
    </r>
    <r>
      <rPr>
        <sz val="11"/>
        <color theme="1"/>
        <rFont val="Calibri"/>
        <family val="2"/>
        <scheme val="minor"/>
      </rPr>
      <t xml:space="preserve"> questões trabalhistas com fornecedores de etanol, exploração sexual na cadei logística escravidão moderna, informalidade na cadeia de reciclagem, entre outras, são problemáticas que podem afetar qualquer parte da cadeia de valor, em todas as indústrias. Por isso, adotamos uma série de procedimentos para avaliação de terceiros, visando mitigar os potenciais riscos. As ações de mitigação referem-se aos procedimentos de due dilligence e outras avaliações socioambientais de terceiros reportados no GRI-308, especialmente o Programa de Compra Responsável de Etanol.
•</t>
    </r>
    <r>
      <rPr>
        <b/>
        <sz val="11"/>
        <color theme="1"/>
        <rFont val="Calibri"/>
        <family val="2"/>
        <scheme val="minor"/>
      </rPr>
      <t xml:space="preserve"> Descarte do plástico:</t>
    </r>
    <r>
      <rPr>
        <sz val="11"/>
        <color theme="1"/>
        <rFont val="Calibri"/>
        <family val="2"/>
        <scheme val="minor"/>
      </rPr>
      <t xml:space="preserve"> a cadeia de valor do plástico está sujeita a questões atreladas ao seu descarte e, para isso, tomamos uma série de medidas para retornar resíduos para o local adequado, seja em recuperação do material ou educação ambiental, que podem ser encontrada em nosso Relatório Integrado de 2022, no Capital Natural.
• </t>
    </r>
    <r>
      <rPr>
        <b/>
        <sz val="11"/>
        <color theme="1"/>
        <rFont val="Calibri"/>
        <family val="2"/>
        <scheme val="minor"/>
      </rPr>
      <t xml:space="preserve">Saúde ocupacional: </t>
    </r>
    <r>
      <rPr>
        <sz val="11"/>
        <color theme="1"/>
        <rFont val="Calibri"/>
        <family val="2"/>
        <scheme val="minor"/>
      </rPr>
      <t xml:space="preserve">dada a natureza das nossas operações, integrantes estão sujeitos a potenciais riscos relacionados à saúde ocupacional, além da recente preocupação com a saúde mental. A pandemia da COVID-19 intensificou nossas ações sobre estes temas, com programas voltados para a saúde integral das pessoas (GRI-403)
• </t>
    </r>
    <r>
      <rPr>
        <b/>
        <sz val="11"/>
        <color theme="1"/>
        <rFont val="Calibri"/>
        <family val="2"/>
        <scheme val="minor"/>
      </rPr>
      <t>Diversidade, equidade e inclusão</t>
    </r>
    <r>
      <rPr>
        <sz val="11"/>
        <color theme="1"/>
        <rFont val="Calibri"/>
        <family val="2"/>
        <scheme val="minor"/>
      </rPr>
      <t>: operamos em um ecossistema de diferentes nações e culturas, que carregam complexidades próprias relacionadas à diversidade, equidade e inclusão. Como forma de nos adequar aos desafios, implementamos o Programa de Diversidade, Equidade e Inclusão, tratado no GRI 405.</t>
    </r>
  </si>
  <si>
    <r>
      <t xml:space="preserve">- </t>
    </r>
    <r>
      <rPr>
        <b/>
        <sz val="11"/>
        <color theme="1"/>
        <rFont val="Calibri"/>
        <family val="2"/>
        <scheme val="minor"/>
      </rPr>
      <t>Stakeholders:</t>
    </r>
    <r>
      <rPr>
        <sz val="11"/>
        <color theme="1"/>
        <rFont val="Calibri"/>
        <family val="2"/>
        <scheme val="minor"/>
      </rPr>
      <t xml:space="preserve"> Academia, terceiro setor, conselho de administração, clientes, comunidades, mercado financeiro, governo, associações comerciais, investidores, fornecedores, ecossistema de startups, membros de equipes e sindicatos;
- </t>
    </r>
    <r>
      <rPr>
        <b/>
        <sz val="11"/>
        <color theme="1"/>
        <rFont val="Calibri"/>
        <family val="2"/>
        <scheme val="minor"/>
      </rPr>
      <t>Referências externas:</t>
    </r>
    <r>
      <rPr>
        <sz val="11"/>
        <color theme="1"/>
        <rFont val="Calibri"/>
        <family val="2"/>
        <scheme val="minor"/>
      </rPr>
      <t xml:space="preserve"> Global Reporting Initiative (GRI), Objetivos de Desenvolvimento Sustentável das Nações Unidas, World Business Council for Sustainable Development, RobecoSAM, Sustainability Accounting Standards Board, S&amp;P Global, World Economic Forim, Ellen Macarthur</t>
    </r>
  </si>
  <si>
    <t>Comunidades são envolvidas de forma participativa nos Conselhos Consultivos Comunitários e também foram ouvidas em recente pesquisa em 2022 feita pelo Data Folha. A pesquisa teve como objetivo trazer informações importantes sobre as comunidades do entorno das operações da Braskem, como perfil, características, hábitos e percepções, principalmente em relação à imagem da Braskem e sobre temas importantes para formatação da atuação social da empresa nas regionais. Com isso, foi possível verificar o grau de conhecimento das comunidades em relação aos polos petroquímicos e identificar os pontos fortes e vulneráveis do setor e da empresa, o que nos apoiará a balizar as ações de relacionamento, comunicação e de investimento em projetos sociais.</t>
  </si>
  <si>
    <t>A Braskem possui o Canal Linha de Ética, canal de denúncias administrado por empresa terceira, pelo qual qualquer parte interessada pode atribuir queixa à conduta da Braskem e de seus integrantes (https://www.braskem.com.br/linha-de-etica), conforme detalhado no GRI 2-26. Fica também disponível a página de Contato do website da companhia, com todas as formas de contato para Investidores, Clientes, Fornecedores, bem como a possibilidade de enviar e-mail para a área desejada (https://www.braskem.com.br/contato). Além disso, toda unidade industrial possui uma equipe institucional dedicada ao relacionamento com as comunidades ao entorno, direta e indiretamente, que também é uma via de identificação e abordagem de queixas. Este relacionamento se dá também via Conselho Consultivo Comunitário, existente em todo polo petroquímico do Brasil, que visa estalecer um canal de relacionamento entre as comunidades ao entorno das operações e as empresas do polo.</t>
  </si>
  <si>
    <t>201-1 Valor econômico direto gerado e distribuído</t>
  </si>
  <si>
    <t>O Conselho de Administração tem seus Comitês de Assessoramento, quais sejam, Comitê de Finanças e Investimentos, Comitê de Pessoas e Organização, Comitê de Comunicação, Estratégia e ESG e Comitê de Conformidade e Auditoria Estatutário. Esses Comitês não possuem caráter deliberativo, apenas de assessoramento ao Conselho de Administração. As responsabilidades do Conselho de Administração, previstas no seu Regimento Interno e no Estatuto Social, não são delegadas a outros órgãos.
A Companhia possui em suas Políticas atribuições aos diversos níveis hierárquicos para que cada um dos temas tratados seja amplamente tratado pela Companhia. Atualizações periódicas e recorrentes são realizadas aos comitês de assessoramento pelos responsáveis pelos temas no nível das vice-presidências, conforme agenda temática anual aprovada pelo CA e pelos comitês. 
Para garantir que os objetivos de curto prazo estejam alinhados aos de longo prazo, a Braskem se apoia em uma estrutura de governança, alinhada a estrutura de governança corporativa, que assegura o acompanhamento do avanço da estratégia pelos executivos por meio do Comitê Global de Desenvolvimento Sustentável. O Comitê se reúne mensalmente, está dividido em grupos de trabalho para cada
dimensão da estratégia e, para cada uma delas, há executivo designado como responsável. Os assuntos tratados nesse fórum são levados para o CECESG, comitê de assessoramento do Conselho de Administração para assuntos de sustentabilidade, conforme relevância da agenda.
Para impulsionar o avanço dos compromissos assumidos, atribuindo papéis e responsabilidades a todos os profissionais, desde 2021 os aspectos ambientais, sociais e de governança (ESG, na sigla em inglês) estão incluídos nas metas corporativas, as quais são atribuídas, conforme cargos e responsabilidades, desde o líder de negócios até a base da hierarquia. Em 2022, as metas ESG atribuídas ao líder de negócio representaram 33% do total de metas estipuladas, ante a 30% em 2021.</t>
  </si>
  <si>
    <t>A Companhia possui área dedicada á gestão de riscos.
O processo de avaliação de riscos direciona os esforços para maximizar oportunidades e reduzir impactos negativos que possam impactar os objetivos estratégicos da companhia. O papel do Conselho de Administração, do CCAE, e do Líder de Negócio nas análises de gestão de riscos consiste na definição dos riscos prioritários, responsáveis e alocação de recursos, bem como o acompanhamento da implementação das iniciativas de mitigação dos riscos prioritários.
A metodologia de gestão de riscos da Braskem tem suas bases nas referências internacionais de gestão de riscos e divide os riscos em quatro categorias: estratégicos, operacionais, financeiros e regulatórios. 
De acordo com a Política Global de Riscos, os riscos são avaliados periodicamente pelos executivos da companhia e submetidos a um processo de consolidação regional e depois global, e são classificados conforme o impacto potencial e a probabilidade de materialização. O resultado da análise é apresentado graficamente em um mapa de calor aos comitês de assessoramento do Conselho de Administração (CCAE, CECESG, CFI ou CPO) quando aplicável, nos quais se direcionam as prioridades de ação conforme apreciação e aprovação do Conselho de Administração. Em 2022, alguns priorizados e monitorados podem ser citados: Imagem do Plástico, Mudanças Climáticas, Questões Socioambientais, Cilcidade do Setor Petroquímico, Segurança Cibernética e da Informação, Direitos Humanos, Fatores Macroeconômicos e geopolíticos.
Com o resultado aprovado, os riscos prioritários passam a ser tratados e monitorados, a fim de mitigar e preparar a companhia no enfrentamento de assuntos adversos.</t>
  </si>
  <si>
    <t>A Braskem é uma empresa de capital aberto e participa do Nível 1 de governança corporativa
da Bolsa de Valores de São Paulo (BM&amp;F Bovespa) desde 2003. Atualmente, os principais acionistas da companhia são o grupo Novonor – em recuperação judicial – e a Petrobras. A companhia também
tem parte de suas ações listadas na B3, na Bolsa de Valores de Nova York (NYSE) e na Latibex – seção latino-americana da Bolsa de Madri –, o que traz mais liquidez para os acionistas.</t>
  </si>
  <si>
    <t>201-2 Implicações financeiras e outros riscos e oportunidades decorrentes de mudanças climática</t>
  </si>
  <si>
    <t>201-2a. Riscos e oportunidades apresentados pelas mudanças climáticas com potencial de gerar mudanças substanciais nas operações, receitas ou despesas</t>
  </si>
  <si>
    <t>Classificação</t>
  </si>
  <si>
    <t xml:space="preserve"> Riscos </t>
  </si>
  <si>
    <t>Oportunidades</t>
  </si>
  <si>
    <t>Desenvolvimento de novos produtos ou serviços por meio de P&amp;D e inovação
Aumento da receita decorrente do aumento da demanda por produtos e serviços. Descrição específica da empresa
 Para as regiões brasileiras de atuação da Braskem, como Nordeste, Sudeste e Sul, os modelos do INPE indicam que, até 2040, a precipitação média no verão poderá ser reduzida para 2,3 mm / dia no cenário RCP 4.5 e 3,7 mm / dia no Cenário RCP 8.5, em relação aos dados históricos (1960 a 2005). Alguns estados brasileiros já enfrentam escassez de água. No Brasil, aproximadamente 65% da eletricidade é gerada de fontes hidráulicas, portanto, a redução da disponibilidade de água tem impacto direto na geração elétrica, podendo causar falta e / ou racionamento de energia elétrica. A eventual redução da disponibilidade de energia elétrica no Brasil estimulará o desenvolvimento e a busca de novos produtos que reduzam esse consumo. Hoje, a Braskem possui uma linha de resinas chamada Maxio®, selo que identifica as resinas PE, PP ou EVA com menor consumo de energia em suas aplicações. O consumo de energia é reduzido por meio de uma temperatura de processamento mais baixa e do tempo de resfriamento mais curto. Estudos indicam uma redução mínima de energia de 9%. Nesse caso, o impacto ambiental é indireto, decorrente da economia de energia dos clientes da Braskem que adquirem produtos com esse perfil.
Valor do impacto financeiro potencial 590.000.000 
O impacto financeiro refere-se ao aumento da receita da Braskem devido ao aumento nas vendas de produtos e serviços que causam menores emissões de GEE.</t>
  </si>
  <si>
    <t>Desde 2018, temos investido em expansão, construção e melhorias em vários de nossos laboratórios e plantas-piloto. Com isso, esperamos ter ainda mais versatilidade e capacidade de inovação em nossos produtos e serviços.
Em Triunfo (Brasil), iniciamos a construção de um novo prédio de 2.800 m² para a ampliação do laboratório. Com investimento de R $ 50 milhões (incluindo equipamentos), o desafio do novo prédio é incentivar a inovação antes mesmo de ser construído. A equipe responsável pelo projeto identificou mais de 30 aplicações do plástico na construção, com soluções que levam em conta a economia, durabilidade, resistência e versatilidade dos materiais.
Em 2018, construímos uma planta piloto de fermentação no Centro de Pesquisas de Químicos Renováveis ​​(RC) localizado em Campinas (Brasil), o que nos permitirá avançar em nossos projetos de químicos renováveis ​​e desenvolver novos produtos e processos. Estes projetos estão intimamente relacionados com a proposta de economia circular, no início da cadeia de valor, procurando desenvolver produtos que contribuam para a captura de CO2.
Também estabelecemos uma nova operação em Boston (Estados Unidos), com foco em pesquisa, desenvolvimento e comercialização de produtos químicos e materiais de fontes renováveis. A escolha desse local nos ajuda a aproveitar os avanços da região em biotecnologia e materiais avançados. As atividades incluem pesquisa e desenvolvimento em biotecnologia e ciência dos materiais, desenvolvimento de negócios e de mercado e busca de tecnologias para parcerias estratégicas.</t>
  </si>
  <si>
    <t>300.000,00;  Os custos estão relacionados às atividades de elaboração e garantia do inventário de emissões de GEE, bem como à identificação de novas iniciativas</t>
  </si>
  <si>
    <t xml:space="preserve"> Custo para realizar a oportunidade: 50.400.000. Estratégia para concretizar a oportunidade e explicação do cálculo do custo
A Braskem investe na investigação e desenvolvimento de produtos que reduzem o consumo de energia eléctrica durante a sua utilização. 
O custo desta oportunidade refere-se a: 22% dos investimentos em laboratórios e centros de tecnologia e inovação e 78% em curso na investigação em energias renováveis e outros.
</t>
  </si>
  <si>
    <t>i. descrição do risco ou oportunidade e sua classificação: físico, regulatório ou outro;</t>
  </si>
  <si>
    <t>iii. implicações financeiras do risco ou oportunidade antes de serem tomadas ações;</t>
  </si>
  <si>
    <t>v. custos financeiros para gerir o risco ou oportunidade</t>
  </si>
  <si>
    <t>ii. descrição do impacto associado ao risco ou oportunidade</t>
  </si>
  <si>
    <t>iv. métodos utilizados para gerenciar o risco ou oportunidade</t>
  </si>
  <si>
    <t xml:space="preserve">Regulamentação atual: Os riscos da regulamentação atual são considerados no atendimento às políticas locais relativas a questões relacionadas ao clima, como a Política Nacional sobre Mudança do Clima no Brasil, Imposto sobre Carbono do Uso de Combustíveis Fósseis no México e o Sistema Europeu de Comércio ( EU ETS) para nossas operações na Alemanha. 
Regulamentação emergente : A Braskem considera a possibilidade de implementação de instrumentos econômicos de precificação de carbono, nos países onde atua (Brasil, EUA, Alemanha e México), no futuro. </t>
  </si>
  <si>
    <t>Esse risco ocorre nas operações diretas. Tipo: mecanismos emergentes de reavaliação e precificação de carbono. Impacto financeiro potencial primário: aumento dos custos indiretos (operacionais). Descrição: De acordo com o Acordo de Paris, o Brasil (onde a Braskem possui 29 unidades industriais, de 41 em operação) está comprometida com uma redução de 37% nas emissões até 2025 e uma redução de 43% até 2030 em relação aos níveis de 2005. Embora a maior redução esteja relacionada às atividades de desmatamento, é possível para o Governo introduzir um mecanismo de precificação para garantir reduções na indústria e em outros setores intensivos em energia. Entre as opções estão a mecânica de limite e comércio ou tributação sobre o carbono. No segundo caso, existe um risco significativo para a Braskem de aumentar os custos operacionais, uma vez que somos uma indústria intensiva em carbono. Como a Braskem é grande emissora de GEE no Brasil, tendo suas maiores unidades emissoras na Bahia (Q1-BA), Rio Grande do Sul (Q2-RS) e São Paulo (Q3-ABC), que são as usinas responsáveis ​​pelo produção de petroquímicos básicos, estabelecendo uma meta que poderia ser difícil de cumprir dada a natureza do negócio, poderia afetar diretamente a Braskem, podendo resultar em multas. Além disso, mas não menos importante, no estado do Rio de Janeiro, Brasil, já existe uma exigência legal que impõe a apresentação das emissões de GEE e do plano de mitigação para obter ou renovar a licença de operação. Portanto, a redução de emissões pode ser um fator decisivo para a renovação ou não de uma licença de operação.</t>
  </si>
  <si>
    <t>201-3 Obrigações do plano de benefício definido e outros planos de aposentadoria</t>
  </si>
  <si>
    <t>201-3a. Se o passivo do plano for coberto pelos recursos gerais da organização, relatar o valor estimado do passivo</t>
  </si>
  <si>
    <t>201-3b. Se houver um fundo específico para pagar o passivo do plano de pensão</t>
  </si>
  <si>
    <t>201-3c. Se um fundo criado para o pagamento do passivo do plano de pensão não for totalmente coberto, explicar a estratégia</t>
  </si>
  <si>
    <t>201-3d. Percentual do salário contribuído pelo empregado ou empregador</t>
  </si>
  <si>
    <t>% do salário contribuído pelo integrante</t>
  </si>
  <si>
    <t>% de participação nos planos de aposentadoria</t>
  </si>
  <si>
    <t>201-3e. Nível de participação nos planos de aposentadoria</t>
  </si>
  <si>
    <t>201-4 Ajuda financeira recebida do governo</t>
  </si>
  <si>
    <t>201-4a. O valor monetário total do apoio financeiro recebido pela organização de governos</t>
  </si>
  <si>
    <t>201-4b. As informações solicitadas acima, em 201-4-a, discriminadas por país</t>
  </si>
  <si>
    <t>202-1 - Proporção entre o salário mais baixo e o salário mínimo local, com discriminação por gênero</t>
  </si>
  <si>
    <t>303-1 - Interações com a água como um recurso compartilhado</t>
  </si>
  <si>
    <t>303-3 - Captação de água</t>
  </si>
  <si>
    <t>303-3a. Captação total de água em todas as áreas em megalitros, discriminando este total pelas seguintes fontes, se aplicável</t>
  </si>
  <si>
    <t>303-3b. Captação total de água em todas as áreas com estresse hídrico em megalitros, discriminando este total nas seguintes fontes, se aplicável</t>
  </si>
  <si>
    <t>303-3c. Dados discriminados da captação total de água de cada uma das fontes listadas nos Conteúdos 303-3-a e 303-3-b em megalitros, separados nas seguintes categorias:</t>
  </si>
  <si>
    <t>303-3d. Quaisquer informações contextuais necessárias para a compreensão de como os dados foram compilados, tais como normas, metodologias e premissas adotadas.</t>
  </si>
  <si>
    <t>303-4 - Descarte de água</t>
  </si>
  <si>
    <t>303-4a. Descarte total de água em todas as áreas em megalitros, discriminando esse total pelos seguintes tipos de destinação, se aplicável:</t>
  </si>
  <si>
    <t>303-5 - Consumo de água</t>
  </si>
  <si>
    <t>303-5a. Consumo total de água de todas as áreas em megalitros.</t>
  </si>
  <si>
    <t>303-5b. Consumo total de água de todas as áreas com estresse hídrico em megalitros.</t>
  </si>
  <si>
    <t>303-5c. Mudanças no armazenamento de água em megalitros, se o armazenamento de água foi identificado como causador de um impacto significativo relacionado à água.</t>
  </si>
  <si>
    <t>303-5d. Quaisquer informações contextuais necessárias para a compreensão de como os dados foram compilados, tais como normas, metodologias e premissas adotadas, inclusive se as informações foram calculadas, estimadas, modeladas ou provenientes de medições diretas, bem como a abordagem adotada para esse fim, como o uso de fatores específicos ao setor.</t>
  </si>
  <si>
    <t>308-1 Novos fornecedores selecionados com base em critérios ambientais</t>
  </si>
  <si>
    <t>Em 2021, realizamos o ajuste das premissas para este indicador, que se mantém no mesmo formato em 2022. A avaliação socioambiental abrange 100% dos novos fornecedores contratados, uma vez que todo novo fornecedor é avaliado em um fluxo padrão de entrada na companhia, que inclui a análise de aspectos socioambientais. Esta análise se dá nas seguintes etapas: (i) no cadastro, em que é feito o mapeamento de mídias precedentes sobre controvérsias ambientais e sociais; e (ii) na due dilligence, aplicada conforme grau de risco do novo parceiro, que realiza o levantamento de impactos socioambientais que possam ter sido causados pelo fornecedor em suas atividades. Para além disso, todo novo fornecedor adere o Código de Conduta para Terceiros da Braskem, que inclui condutas esperadas em relação a aspectos socioambientais.</t>
  </si>
  <si>
    <t>i. Perigoso</t>
  </si>
  <si>
    <t>ii. Não perigoso</t>
  </si>
  <si>
    <t>Dentro da organização</t>
  </si>
  <si>
    <t>Fora da organização</t>
  </si>
  <si>
    <t>306-5a. Peso total dos resíduos não destinados para disposição em toneladas métricas e uma discriminação desse total por composição dos resíduos.</t>
  </si>
  <si>
    <t>306-5b.Peso total dos resíduos perigosos destinados para disposição em toneladas métricas e uma discriminação desse total pelas seguintes operações de disposição</t>
  </si>
  <si>
    <t>306-5c. Peso total dos resíduos não perigosos destinados para disposição em toneladas métricas e uma discriminação desse total pelas seguintes operações de disposição</t>
  </si>
  <si>
    <t>306-5d. Para cada operação de disposição citada nos Conteúdos 306-5-b e 306-5-c, uma discriminação do peso total em toneladas métricas dos resíduos perigosos e dos resíduos não perigosos destinados para disposição</t>
  </si>
  <si>
    <t>302-1a. Consumo total de combustíveis dentro da organização oriundos de fontes não renováveis, em joules ou seus múltiplos, inclusive os tipos de combustíveis usados.</t>
  </si>
  <si>
    <t>302-1b. Consumo total de combustíveis dentro da organização oriundos de fontes renováveis, em joules ou seus múltiplos, inclusive os tipos de combustíveis usados.</t>
  </si>
  <si>
    <t>302-1c. Em joules, watts-hora ou múltiplos, o total do seguinte:</t>
  </si>
  <si>
    <t>302-1d. Em joules, watts-hora ou múltiplos, o total do seguinte:</t>
  </si>
  <si>
    <t>302-1e. Consumo total de energia dentro da organização em joules ou seus múltiplos.</t>
  </si>
  <si>
    <t>302-1f. Normas, metodologias, premissas e/ou ferramentas de cálculo adotadas.</t>
  </si>
  <si>
    <t>302-1g. Fonte dos fatores de conversão usados.</t>
  </si>
  <si>
    <t>302-3d. Se a taxa usa a energia consumida dentro da organização, fora dela, ou ambas.</t>
  </si>
  <si>
    <t>302-3a. Taxa de intensidade energética para a organização.</t>
  </si>
  <si>
    <t>302-4a. Volume das reduções do consumo de energia obtidas diretamente em decorrência de melhorias na conservação e eficiência, em joules ou seus múltiplos.</t>
  </si>
  <si>
    <t xml:space="preserve">Europa </t>
  </si>
  <si>
    <t>Gás residual</t>
  </si>
  <si>
    <t>Óleo combustível e residuais</t>
  </si>
  <si>
    <t>Carvão</t>
  </si>
  <si>
    <t>Etanol anidro</t>
  </si>
  <si>
    <t>Biodisel</t>
  </si>
  <si>
    <t>Energia Total Consumida (GJ)</t>
  </si>
  <si>
    <t>intensidade(GJ/ tons)</t>
  </si>
  <si>
    <t>Produção (tons)</t>
  </si>
  <si>
    <t>Todas</t>
  </si>
  <si>
    <t>Foram deliberadas 87 matérias pelo Conselho de Administração durante o exercício de 2022, de diferentes naturezas.</t>
  </si>
  <si>
    <r>
      <rPr>
        <sz val="11"/>
        <color theme="1"/>
        <rFont val="Calibri"/>
        <family val="2"/>
        <scheme val="minor"/>
      </rPr>
      <t xml:space="preserve">A matriz de materialidade anterior, construída em 2013, contemplava 17 tópicos priorizados. Com a atualização, passamos para 21 tópicos priorizados, sendo 16 mantidos e 5 adicionados. </t>
    </r>
    <r>
      <rPr>
        <b/>
        <sz val="11"/>
        <color theme="1"/>
        <rFont val="Calibri"/>
        <family val="2"/>
        <scheme val="minor"/>
      </rPr>
      <t xml:space="preserve">
Temas adicionados: </t>
    </r>
    <r>
      <rPr>
        <sz val="11"/>
        <color theme="1"/>
        <rFont val="Calibri"/>
        <family val="2"/>
        <scheme val="minor"/>
      </rPr>
      <t>Inovação, Tecnologia e Digitalização; Biodiversidade e Uso da Terra; Diversidade, Equidade e Inclusão; Emprego, Desenvolvimento e Retenção; Gerenciamento de Riscos e Oportunidades; Gerenciamento de Relacionamento com Partes Interessadas.</t>
    </r>
  </si>
  <si>
    <t>202-1a. Proporção entre o salário mais baixo e o salário mínimo, por gênero, em unidades operacionais importantes</t>
  </si>
  <si>
    <t>202-1c. Se um salário mínimo local não existe ou é variável em unidades operacionais importantes, por gênero</t>
  </si>
  <si>
    <t>Total de membros de alta gerência</t>
  </si>
  <si>
    <t>Total de membros de alta gerência provienientes de comunidades locais</t>
  </si>
  <si>
    <t>% membros da alta gerência proveniente da comunidade local</t>
  </si>
  <si>
    <t>Para a contrução desse indicador consideramos no Brasil e México o estado de nascimento e nas outras localidades o país de nascimento</t>
  </si>
  <si>
    <t>204-1 Proporção de gastos com fornecedores locais</t>
  </si>
  <si>
    <t>204-1a. Percentual do orçamento de compras utilizado em unidades operacionais importantes que é gasto com fornecedores locais</t>
  </si>
  <si>
    <t>Valor total do orçamento para fornecedores (R$)</t>
  </si>
  <si>
    <t>Valor total do gasto com fornecedores locais (R$)</t>
  </si>
  <si>
    <t>Percentual do orçamento gasto com fornecedores locais (%)</t>
  </si>
  <si>
    <t>204-1b. A definição geográfica de "local" usada pela organização</t>
  </si>
  <si>
    <t>Países onde há produção industrial</t>
  </si>
  <si>
    <t>Considerado fornecedores de bens, insumos e serviços, estabelecidos no mesmo país da operação</t>
  </si>
  <si>
    <t>205-1 Operações avaliadas quanto a riscos relacionados à corrupção</t>
  </si>
  <si>
    <t>205-1a. Número total e percentual de operações avaliadas quanto a riscos relacionados à corrupção</t>
  </si>
  <si>
    <t>204-1c. A definição usada para “unidades operacionais importantes”</t>
  </si>
  <si>
    <t>% de operações avaliadas</t>
  </si>
  <si>
    <t>205-1a. Riscos significativos relacionados à corrupção identificados por avaliação de riscos</t>
  </si>
  <si>
    <t>Não foram encontrados riscos corporativos significativos relacionados a Corrupção, sendo o tema continuamente monitorado e tratado de forma prioritária pela vice-presidência de Conformidade</t>
  </si>
  <si>
    <t>205-2 Comunicação e capacitação em políticas e procedimentos de combate à corrupção</t>
  </si>
  <si>
    <t>% de membros do órgão de governança comunicados</t>
  </si>
  <si>
    <t>205-2a. Número total e percentual de membros do órgão de governança aos quais foram comunicados as políticas e os procedimentos de combate à corrupção adotados pela organização, discriminados por região</t>
  </si>
  <si>
    <t>% de integrantes comunicados</t>
  </si>
  <si>
    <t xml:space="preserve">205-2c. Número total e percentual de parceiros de negócios aos quais foram comunicados as políticas e os procedimentos de combate à corrupção adotados pela organização, discriminados por tipo de parceiro e região. Descreva se as políticas e os procedimentos de combate à corrupção da organização foram comunicados a quaisquer outras pessoas ou organizações. </t>
  </si>
  <si>
    <t>205-2b. Número total e percentual de empregados aos quais foram comunicados as políticas e os procedimentos de combate à corrupção adotados pela organização, discriminados por categoria funcional e região</t>
  </si>
  <si>
    <t>O Código de Conduta de Terceiros e a Política Anticorrupção estão disponíveis no website corporativo da Braskem e da Braskem Idesa, podendo ser acessados a qualquer tempo por qualquer pessoa. Adicionalmente, a Braskem espera que seus Fornecedores ajam de acordo com o Código de Conduta, por isso são informados sobre o documento quando do seu engajamento com a Empresa.</t>
  </si>
  <si>
    <t>205-2d. Número total e percentual de membros do órgão de governança que receberam capacitação em combate à corrupção, discriminados por região.</t>
  </si>
  <si>
    <t>% de membros do órgão de governança trinados</t>
  </si>
  <si>
    <t xml:space="preserve">Todos os Integrantes e aprendizes que são admitidos na Braskem recebem a solicitação de realização dos treinamentos obrigatórios de Compliance. Esses treinamentos têm como objetivo divulgar as Políticas, diretrizes e procedimentos sobre esses temas, que são mecanismos adotados pela Braskem como formas de combate a corrupção. 96,6% dos integrantes finalizou o treinamento até o momento.
 </t>
  </si>
  <si>
    <t>% de integrantes treinados</t>
  </si>
  <si>
    <t>205-3 Casos confirmados de corrupção e medidas tomadas</t>
  </si>
  <si>
    <t>205-3a. Número total e natureza dos casos confirmados de corrupção</t>
  </si>
  <si>
    <t>Número total e natureza de casos confirmados</t>
  </si>
  <si>
    <t>Número total e natureza de casos confirmados e demitidos</t>
  </si>
  <si>
    <t>Número total e natureza de casos confirmados e rescindidos contratos</t>
  </si>
  <si>
    <t>205-3b. Número total de casos confirmados em que empregados foram demitidos ou punidos por corrupção</t>
  </si>
  <si>
    <t>205-3c. Número total de casos confirmados em que contratos com parceiros de negócios foram rescindidos ou não renovados em decorrência de violações relacionadas à corrupção</t>
  </si>
  <si>
    <t>205-3d. Processos judiciais relacionados à corrupção movidos contra a organização ou seus empregados no período coberto pelo relatório e o resultado desses processos.o</t>
  </si>
  <si>
    <t>Processos judiciais relacionados à corrupção</t>
  </si>
  <si>
    <t>206-1a. Número de ações judiciais pendentes ou encerradas durante o período coberto pelo relatório referentes a concorrência desleal e violações de leis antitruste e antimonopólio em que a organização tenha sido identificada como participante</t>
  </si>
  <si>
    <t>206-1 - Ações judiciais por concorrência desleal, práticas de truste e monopólio</t>
  </si>
  <si>
    <t xml:space="preserve">A Braskem não é parte em nenhum processo judicial dessa natureza. </t>
  </si>
  <si>
    <t>206-1b. Principais resultados das ações judiciais concluídas, incluindo quaisquer decisões ou sentenças</t>
  </si>
  <si>
    <t>207-1 Abordagem tributária</t>
  </si>
  <si>
    <t>207-2 Governança, controle e gestão de risco fiscal</t>
  </si>
  <si>
    <t>207-1a. Descrição da abordagem tributária</t>
  </si>
  <si>
    <t>207-2a. Descrição da estrutura de governança e controle fiscal</t>
  </si>
  <si>
    <t>207-2b. Descrição do processo de verificação de relatos de conteúdos fiscais e, se aplicável, uma referência ao relatório, declaração ou parecer da verificação.</t>
  </si>
  <si>
    <t>207-2b. Descrição dos mecanismos para relato de preocupações com comportamentos antiéticos ou ilícitos e com a integridade da organização em relação a tributos</t>
  </si>
  <si>
    <t>207-3a.Descrição da abordagem para engajamento de stakeholders e gestão de suas preocupações quanto a tributos</t>
  </si>
  <si>
    <t>207-3 Engajamento de stakeholders e gestão de suas preocupações quanto a tributos</t>
  </si>
  <si>
    <t>207-4 Relato país-a-país</t>
  </si>
  <si>
    <t>207-4a. Jurisdições fiscais em que as entidades incluídas nas demonstrações financeiras consolidadas auditadas da organização</t>
  </si>
  <si>
    <t xml:space="preserve">207-3b.Período de tempo coberto nas informações relatadas </t>
  </si>
  <si>
    <t>207-4b. Descrição de jurisdições fiscais (nome, atividade, número de empregados, receitas, lucros/perdas, etc.)</t>
  </si>
  <si>
    <t>Materiais não renováveis</t>
  </si>
  <si>
    <t>Materiais renováveis</t>
  </si>
  <si>
    <t xml:space="preserve"> </t>
  </si>
  <si>
    <t>301-2a. Percentual de matérias-primas ou materiais reciclados utilizados na fabricação de seus principais produtos e serviços</t>
  </si>
  <si>
    <t>301-3a. Porcentagem de produtos recuperados e respectivos materiais de embalagem para cada produto categoria</t>
  </si>
  <si>
    <t>Dados coletados por meio dos sistemas de desempenho de produção e vendas da Braskem</t>
  </si>
  <si>
    <t>Total (t)</t>
  </si>
  <si>
    <t>Gás natural</t>
  </si>
  <si>
    <t>Total de consumo de combustíveis não renováveis (GJ)</t>
  </si>
  <si>
    <t>Consumo de eletricidade</t>
  </si>
  <si>
    <t>Consumo de aquecimento</t>
  </si>
  <si>
    <t>Consumo de resfriamento</t>
  </si>
  <si>
    <t>Consumo de vapor</t>
  </si>
  <si>
    <t>Eletricidade vendida</t>
  </si>
  <si>
    <t>Aquecimento vendido</t>
  </si>
  <si>
    <t>Resfriamento vendido</t>
  </si>
  <si>
    <t>Vapor vendido</t>
  </si>
  <si>
    <t>Energia autogerada</t>
  </si>
  <si>
    <t>Proporção Autogerada / Consumida</t>
  </si>
  <si>
    <t>Conforme o inventário de gases de efeito estufa, indicador GRI 305.</t>
  </si>
  <si>
    <t>302-2 Consumo de energia fora da organização</t>
  </si>
  <si>
    <t>303-1a. Uma descrição de como a organização interage com a água, incluindo como e onde a água é captada, consumida e descartada, e os impactos relacionados à água que ela causou ou para os quais contribuiu, ou que sejam diretamente relacionados às atividades, produtos ou serviços da organização por uma relação de negócios (ex.: impactos causados por escoamento de água).</t>
  </si>
  <si>
    <t>303-1b. Uma descrição da abordagem utilizada para identificar impactos relacionados à água, inclusive o escopo das avaliações, prazo previsto e ferramentas ou metodologias adotadas.</t>
  </si>
  <si>
    <t>303-1d. Uma explicação do processo de estabelecimento de objetivos e metas relacionados à água que sejam parte da forma de gestão da organização, e de como eles se relacionam com políticas públicas e com o contexto local de cada área com estresse hídrico.</t>
  </si>
  <si>
    <t>303-1c. Uma descrição de como os impactos relacionados à água são abordados, inclusive como a organização trabalha com seus stakeholders para gerir os recursos hídricos como um recurso compartilhado e como ela se engaja com fornecedores ou clientes com impactos significativos relacionados à água.</t>
  </si>
  <si>
    <t>303-2 Gestão de impactos relacionados ao descarte de água</t>
  </si>
  <si>
    <t>Em todas as nossas unidades, a gestão dos efluentes é baseada em padrões de lançamento definidos conforme a legislação local e procedimentos internos. Algumas plantas industriais possuem ainda laboratórios capazes de analisar os efluentes e criar padrões internos de avaliação da qualidade ambiental.
Ressaltamos que cada região onde atuamos é única, por isso, respeitamos suas características de operação, inclusive em relação às substâncias de interesse e à composição dos efluentes. Essas substâncias e seus respectivos limites estão listados em legislações específicas de cada país e/ou região ou nas licenças de operação. A Braskem possui internamente documentos que normatizam o tema, como as Instruções de Trabalho (IT), que abordam localmente a gestão e o monitoramento dos efluentes na empresa. Por exemplo: IT 6020-00614 PLANO DE MONITORAMENTO DE EFLUENTES, que tem abrangência na regional São Paulo; IT 6020-00713 GESTÃO DE EFLUENTES REGIONAL SUL, que tem abrangência no estado do Rio Grande do Sul. Na Braskem, os efluentes líquidos possuem quatro destinações gerais: lançamento em corpos d'água superficiais; lançamento no oceano; envio para terceiros; e aspersão em solo. Para cada uma das destinações, há padrões específicos de qualidade do efluente lançado que levam em consideração o corpo receptor. No caso da aspersão em solo, o tratamento do efluente é realizado internamente pelo SITEL-Sistema Integrado de Tratamento de Efluentes Líquidos. Para os efluentes enviados para terceiros, o monitoramento da qualidade do efluente é feito pela própria empresa terceira, que é responsável pelo tratamento e deve manter os padrões de qualidade do efluente estabelecidos - a Braskem faz o acompanhamento dos resultados constantemente.</t>
  </si>
  <si>
    <t>303-2a. Uma descrição dos padrões mínimos estabelecidos para a qualidade do descarte de efluentes, e como foram determinados esses padrões mínimos</t>
  </si>
  <si>
    <t>Água de superfície</t>
  </si>
  <si>
    <t>Água subterrânea</t>
  </si>
  <si>
    <t>Água do mar</t>
  </si>
  <si>
    <t>Água produzida</t>
  </si>
  <si>
    <t>Água de terceiros</t>
  </si>
  <si>
    <t>Água doce (sólidos dissolvidos totais ≤1.000 mg/L).</t>
  </si>
  <si>
    <t>Outros tipos de água (sólidos dissolvidos totais &gt;1.000 mg/L)</t>
  </si>
  <si>
    <t>306 -1a Entradas, atividades e saídas que levam ou podem levar a esses impactos</t>
  </si>
  <si>
    <t>304-1 Unidades operacionais próprias, arrendadas ou geridas dentro ou nas adjacências de áreas de proteção ambiental e áreas de alto valor de biodiversidade situadas fora de áreas de proteção ambiental</t>
  </si>
  <si>
    <t xml:space="preserve">304-1a. Detalhamento das unidades </t>
  </si>
  <si>
    <t>Latitude 09 40 50.88 S</t>
  </si>
  <si>
    <t>Longitude 35 45 44.28 W</t>
  </si>
  <si>
    <t>área superficial própria</t>
  </si>
  <si>
    <t>nas suas adjacências</t>
  </si>
  <si>
    <t>fabricação/produção</t>
  </si>
  <si>
    <t>terrestre</t>
  </si>
  <si>
    <t>adjacência da APA de Santa Rita</t>
  </si>
  <si>
    <t>CloroSoda Alagoas (CS1 AL)</t>
  </si>
  <si>
    <t>Detalhamento</t>
  </si>
  <si>
    <t>Localização geográfica</t>
  </si>
  <si>
    <t>Áreas superficiais e subterrâneas próprias, arrendadas ou administradas pela organização</t>
  </si>
  <si>
    <t>Posição em relação à área protegida (dentro da área, nas suas adjacências ou abrangendo partes da área protegida) ou à área de alto valor de biodiversidade situada fora de áreas protegidas</t>
  </si>
  <si>
    <t>Tipo de operação (escritório, fabricação/produção ou operação extrativa)</t>
  </si>
  <si>
    <t>Tamanho da unidade operacional em km²</t>
  </si>
  <si>
    <t>Valor para a biodiversidade caracterizado pelo atributo da área protegida ou de alto valor de biodiversidade situada fora da área protegida (ecossistema terrestre, de água doce ou marinho)</t>
  </si>
  <si>
    <t>Valor para a biodiversidade caracterizado de acordo com uma listagem de status de proteção (como do Sistema IUCN de Categorias de Gestão de Áreas Protegida da Convenção de Ramsar, da legislação nacional)</t>
  </si>
  <si>
    <t>304-2  Impactos significativos de atividades, produtos e serviços na biodiversidade</t>
  </si>
  <si>
    <t>Aspecto</t>
  </si>
  <si>
    <t>Área de Conservação Benjamín - México</t>
  </si>
  <si>
    <t>Cinturão Verde - Alagoas</t>
  </si>
  <si>
    <t>a. Tamanho das áreas de habitat protegido ou restaurado (km²)</t>
  </si>
  <si>
    <t>a. Localização das áreas de habitat protegido ou restaurado;</t>
  </si>
  <si>
    <t>It is located 2.4 kilometers from the complex</t>
  </si>
  <si>
    <t>Latitude 09 40 57.0 S</t>
  </si>
  <si>
    <t>Longitude 35 49 32.0 W</t>
  </si>
  <si>
    <t>a. Relate se o sucesso das medidas de restauração foi aprovado por especialistas externos independentes;</t>
  </si>
  <si>
    <t>The Environmental Management Unit is protected by the state of Veracruz as a private conservation area and by the federation as an environmental management unit. The activities carried out in the Environmental Management Unit are in charge of a team of biologists specialized in different environmental issues.</t>
  </si>
  <si>
    <t>Devido à restauração do Cinturão Verde ter ocorrido há mais de 30 anos, não se pode afimar que houve a aprovação das medidas por especialistas externos indepentendes.</t>
  </si>
  <si>
    <t>No ínicio da instalação da fábrica, a área ao redor, predominantemente sítios, foi comprada pela Braskem visando impedir que as comunidades construíssem habitações no local e garantir assim a segurança das pessoas e instalações.</t>
  </si>
  <si>
    <t>A área era bastante degradada e com solo infértil; contudo, foi iniciado o processo de enriquecimento do solo, reflorestamento e introdução de animais, o que levou ao estado atual do Cinturão Verde, que possui cunho social e ambiental, porém não é considerado como APP.</t>
  </si>
  <si>
    <t>b. Relate se há parcerias com terceiros para proteger ou restaurar áreas de habitat diferentes daquelas nas quais a organização supervisionou e implementou medidas de restauração ou proteção;</t>
  </si>
  <si>
    <t>Reforestation programs have been carried out with NGOs (non-governmental organizations) of 200 hectares of forests, in the upper area of the Coatzacoalcos River Basin, these activities are carried out with personnel trained in environmental matters and with people from the communities near reforested areas</t>
  </si>
  <si>
    <t>Atualmente, há empresas contratadas para gestão do local, realizando a limpeza e cuidado com os animais.</t>
  </si>
  <si>
    <t>c. Relate o status de cada área com base na sua condição no final do período coberto pelo relatório;</t>
  </si>
  <si>
    <t>In December 2020, the annual environmental monitoring of the environmental management unit is completed</t>
  </si>
  <si>
    <t>Atualmente, os animais e as plantas do local são mantidos e cuidados, ocorrendo apenas o desenvolvimento natural de novas plantas e os nascimentos/óbitos dos animais.</t>
  </si>
  <si>
    <t>d. Relate as normas, metodologias e premissas adotadas.</t>
  </si>
  <si>
    <t>Environmental, flora and fauna monitoring is carried out, as well as the population of Ceratozamia miqueliana.</t>
  </si>
  <si>
    <t>Devido à restauração do Cinturão Verde ter ocorrido há mais de 30 anos, não se sabe informar precisamente se alguma norma ou premissa foi adotada. A gestão atual do Cinturão Verde possui o conhecimento de que o reflorestamento, enriquecimento do solo e introdução de animais aconteceu gradativamente visando a utilização do local ocioso.</t>
  </si>
  <si>
    <t>304-3  Habitats protegidos ou restaurados</t>
  </si>
  <si>
    <t>304-4 Espécies incluídas na lista vermelha da IUCN e em listas nacionais de conservação com habitats em áreas afetadas por operações da organização</t>
  </si>
  <si>
    <t>304-4a. Número total de espécies incluídas na Lista Vermelha da IUCN e em listas nacionais de conservação com habitats em áreas afetadas por operações da organização, discriminadas por nível de risco de extinção</t>
  </si>
  <si>
    <t>Criticamente ameaçadas de extinção</t>
  </si>
  <si>
    <t>Ameaçadas de extinção</t>
  </si>
  <si>
    <t>Vulneráveis</t>
  </si>
  <si>
    <t>Quase ameaçadas</t>
  </si>
  <si>
    <t>Pouco preocupantes</t>
  </si>
  <si>
    <t>Categoria</t>
  </si>
  <si>
    <t>Especies</t>
  </si>
  <si>
    <t>Ceratozamia miqueliana</t>
  </si>
  <si>
    <t>Zamia loddigesii</t>
  </si>
  <si>
    <t>O reporte diz respeito à unidade da Braskem no México, a Braskem Idesa. As espécies foram resgatadas em 2012, durante a construção do complexo e, desde 2016, estão em uma área de conservação e os resultados dos esforços empreendidos lá foram reconhecidos, com a reclassificação da Ceratozamia miqueliana em um grau abaixo da categoria de extinção. Desde então, a Braskem Idesa está comprometida com a conservação da flora e da fauna na parte sul do Estado de Vera Cruz.</t>
  </si>
  <si>
    <t>305-7b. Origem dos fatores de emissão utilizados</t>
  </si>
  <si>
    <t>306-2a,b,c</t>
  </si>
  <si>
    <t>Em 2022, a intensidade de geração de resíduos foi de 3,04 kg/t, um aumento de 25% em relação a 2021, devido a menor produção do ano, contabilização de resíduos de passivos ambientais e a parada de manutenção no Rio Grande do Sul.</t>
  </si>
  <si>
    <t>401-1 - Novas contratações e rotatividade de empregados</t>
  </si>
  <si>
    <t>401-1a. Número total e taxa de novas contratações de empregados durante o período coberto pelo relatório, discriminados por faixa etária, gênero e região.</t>
  </si>
  <si>
    <t>401-1b. Número total e taxa de rotatividade de empregados durante o período coberto pelo relatório, discriminados por faixa etária, gênero e região.</t>
  </si>
  <si>
    <t>401-2 - Benefícios oferecidos a empregados em tempo integral que não são oferecidos a empregados temporários ou de período parcial</t>
  </si>
  <si>
    <t>GRI 403-1 Sistema de gestão de saúde e segurança do trabalho</t>
  </si>
  <si>
    <t>401-2a. Benefícios que são padrão para os empregados em tempo integral da organização, mas não são oferecidos a empregados temporários ou de período parcial, discriminados por unidades operacionais importantes. Esses benefícios incluem, no mínimo:</t>
  </si>
  <si>
    <t>O sistema de gestão de Segurança, Saúde e Meio Ambiente da Braskem compõe o Pilar de SSMA do Sistema de Gestão Global da Braskem, o Intelius. O Sistema de Gestão da Braskem foi criado e implementado logo no início das operações da empresa e passou por diversas revisões ao longo dos anos, tendo sido criado usando-se o conceito do PDCA das normas internacionais ISO 45.000 (Segurança e Saúde), ISO 14000 (Gestão Ambiental) e ISO 9000 (Gestão da Qualidade).
O sistema de gestão de Segurança e Saúde, pilar do Intelius, foi criado para à partir das normas mencionadas anteriormente, que são internacionalmente reconhecidas para a gestão de riscos para a segurança e saúde, meio ambiente e qualidade, respectivamente. Abrange todos as plantas industriais, escritórios, centros de pesquisa e terminais marítimos onde a Braskem tem atividades.
A equipe do SSMA Corporativo, área responsável pelo pilar de SSMA do Intelius, é composta por trabalhadores empregados (integrantes da Braskem) e é responsavel pela gestão deste sistema. As disciplinas de Segurança do Trabalho e Saúde Ocupacional acompanham mensalmente o desempenho global através de KPI padronizados. Já os países, por sua vez, fazem seu proprio acompanhamento local. Anualmente são estabelecidas metas globais seguindo-se o princípio da melhoria contínua. O Intelius é um sistema de gestão global. Seus requisitos aplicam-se tanto para integrantes da propria Braskem como para prestadores de serviços.
Anualmente há um ciclo de auditorias que tem como objetivo avaliar o grau de aderência ao sistema de gestão de Segurança, Saúde e Meio Ambiente, avaliando a conformidade e identificando oportunidades de melhoria. Como resultado das auditorias, diretrizes, padrões globais e outros documentos podem ser revisados de maneira a assegurar a melhoria contínua.</t>
  </si>
  <si>
    <t>O escopo do sistema de gestão de Segurança e Saúde do Intelius abrange empregados e trabalhadores que não são empregados mas cujo trabalho e/ou local de trabalho é controlado pela organização. Entretanto, há situações específicas em que o sistema degestão de Segurança, Saúde e Meio Ambiente da Braskem não se aplica aos trabalhadores que não são empregados. Este é o caso de alguns projetos de engenharia, em particular durante a etapa de construção e montagem, em que a gestão de Segurança e Saúde fica sob a responsabilidade da empresa contratada, definição esta que consta no contrato entre as partes.</t>
  </si>
  <si>
    <t>401-3b. Número total de empregados que tiraram licença maternidade/paternidade, discriminados por gênero.</t>
  </si>
  <si>
    <t>401-3c. Número total de empregados que retornaram ao trabalho depois do término da licença maternidade/paternidade, discriminados por gênero.</t>
  </si>
  <si>
    <t>401-3d. Número total de empregados que retornaram ao trabalho depois do término da licença maternidade/paternidade e continuaram empregados doze meses após seu retorno ao trabalho, discriminados por gênero.</t>
  </si>
  <si>
    <t>401-3e. Taxas de retorno ao trabalho e retenção de empregados que tiraram licença maternidade/ paternidade, discriminadas por gênero.</t>
  </si>
  <si>
    <t>GRI 403-2 Identificação de periculosidade, avaliação de riscos e investigação de incidentes</t>
  </si>
  <si>
    <t>&lt;= 30 anos</t>
  </si>
  <si>
    <t>31-50 anos</t>
  </si>
  <si>
    <t>&gt;= 50 anos</t>
  </si>
  <si>
    <t>Estados  Unidos</t>
  </si>
  <si>
    <t>Escritórios internacionais</t>
  </si>
  <si>
    <t>As atividades que são realizadas na Braskem podem ser classificadas como rotineiras ou não-rotineiras
As atividades rotineiras em geral estão catalogadas e tem o seu passo-a-passo definidos e os riscos à segurança e saúde de cada etapa identificados e avaliados. As atividades não-rotineiras não têm estes riscos pré-identificados, o que é realizado antes de sua execução pela equipe de executantes no local onde a atividade será executada.
Em ambos os casos, a equipe que realiza a identificação dos perigos procura, sempre que possível, aplicar os conceitos da hierarquia de controles, identificando os perigos, substituindo-os ou reduzindo-os sempre que possível. As análises de risco e o uso de procedimentos e checklists são medidas administrativas e definem, entre outros, o uso de EPI, constituindo-se este último a ferramenta de proteção do trabalhador. É neste momento que também se avaliam a implementação de outras medidas, com a inclusão de novos controles de engenharia e novas medidas administrativas.
As atividades que são previamente classificadas como de alto risco em procedimento, sejam elas rotineiras ou não, como por exemplo atividade em espaços confinados e trabalho em instalações elétricas energizadas, requerem etapas adicionais de análise de riscos.
As equipes de trabalhadores da Braskem são treinadas para a realização das identificações de perigo e avaliação de riscos de suas proprias atividades, enquanto os trabalhadores que não são empregados são os responsáveis por esta etapa em suas atividades, já que são os detentores do conhecimento de tais atividades.
A qualidade das ferramentas listadas acima é garantida através de auditorias internas realizadas pelas próprias plantas ou auditorias realizadas por áreas Corporativas, além de que todos os trabalhadores devem ser obrigatoriamente qualificados antes da realização de qualquer tarefa. Além das auditorias, há rotinas de inspeções regulares em campo que tem a finalidade de avaliar as avaliações de riscos, entre outros objetivos. Estas ferramentas poder gerar a necessidade da revisão das identificações de perigos e avaliações de riscos, bem como podem surgir da mudança de procedimentos de trabalho, equipamenos e ferramentas.
Os trabalhadores são sempres incentivados a relatar situações de perigo durante a execução de suas atividades para seus líderes, que devem tomar as ações cabíveis. Quando necessário, os trabalhadores podem exercer o direito de recusa diante de situações de risco grave e iminente. Além disso, a Braskem dispõe do canal da Ouvidoria para que trabalhadores da Braskem ou não possam reportar casos possíveis de represália, de maneira anónima ou não, e que serão devidamente investigados.
O processo de investigação de incidentes é feito por equipes multidisciplinares e tem por objetivo a determinação das causas. Sempre que possível, as ações corretivas das investigações se apoiam na hierarquia de controles buscando eliminar os perigos, atenuá-los, até finalmente a adoção de medidas administrativas ou uso de EPI. Como resultado das investigações análises de risco e procedimentos de trabalho podem ser revisados.</t>
  </si>
  <si>
    <t>GRI 403-3 Serviços de saúde do trabalho</t>
  </si>
  <si>
    <t>Na Braskem, a área de Saúde Ocupacional possui um gerência corporativa global. Tem íntima relação com as áreas se segurança e higiene ocupacional, promovendo a integração, pois os riscos mapeados e controlados por uma área são monitorados pela outra, por meio da avaliação dos riscos ambientais e o perfil de saúde do trabalhador. A área de saúde ocuoacional é responsável pelo cumprimento dos requisitos legais, atendimento médico eletivo, urgência e emergência, além de ações de promoção da saúde e prevenção de doenças.
Em relação às equipes voltadas para o atendimento médico dos integrantes e terceiros, 100% das unidades da Braskem contam com atendimento médico no local de trabalho, facilitando o acesso e a vigilância da saúde dos trabalhadores. Escritórios remotos, onde temos entre um e dez funcionários são assisitidos pela equipe corporativa do escritório de São Paulo (sede da Braskem).
A estrutura de serviços de saúde da Braskem é composta por médicos e enfermeiros do trabalho próprios, com larga experiência em áreas industriais químicas e petroquímicas. Além disso, também conta com técnicos de enfermagem e auxiliares administrativos para apoio as atividades de atendimento. Dependendo do número de funcionários da unidade, o serviço é ampliado com a contratação de profissionais de saúde terceiros, entre eles médicos, enfermeiros, técnicos de enfermagem, psicólogos, nutricionistas e educadores físicos. É importante ressaltar que a Braskem busca sempre ser supralegalista, tendo em seu quadro de funcionários, normalmente, um número de profissionais em quantidade superior ao definido na exigência legal.
As instalações dos nossos centros médicos nas unidades contam com uma estrutura completa com recepção, espera, sala de coleta de exames complementares, sala de audiometria, sala de emergência, consultórios médicos e de enfermagem, sala de amamentação e todos os materiais e medicamentos necessários para atendimentos emergências, clínicos e ocupacionais. Algumas unidades contam com academias, salas de reabilitação e pilates.
As equipes são constantemente treinadas e auditadas pelos sistemas de gestão da empresa.</t>
  </si>
  <si>
    <t>GRI 403-4 Participação dos trabalhadores, consulta e comunicação aos trabalhadores referentes a saúde e segurança do trabalho</t>
  </si>
  <si>
    <t>A Política e princípios do SSQ (Saúde, Segurança e Qualidade) definem os compromissos e expectativas do HES dentro da estrutura cultural da Braskem. Um princípio cultural básico que apoia o Pilar SSMA é Engajar a Cultura. Este princípio define que "Líderes e membros da equipe estão engajados em um diálogo SSMA honesto e aberto sem repercussão". Os sucessos e contribuições do SSMA são reconhecidos e mecanismos são estabelecidos para garantir a responsabilidade pelo cumprimento das responsabilidades atribuídas e expectativas de desempenho. Os membros da equipe trabalham ativamente como uma equipe para melhorar o desempenho da SSMA (por exemplo, participação na análise de perigos do processo, investigações de incidentes, auditorias etc.).</t>
  </si>
  <si>
    <t>GRI 403-5 Capacitação de trabalhadores em saúde e segurança do trabalho</t>
  </si>
  <si>
    <t>A Braskem oferece capacitação em segurança e saúde do trabalho para seus empregados regularmente. Algumas capacitações tem como objetivo de atender a requisitos legais de cada país onde a Braskem tem operações, enquanto uma parte é formado por programas ou iniciativas internas da empresa. 
As capacitações tem uma avaliação de reação ao seu final, e um teste para avaliação do conhecimeto adquirido. Além disso, há uma plataforma para a gestão de treinamentos que gerencia a frequência e participação nos treinamentos de SSMA.
Todas as capacitações em segurança e saúde do trabalho são oferecidas gratuitamente e ocorrem no horário de trabalho. Quando há exceções, todos os participantes recebem horas extras.
Algumas capacitações são oferecidas para os trabalhadores que não são empregados (terceiros), que em geral estão relacionadas à processos e procedimentos da Braskem que se aplicam a este público. Um exemplo é o treinamento inicial de segurança e saúde, conhecido como Treinamento Básico de Segurança (TBS), obrigatório para trabalhadores da Braskem e de empresas contratadas no seu primeiro dia de trabalho e que tem como objetivo apresentar algumas regras básicas de segurança e saúde.</t>
  </si>
  <si>
    <t>GRI 403-6  Promoção da saúde do trabalhador</t>
  </si>
  <si>
    <t>GRI 403-7 Prevenção e mitigação de impactos de saúde e segurança do trabalho diretamente vinculados com relações de negócios</t>
  </si>
  <si>
    <t>A prevenção e mitigação de riscos é realizada através de  ações de vigilância passiva da saúde ocupacional, a partir de informações sobre a demanda espontânea de integrantes que procuram os serviços médicos, vigilância ativa da saúde ocupacional, por meio de exames médicos dirigidos que incluam, além dos exames previstos na legislação, a coleta de dados sobre sinais e sintomas de agravos à saúde relacionados aos riscos ocupacionais. As principais açõpes são:
a) rastreamento e a detecção precocemente dos agravos à saúde relacionados ao trabalho;
b) do monitoramento de possíveis exposições excessivas a agentes nocivos ocupacionais;
c) realizaçao dos exames médicos periódicos para verificar a aptidão de cada empregado para exercer suas funções ou tarefas;
d) avaliação da eficácia das medidas de prevenção adotadas na organização;
e) análise epidemiológicas e estatísticas sobre os agravos à saúde e sua relação com os riscos ocupacionais, bem como o afastamento de empregados de situações de trabalho que possam comprometer sua saúde;
g) notificação de agravos relacionados ao trabalho, de acordo com a regulamentação
i) acompanhamento de forma diferenciada o empregado cujo estado de saúde possa ser especialmente afetado pelos riscos ocupacionais.
O sistema de gestão Intelius contém ferramentas que permitem a identificação e prevenção de impactos à segurança e saúde do trabalhador. Os integrantes da Braskem e contratados são treinados no uso destas ferramentas, que se aplicam a todas as atividades da empresa. O Intelius prevê auditorias corporativas destas ferramentas, além de auditorias internas que ocorrem nas diversas plantas.</t>
  </si>
  <si>
    <t>GRI 403-8 Trabalhadores cobertos por um sistema de gestão de saúde e segurança do trabalho</t>
  </si>
  <si>
    <t>O sistema de gestão de Segurança e Saúde da Braskem foi criado de maneira a atender os requisitos das normas internacionais ISO 9.001 (gestão da qualiade), ISO 14.001 (gestão de meio ambiente), e ISO 45.001 (gestão de segurança e saúde do trabalho). Seu escopo inclui 100% dos empregados da Braskem (cerca de 7.500) e 100% dos trabalhadores que não são empregados, cujo número está ao redor de 18.000 pessoas. O ciclo de auditorias do sistema de gestão é anual e cobre 100% dos empregados e 100% dos trabalhadores que não são empregados.
A aderência ao nosso sistema de gestão (Intelius) é verificada (de maneira amostral) em todas as  unidades da companhia através de auditorias internas. Cobrindo assim, 100% dos integrantes e prestadores de serviços. Não houveram auditorias externas à respeito das dimensões de Saúde e Segurança em 2022.</t>
  </si>
  <si>
    <t>Integrantes</t>
  </si>
  <si>
    <t>Número de horas trabalhadas</t>
  </si>
  <si>
    <t>Número de óbitos resultantes de acidente de trabalho</t>
  </si>
  <si>
    <t>Índice de óbitos resultantes de acidente de trabalho</t>
  </si>
  <si>
    <t>Número de acidentes de trabalho com consequência grave (exceto óbitos)</t>
  </si>
  <si>
    <t>Índice de acidentes de trabalho com consequência grave (exceto óbitos)</t>
  </si>
  <si>
    <t>Número de acidentes de trabalho de comunicação obrigatória (inclui óbitos)</t>
  </si>
  <si>
    <t>Índice de acidentes de trabalho de comunicação obrigatória (inclui óbitos)</t>
  </si>
  <si>
    <t>403-9a. Para empregados</t>
  </si>
  <si>
    <t>GRI 403-9 Acidentes de trabalho</t>
  </si>
  <si>
    <t>403-9c. Os perigos que apresentam risco de acidentes de trabalho com consequência grave</t>
  </si>
  <si>
    <t>403-9b. Para trabalhadores não empregados</t>
  </si>
  <si>
    <t xml:space="preserve"> Os acidentes do trabalho com e sem afastamento em 2002 mais comuns incluem as quedas, no mesmo nível ou de níveis diferentes, torções de tornozelo durante o caminhar em pisos irregulares, originados por pisos irregulares ou escorregadios, e as lesões nas mãos (contes ou contusões), resultado de atividades manuais de manutenção quando são utilizadas ferramentas manuais.</t>
  </si>
  <si>
    <t>403-9d. Quaisquer medidas tomadas ou em andamento para eliminar outros perigos e minimizar os riscos de acidente de trabalho usando a hierarquia de controles.</t>
  </si>
  <si>
    <t>Os riscos de acidentes são identificados através das análises de risco e monitorados através das ferramentas de verificação do trabalho, como o Diálogo Comportamental e as Observações de Executação de Tarefas (OETs), além das inspeções regulares dos locais de trabalho. Em 2022 foi lançada uma campanha para o "Caminhar Seguro" com 4 vídeos alertando para os perigos ao se caminhar e subir ou descer escadas, trazendo recomendações de segurança. Já para os acidentes com as mãos, a Braskem iniciou o processo de implementação de luvas de segurança com proteção adicional contra cortes e impactos.</t>
  </si>
  <si>
    <t>403-9e. Se os índices foram calculados com base em 200.000 ou 1.000.000 de horas trabalhadas.</t>
  </si>
  <si>
    <t>As taxas de acidentes da Braskem são calculdas com base em 1.000.000 de horas trabalhadas.</t>
  </si>
  <si>
    <t>403-9f. Se quaisquer trabalhadores foram excluídos deste conteúdo e, em caso positivo, por que o foram, incluindo no relato os tipos de trabalhadores excluídos</t>
  </si>
  <si>
    <t>Não houve exclusão de nenhum tipo de trabalhador nas taxas de acidentes da Braskem.</t>
  </si>
  <si>
    <t>403-9d. Quaisquer informações contextuais necessárias para a compreensão de como os dados foram compilados, tais como normas, metodologias e premissas adotadas</t>
  </si>
  <si>
    <t>A Braskem utiliza a metodologia da OSHA (Occupational Safety and Health Administration), órgão dos EUA, para a classificação dos acidentes com e sem afastamento nos seus indicadores de taxa de acidentes.</t>
  </si>
  <si>
    <t>403-10a. Para empregados</t>
  </si>
  <si>
    <t>Número de casos de doenças profissionais de comunicação obrigatória</t>
  </si>
  <si>
    <t>Número e índice de óbitos resultantes de doenças profissionais</t>
  </si>
  <si>
    <t>Em 2022, foram 02 casos de transtorno mental e comportamental e 03 de perda auditiva</t>
  </si>
  <si>
    <t>403-10b. Para trabalhadores não empregados</t>
  </si>
  <si>
    <t>403-10d. Se quaisquer trabalhadores foram excluídos deste conteúdo e, em caso positivo, por que o foram, incluindo no relato os tipos de trabalhadores excluídos</t>
  </si>
  <si>
    <t>403-10e. Quaisquer informações contextuais necessárias para a compreensão de como os dados foram compilados, tais como normas, metodologias e premissas adotadas</t>
  </si>
  <si>
    <t>403-10c. Os perigos que apresentam risco de doenças profissionais</t>
  </si>
  <si>
    <t>Número total de desligamentos voluntários</t>
  </si>
  <si>
    <t>A Braskem possui atendimento médico indiscriminado dos trabalhadores empregados e não empregados. No entanto, não conslida os indicadores de saúde ocupacional, pois são realizados pelas próprias empresas terceiras.</t>
  </si>
  <si>
    <t>Não foram considerados trabalhadores não empregados.</t>
  </si>
  <si>
    <t>Os riscos de doenças profissionais mais evidentes na Braskem são: perda auditiva e transtornos mentais e comportamentais.</t>
  </si>
  <si>
    <t>GRI 403-10 Doenças profissionais</t>
  </si>
  <si>
    <t>Taxa de desligamentos voluntários</t>
  </si>
  <si>
    <t>Taxa de desligamentos</t>
  </si>
  <si>
    <t>Mulher</t>
  </si>
  <si>
    <t>GRI 404-1 Média de horas de capacitação por ano, por empregado</t>
  </si>
  <si>
    <t>Homem</t>
  </si>
  <si>
    <t>Média de horas de capacitação</t>
  </si>
  <si>
    <t>Total de integrantes (sem aprendizes)</t>
  </si>
  <si>
    <t>Benefícios oferecidos para empregados</t>
  </si>
  <si>
    <t>Obrigatório pela legislação local</t>
  </si>
  <si>
    <t>Escopo do benefício (ex. Integrantes e familiares, aprendizes e estagiários)</t>
  </si>
  <si>
    <t>Local</t>
  </si>
  <si>
    <t>Seguro de vida</t>
  </si>
  <si>
    <t>Sim (em Acordos Coletivos)</t>
  </si>
  <si>
    <t>Integrantes, aprendizes e estagiários</t>
  </si>
  <si>
    <t>Seguros Opcionais: Seguro Opcional de Acidentes Pessoais e Seguro Opcional Suplementar</t>
  </si>
  <si>
    <t>Não</t>
  </si>
  <si>
    <t>Integrantes e aprendizes</t>
  </si>
  <si>
    <t>Plano de Saúde</t>
  </si>
  <si>
    <t>Integrantes e familiares, aprendizes e estagiários</t>
  </si>
  <si>
    <t>Assistência Odontológica</t>
  </si>
  <si>
    <t>Auxílio deficiência e invalidez</t>
  </si>
  <si>
    <t>Licença maternidade</t>
  </si>
  <si>
    <t>Licença paternidade</t>
  </si>
  <si>
    <t>Sim</t>
  </si>
  <si>
    <t>Vale Refeição</t>
  </si>
  <si>
    <t>Vale Alimentação</t>
  </si>
  <si>
    <t>Fretado</t>
  </si>
  <si>
    <t>Coroa de flores</t>
  </si>
  <si>
    <t>Previdência Privada</t>
  </si>
  <si>
    <t>Empréstimo Consignado</t>
  </si>
  <si>
    <t>Cartão Natal</t>
  </si>
  <si>
    <t>Cesta de Natal</t>
  </si>
  <si>
    <t>Auxílio Educação</t>
  </si>
  <si>
    <t>Homenagem por tempo de casa</t>
  </si>
  <si>
    <t>Auxílio Creche</t>
  </si>
  <si>
    <t>Auxílio Filho Especial</t>
  </si>
  <si>
    <t>Auxílio Conectividade</t>
  </si>
  <si>
    <t xml:space="preserve">Kit de Ergonomia </t>
  </si>
  <si>
    <t>Por gênero</t>
  </si>
  <si>
    <t>Por categoria funcional</t>
  </si>
  <si>
    <t>Contribuinte individual</t>
  </si>
  <si>
    <t>Líder técnico</t>
  </si>
  <si>
    <t>401-3  Licença maternidade/paternidade</t>
  </si>
  <si>
    <t>402-1 - Prazo mínimo de aviso sobre mudanças operacionais</t>
  </si>
  <si>
    <t>404-2 - Programas para o aperfeiçoamento de competências dos empregados e de assistência para transição de carreira</t>
  </si>
  <si>
    <t xml:space="preserve">A Braskem acredita no potencial dos ser humano e investe continuamente em ações desenvolvimento para os seus integrantes. Refletindo os pilares do BeUx “Você é Protagonista” e “Construa seu Próprio Caminho”, oferecemos um portfólio de capacitação alinhado às estratégias do negócio para que os integrantes exerçam o autodesenvolvimento.
Em alinhamento à nossa estratégia de nos tornarmos uma Organização cada dia mais humana, fortalecemos e ampliamos as iniciativas de saúde e bem-estar. O Programa #CuidandodaGente teve seu foco direcionado ao pilar de bem-estar emocional e saúde mental, com a realização de 11 lives e 1 campanha de ativação. Ao todo, contamos com 5171 participantes. E para ampliar o alcance das ações de saúde mental, oferecemos 4 lives aos sábados para as equipes que trabalham em regime de turno.
Demos continuidade à capacitação em Saúde Mental para lideranças, em parceria com o Centro de Ensino do Hospital Albert Einstein, totalizando 26 turmas, com 466 participantes, impactando 50% dos líderes da Braskem. Como iniciativa de sustentação do programa e aprofundamento do papel dos líderes, realizamos um piloto com líderes das VPs de Finanças, P&amp;O e Jurídico sobre Liderança de Impacto e Comunicação Empática. Em parceria com a Fábrica do Saber, customizamos o Programa Saúde Mental para o contexto das plantas, com a realização de 8 turmas e 136 participações, impactando 57% dos líderes na Operação. Além disso, desenvolvemos e implementamos ações de sustentação deste programa
Visando fomentar a formação e o desenvolvimento contínuo de nossas lideranças, foram desenvolvidos materiais de apoio e guias de práticas das nossas Competências Comportamentais, conectados ao Ciclo de PA, Novas Formas de Trabalhar e Liderança Híbrida, entre outros temas relacionados a Pessoas e Processos. Além disso, realizamos 3 turmas do Programa Welcome to the Next Stage, focado no primeiro estágio de liderança, com participação de 90 líderes, além da realização da segunda turma do Programa na Europa, totalmente customizada para questões regionais.
Reforçamos com nossos Integrantes e Líderes as nossas competências comportamentais por meio da Trilha de Competências, conectada às etapas do Ciclo de PA, que contou com palestras e workshops ao vivo sobre Tomada de Decisão, Adaptabilidade e oficinas individuais para a prática de Feedback, impactando 352 integrantes. Em apoio e sustentação à dessas iniciativas, também oferecemos uma trilha global online para formação contínua dos nossos integrantes.
Retomamos as ações de fortalecimento da nossa cultura, com a realização de 2 encontros presenciais Valores da Nossa História – Diálogos de Vida e Carreira no Brasil. Os encontros têm como objetivo fortalecer a conexão entre integrantes e traduzir os nossos valores essenciais por meio de histórias compartilhadas por lideranças inspiradoras, tangibilizando o nosso jeito de ser Braskem.
Pensando no desenvolvimento técnico de nossos integrantes, durante o ano foram realizadas mais de 1.083 certificações e recertificações para operação, além de 1.564 fóruns técnicos e 2.248 EADs técnicos, totalizando aproximadamente 3.800 participações. Considerando que Descarbonização é uma das prioridades estratégicas para a Braskem, em 2022 foi lançada uma trilha de aprendizagem e um congresso global, focado no desenvolvimento de integrantes industriais sobre o tema, resultando em mais de 1.200 participações.
Todas estas iniciativas estão conectadas a uma cultura de aprendizagem onde fomentamos protagonismo e autodesenvolvimento com foco na experiência dos integrantes e orientada para a nossa estratégia de negócio.
</t>
  </si>
  <si>
    <t>404-3 - Percentual de empregados que recebem avaliações regulares de desempenho e de desenvolvimento de carreira</t>
  </si>
  <si>
    <t>401-3a. Número total de empregados com direito a tirar licença maternidade/paternidade, discriminados por gênero</t>
  </si>
  <si>
    <t xml:space="preserve">As normas coletivas de trabalho são de caráter público e registrados e arquivados junto às Secretaria de Relações do Trabalho (Ministério do Trabalho e Emprego), onde podem ser acessados pelos interessados. Não há prazo mínimo para notificação ou divulgação. No entanto, a Empresa mantém como prática a divulgação dos acordos imediatamente após serem firmados. 
Adicionalmente, na Braskem, todos e acordos e convenções coletivas de trabalho são também disponibilizados no Workplace (portal de acesso pelos integrantes de informações diversas da Empresa), possibilitando que qualquer integrante tenha acesso de imediato a todas as informações das negociações firmadas pela Empresa, Sindicato Patronais e Sindicatos dos Trabalhadores.
Para 2023, a meta é renovar os Instrumentos Coletivos de Trabalho vigentes que vencerão ao longo do ano, de forma a equacionar os objetivos da Empresa com as necessidades dos integrantes, mantendo relações respeitosas com os seus representantes legais.
A Braskem mantém uma prática de diálogo constante com as Entidades Sindicais sempre na linha preventiva. Assim, em situações por exemplo de fechamento de uma unidade, contatamos os Sindicatos e, caso necessário, alinhamos algumas condições especiais no sentido minimizar impactos sociais aos trabalhadores. 
</t>
  </si>
  <si>
    <t>405-1 - Diversidade em órgãos de governança e empregados</t>
  </si>
  <si>
    <t>b. Percentual de empregados por categoria funcional em cada uma das seguintes categorias de diversidade:</t>
  </si>
  <si>
    <t xml:space="preserve">Homens </t>
  </si>
  <si>
    <t>Outros indicadores de diversidade, quando relevantes (tais como minorias ou grupos vulneráveis).</t>
  </si>
  <si>
    <t>Suplentes</t>
  </si>
  <si>
    <t>Total de empregados (faixa etária)</t>
  </si>
  <si>
    <t>Total de empregados (gênero)</t>
  </si>
  <si>
    <t>Total de membros dos orgãos de governança (faixa etária)</t>
  </si>
  <si>
    <t>Total de membros dos orgãos de governança (gênero)</t>
  </si>
  <si>
    <t>405-2 - Proporção entre o salário-base e a remuneração recebidos pelas mulheres e aqueles recebidos pelos homens</t>
  </si>
  <si>
    <t>404-3a. Percentual do total de empregados, discriminados por gênero e categoria funcional, que receberam avaliação regular de desempenho e de desenvolvimento de carreira</t>
  </si>
  <si>
    <t>% de empregados que recebem avaliação de desempenho regular</t>
  </si>
  <si>
    <t>Coordenador</t>
  </si>
  <si>
    <t>Gerente</t>
  </si>
  <si>
    <t>Diretor</t>
  </si>
  <si>
    <t>Executivo</t>
  </si>
  <si>
    <t>Total de horas de capacitação</t>
  </si>
  <si>
    <t>Salário-base</t>
  </si>
  <si>
    <t>Remuneração</t>
  </si>
  <si>
    <t>Com base nos pilares e valores da proposta de valor da Braskem (BeUx), a avaliação de desempenho (Ciclo de PA) é formado pelas etapas de planejamento, acompanhamento, avaliação e reconhecimento, propondo um modelo que possibilita que cada integrante assuma o papel de protagonista de sua jornada e de desenvolvimento. Além das metas estabelecidas para o ciclo também são consideradas as competências comportamentais da Braskem, que traduzem nossa forma de agir e nos conectam para a superação dos desafios do negócio em constante evolução e é fundamental para apoiar o desenvolvimento individual de cada um.  Ademais, em 2020 implementamos a Avaliação em Rede, proposta que busca trazer o máximo de elementos e evidências para apoiar o desenvolvimento dos integrantes, constituindo uma avaliação mais justa, além de incentivar os  comportamentos esperados pela cultura organizacional. A avaliação em rede, além de considerar a  percepção da liderança direta, leva em conta também os feedbacks de pares, liderados e outros líderes.</t>
  </si>
  <si>
    <t>407-1 - Operações e fornecedores nos quais foi identificado em que os direitos de exercer a liberdade de associação e a negociação coletiva possam estar sendo violados</t>
  </si>
  <si>
    <t>408-1 - Operações e fornecedores com risco significativo de casos de trabalho infantil</t>
  </si>
  <si>
    <t>409-1 - Operações e fornecedores com risco significativo de casos de trabalho forçado ou análogo ao escravo</t>
  </si>
  <si>
    <t>410-1 - Pessoal de segurança capacitado em políticas ou procedimentos de direitos humanos</t>
  </si>
  <si>
    <t>407-1b. As medidas tomadas pela organização durante o período de referência destinadas a apoiar os direitos de liberdade de associação e de negociação coletiva.</t>
  </si>
  <si>
    <t>408-1a. Operações e fornecedores que podem apresentar riscos significativos de ocorrência de casos de:</t>
  </si>
  <si>
    <t>408-1b. Operações e fornecedores que podem apresentar riscos significativos de ocorrência de casos de trabalho infantil, discriminados por:</t>
  </si>
  <si>
    <t>408-1c. Medidas tomadas pela organização durante o período coberto pelo relatório para contribuir para a efetiva abolição do trabalho infantil.</t>
  </si>
  <si>
    <t>409-1a. Operações e fornecedores que podem apresentar riscos significativos de ocorrência de casos de trabalho forçado ou análogo ao escravo, discriminados por:</t>
  </si>
  <si>
    <t>409-1b. . Medidas tomadas pela organização durante o período coberto pelo relatório para contribuir para a eliminação de todas as formas de trabalho forçado ou análogo ao escravo.</t>
  </si>
  <si>
    <t>410-1a. Percentual do pessoal de segurança que recebeu capacitação formal nas políticas ou nos procedimentos específicos da organização em direitos humanos e sua aplicação na segurança.</t>
  </si>
  <si>
    <t>410-1b. Se os requisitos de capacitação também se aplicam a empresas contratadas que fornecem pessoal de segurança.</t>
  </si>
  <si>
    <t>413-2 - Operações com impactos negativos significativos – reais e potenciais – nas comunidades locais</t>
  </si>
  <si>
    <t>414-1 - Novos fornecedores selecionados com base em critérios sociais</t>
  </si>
  <si>
    <t>414-1a. Percentual de novos fornecedores selecionados com base em critérios sociais.</t>
  </si>
  <si>
    <t>413-1a. Percentual de operações que implementaram engajamento, avaliações de impacto e/ou programas de desenvolvimento voltados à comunidade local, incluindo, entre outros, o uso de:</t>
  </si>
  <si>
    <t>415-1 - Contribuições políticas</t>
  </si>
  <si>
    <t>416-1 - Avaliação dos impactos de saúde e segurança do produto e categorias de serviço nos clientes</t>
  </si>
  <si>
    <t>416-2 - Casos de não conformidade em relação à saúde e segurança e impactos de produtos e serviços nos clientes</t>
  </si>
  <si>
    <t>417-1 - Requisitos para informações e rotulagem de produtos e serviços</t>
  </si>
  <si>
    <t>418-1 - Queixas comprovadas relativas a violação da privacidade e perda de dados de clientes</t>
  </si>
  <si>
    <t>406-1 Casos de discriminação e medidas corretivas tomadas</t>
  </si>
  <si>
    <t xml:space="preserve">406-1a. Número total de casos de discriminação ocorridos </t>
  </si>
  <si>
    <t>Número de casos substanciados</t>
  </si>
  <si>
    <t>Casos analisados</t>
  </si>
  <si>
    <t>Planos de reparação em implementação</t>
  </si>
  <si>
    <t>Planos de reparação implementados com resultados analisados</t>
  </si>
  <si>
    <t>Casos que não estão mais sujeitos a ações corretivas</t>
  </si>
  <si>
    <t>i. trabalho infantil</t>
  </si>
  <si>
    <t>ii. trabalhadores jovens expostos a trabalho perigoso</t>
  </si>
  <si>
    <t>i. tipo de operação (ex.: fábrica) e fornecedor</t>
  </si>
  <si>
    <t>ii. países ou áreas geográficas com operações e fornecedores considerados em situação de risco</t>
  </si>
  <si>
    <t>Embora a Braskem não possua um mapeamento específico para esta questão, não foi observado que tal situação tenha ocorrido com nossos fornecedores em nossos processos de análise.</t>
  </si>
  <si>
    <t>407-1a. Operações e fornecedores em que os direitos dos trabalhadores de exercer a liberdade de associação ou negociação podem ser violados ou estarem correndo risco significativo</t>
  </si>
  <si>
    <t>Não foi observado em nosso processo de mapeamento que tal situação tenha ocorrido com nossos fornecedores.</t>
  </si>
  <si>
    <t>Toda a equipe de segurança que atende a Braskem é terceirizada. A empresa terceira possui treinamentos presenciais e virtuais e que são aplicados a 100% dos colaboradores. O tema de Direitos Humanos, pela sua transversalidade, está presente em toda capacitação realizada pela empresa. Temas trabalhados ao longo de 2022 foram: Segurança Preventiva, Código de Ética e Conduta, Postura Operacional, Valorização da Vida, Administração de Conflitos, Discriminação Racial, Direito Penal, Case Real Risco Operacional, Violência contra a Mulher, Introdução Direitos.</t>
  </si>
  <si>
    <t>Toda equipe de segurança que atende a Braskem é terceirizada.</t>
  </si>
  <si>
    <t>A avaliação socioambiental abrange 100% dos novos fornecedores contratados, uma vez que todo novo fornecedor é avaliado em um fluxo padrão de entrada na companhia, que inclui a análise de aspectos socioambientais. Esta análise se dá nas seguintes etapas: (i) no cadastro, em que é feito o mapeamento de mídias precedentes sobre controvérsias ambientais e sociais; e (ii) na due dilligence, aplicada conforme grau de risco do novo parceiro, que realiza o levantamento de impactos socioambientais que possam ter sido causados pelo fornecedor em suas atividades. Para além disso, todo novo fornecedor adere o Código de Conduta para Terceiros da Braskem, que inclui condutas esperadas em relação a aspectos socioambientais.</t>
  </si>
  <si>
    <t>Não aplicável - Doações para campanhas políticas são proibidas no Brasil, conforme interpretação firmada pelo Supremo Tribunal Federal no acordão da ADI 4650/2015 sobre Artigo nº 81 da Lei nº 9.504/1997, posteriormente revogado pela Lei nº 13.165/2015. O nosso Código de Conduta também explicita essa regra.
A Diretoria de Relações Institucionais apoia todas as área da Braskem em temas de potencial impacto para a Companhia e para o setor, de maneira íntegra e legítima, seja no âmbito regional ou federal, acompanhando alterações normativas ou legislativas e também temas políticos institucionais em voga que possam afetar o cenário comercial e econômico, como por exemplo reformas macroestruturais da economia brasileira, como a tributária e do mercado de gás natural; agenda de abertura comercial (reduções tarifárias, negociações internacionais e defesa comercial); alterações regulatórias, dentre outros. Além de ser responsável por monitorar oportunidades de melhorias e riscos regulatórios; organizar e participar do processo de elaboração e revisão de políticas públicas nos diversos níveis de governo, direta ou indiretamente, inclusive por meio de entidades e associações; orientar e apoiar, em conjunto com outras áreas da Braskem, as iniciativas de Relacionamento com Agentes Públicos; advocacy dos interesses da Companhia em todos os níveis junto à Agentes Públicos, Órgãos Governamentais e organizações; e executar e fornecer treinamento relacionado à Diretriz de Integração com Agentes Públicos</t>
  </si>
  <si>
    <t>418-1a. Número total de queixas comprovadas relativas a violação da privacidade do cliente, categorizadas por:</t>
  </si>
  <si>
    <t>417-1a. Informações são exigidos pelos procedimentos da organização relativos a informações e rotulagem de produtos e serviços</t>
  </si>
  <si>
    <t>418-1b. Número total de vazamentos, furtos ou perdas de dados de clientes que foram identificados.</t>
  </si>
  <si>
    <t>418-1c. Se a organização não tiver identificado nenhuma queixa comprovada, uma breve declaração desse fato será suficiente.</t>
  </si>
  <si>
    <t>417-1b. Percentual de categorias significativas de produtos ou serviços abrangidas pelos procedimentos da organização e avaliadas quanto à conformidade com esses procedimentos.</t>
  </si>
  <si>
    <t>416-1a. Percentual de categorias significativas de produtos e serviços para as quais são avaliados impactos na saúde e segurança em busca de melhorias.</t>
  </si>
  <si>
    <t>416-2a. Número total de casos de não conformidade com leis e/ou códigos voluntários em relação aos impactos na saúde e segurança causados por produtos e serviços durante o período coberto pelo relatório, discriminados por:</t>
  </si>
  <si>
    <t>416-2b. Se a organização não tiver identificado nenhum caso de não conformidade com leis e/ou códigos voluntários, uma breve declaração desse fato será suficiente.</t>
  </si>
  <si>
    <t>415-1a. Valor monetário total de contribuições políticas financeiras ou de outra natureza feitas direta e indiretamente pela organização, discriminadas por país e destinatário/beneficiário.</t>
  </si>
  <si>
    <t>415-1b. Se aplicável, como o valor monetário das contribuições de outra natureza foi estimado</t>
  </si>
  <si>
    <t>413-2a. Operações com impactos negativos significativos reais e potenciais nas comunidades locais, incluindo:</t>
  </si>
  <si>
    <t>417-2 - Casos de não conformidade em relação a informações e rotulagem de produtos e serviços</t>
  </si>
  <si>
    <t>417-3a. Número total de casos de não conformidade com leis e/ou códigos voluntários em relação a comunicação de marketing, inclusive publicidade, promoção e patrocínio, discriminados por</t>
  </si>
  <si>
    <t>417-2a. Número total de casos de não conformidade com leis e/ou códigos voluntários em relação a informações e rotulagem de produtos e serviços, discriminados por:</t>
  </si>
  <si>
    <t>Não foram verificados, no período apurado, processos administrativos ou judiciais relacionados à marketing e comunicação.</t>
  </si>
  <si>
    <t>EM-MD-520a.1 - Valor total de perdas monetárias como resultado de procedimentos legais associados a regulamentações federais de oleodutos e armazenamento</t>
  </si>
  <si>
    <t>100% das unidades da Braskem no Brasil e no México implementaram avaliações de impacto voltados à comunidade local, conforme indicado 413-2. Os resultados destas avaliações não são publicados.</t>
  </si>
  <si>
    <t>100% das unidades da Braskem contam com equipes de relacionamento institucional, que promovem o diálogo com as comunidades ao entorno das operações.</t>
  </si>
  <si>
    <t>100% das unidades da Braskem possuem equipes de Saúde, Segurança e Meio Ambiente que realizam a contínua gestão ambiental das operações, conforme ISSO 140001.</t>
  </si>
  <si>
    <t>100% das unidades da Braskem implementaram o Programa de Voluntariado e programas específicos para cada unidade operacional</t>
  </si>
  <si>
    <t xml:space="preserve"> Em 2022 foi realizado um mapeamento de stakeholders, com o apoio da consultoria Integratio, para que pudéssemos atualizar nossos principais contatos com cada stakeholder regionalmente. Com isso, o Plano Diretor, liderado pelas equipes de Relações Institucionais de cada localidade, pode direcionar melhor as ações com cada público específico.</t>
  </si>
  <si>
    <t>As unidades do Brasil e do México participam de Conselho Comunitário Consultivo (CCC), conexão mais direta entre as empresas do Polo Petroquímico e a comunidade, de modo a promover e facilitar o diálogo entre ambas. Através do Conselho, as comunidades têm acesso a informações sobre as atividades das empresas que compõem o Polo, relacionadas a saúde, segurança e meio ambiente e responsabilidade social. Além disso, em 2022 foi realizada uma ampla pesquisa com as comunidades no Brasil, com o apoio do Instituto Datafolha.</t>
  </si>
  <si>
    <t>100% das unidades possuem um canal de comunicação direto e gratuito com a comunidade do entorno, bem como também é possível utilizar o Canal Linha de Ética da Braskem, disponível em todos os países.</t>
  </si>
  <si>
    <t xml:space="preserve">Em 2022, finalizamos a revisão do engajamento comunitário na Bahia, além da conclusão do projeto em Duque de Caxias, ABC e Alagoas e iniciamos a construção do framework no Rio Grande do Sul e no México. A metodologia do Engajamento Comunitário visa estabelecer uma visão integrada e estratégica das ações de relacionamento com as comunidades em cada uma das regiões onde opera. Para subsidiar a criação das estratégias de relacionamento com as comunidades foi desenvolvida uma Metodologia para Implementação dos Comitês de Engajamento Comunitário Sustentável, baseada na identificação de impactos que consideram as características da operação e da região em que ela acontece, entretanto, é possível partir de uma lista inicial de impactos, pré-identificadas por meio do levantamento dos impactos tradicionalmente associados à indústria de polímeros à base de petróleo.  
A relação de impactos contempla as seguintes fontes: 
Impactos ambientais, identificados pelo Environmental, Health and Safety Guidelines for Petroleum-based Polymers Manufacturing do IFC; 
Impactos socioeconômicos, identificados pelo GRI, aspecto Comunidade; 
Impactos relacionados à garantia dos direitos humanos, identificados pela Due Diligence de Direitos Humanos da Braskem. 
Esse framework analisa impactos de 3 esferas: Impactos Ambientais (1. Emissões atmosféricas, 2. Competição por recursos hídricos, 3. Efluentes, 4. Resíduos, 5. Ruído &amp; Barulho, 6. Vibração, 7. Saúde e segurança e os mesmos vinculados a operação logística); Impactos socioeconômicos (8. Competição por infraestrutura local: ruas e estradas, 9. Empregabilidade, 10. Dinamização da economia, 11. Desenvolvimento local); Direitos humanos (12. Direito à propriedade privada, à moradia e à privacidade, ao convívio familiar, 13. Direito a não ser submetido a trabalho forçado, trabalho infantil ou exploração sexual, 14. Direito a estilo de vida, cultura e meios de subsistência tradicionais (povos tradicionais). 
Além disso, os critérios de avaliação contemplam a responsabilidade do impacto, percepção do impacto pela comunidade e materialidade do impacto potencial.   
 </t>
  </si>
  <si>
    <t>RT-CH-410a.1 - Receita de produtos projetados para eficiência de recursos na fase de uso</t>
  </si>
  <si>
    <t>EM-MD-120a.1 - Emissões atmosféricas dos seguintes poluentes: (1) Nox (excluindo N2O), (2) SOx, (3) compostos orgânicos voláteis (VOCs) e (4) material particulado (PM10)</t>
  </si>
  <si>
    <t>EM-MD-160a.1 - Descrição das políticas e práticas de gestão ambiental</t>
  </si>
  <si>
    <t>EM-MD-160a.2 - Porcentagem de terras possuídas, arrendadas e/ou operadas em áreas com status de conservação protegida ou habitat de espécies ameaçadas</t>
  </si>
  <si>
    <t>EM-MD-160a.3 - Área terrestre perturbada, porcentagem de área impactada restaurada</t>
  </si>
  <si>
    <t>EM-MD-110a.1 - Emissões globais brutas do Escopo 1, porcentagem coberta por regulamentos de limitação de emissões</t>
  </si>
  <si>
    <t>EM-MD-110a.2 - Discussão de estratégia ou plano de longo e curto prazo para gerenciar emissões do Escopo 1, metas de redução de emissões e análise de desempenho das metas</t>
  </si>
  <si>
    <t>RT-CH-120a.1. - Emissões atmosféricas dos seguintes poluentes: (1) NOx (excluindo N2O), (2) SOx, (3) compostos orgânicos voláteis (VOCs) e (4) poluentes atmosféricos perigosos (HAPs)</t>
  </si>
  <si>
    <t>RT-CH-130a.1. - (1) Energia total consumida, (2) porcentagem de eletricidade da rede, (3) porcentagem de renováveis, (4) energia autogerada total</t>
  </si>
  <si>
    <t>RT-CH-140a.1. - Total de água retirada, (2) total de água consumida, porcentagem de cada um em regiões com estresse hídrico de linha de base alto ou extremamente alto</t>
  </si>
  <si>
    <t>RT-CH-140a.2. - Número de incidentes de não conformidade associados a licenças, padrões e regulamentos de qualidade da água</t>
  </si>
  <si>
    <t>RT-CH-140a.3. - Descrição dos riscos de gestão da água e discussão de estratégias e práticas para mitigar esses riscos</t>
  </si>
  <si>
    <t>RT-CH-150a.1 - Quantidade de resíduos perigosos gerados, porcentagem reciclada</t>
  </si>
  <si>
    <t>RT-CH-410b.1 - Porcentagem de produtos que contêm o Sistema Harmonizado de Classificação e Rotulagem de Produtos Químicos (GHS) Categoria 1 e 2 Substâncias Perigosas para a Saúde e Meio Ambiente, (2) porcentagem de tais produtos que foram submetidos a uma avaliação de risco</t>
  </si>
  <si>
    <t>RT-CH-410b.2 - Discussão da estratégia para: (1) gerenciar produtos químicos preocupantes e; (2) desenvolver alternativas com impacto humano e/ou ambiental reduzido</t>
  </si>
  <si>
    <t>RT-CH-410c.1 - Porcentagem de produtos por receita que contêm organismos geneticamente modificados (OGM)</t>
  </si>
  <si>
    <t>RT-CH-530a.1 - Discussão de posições corporativas relacionadas a regulamentações governamentais e/ou propostas de políticas que abordem fatores ambientais e sociais que afetam a indústria</t>
  </si>
  <si>
    <t>RT-CH-540a.1. - Contagem de Incidentes de Segurança do Processo (PSIC), Taxa Total de Incidentes de Segurança do Processo (PSTIR) e Taxa de Gravidade do Incidente de Segurança do Processo (PSISR)</t>
  </si>
  <si>
    <t>RT-CH-210a.1 - Discussão dos processos de engajamento para gerenciar riscos e oportunidades associados aos interesses da comunidade</t>
  </si>
  <si>
    <t>RT-CH-320a.2. - Descrição dos esforços para avaliar, monitorar e reduzir a exposição de funcionários e trabalhadores contratados a riscos de saúde de longo prazo (crônicos)</t>
  </si>
  <si>
    <t> Não existe nenhuma perda relativa a procedimentos associados a regulamentações federais de oleodutos e armazenamento.</t>
  </si>
  <si>
    <t>Nox (exlucindo N2O)</t>
  </si>
  <si>
    <t>Sox</t>
  </si>
  <si>
    <t xml:space="preserve">Compostos orgânicos voláteis (VOCs) </t>
  </si>
  <si>
    <t>Material particulado (PM10)</t>
  </si>
  <si>
    <t>Total de emissões atmosféricas (kg/ano)</t>
  </si>
  <si>
    <t>A Braskem possui uma Política Empresarial de Saúde, Segurança, Meio Ambiente, Qualidade e Produtividade, na qual deixa claro que esses são valores centrais da empresa. Por meio de um sistema de gestão integrado, assegura-se a implantação da estratégia, voltada para a excelência organizacional, eficiência em processos ao longo da cadeia de valor, presando sempre pelo uso sustentável de recursos naturais e proteção do meio-ambiente
A empresa também possui uma Política Global de Desenvolvimento Sustentável (PE 1120-00003), que integra e esclarece as normas e orientações corporativas relacionadas ao tema, bem como os compromissos voluntários e as iniciativas internacionais assumidas pela Braskem, induzindo a definição de objetivos e metas relativas ao Desenvolvimento Sustentável (Macro Objetivos), cuja definição e implementação devem ser realizadas ao longo do Ciclo de Planejamento, considerando aspectos qualitativos e quantitativos nos diversos âmbitos da Braskem</t>
  </si>
  <si>
    <t>Água de fonte superficial</t>
  </si>
  <si>
    <t>Água de fonte subterrânea</t>
  </si>
  <si>
    <t>Água adquirida (terceira parte)</t>
  </si>
  <si>
    <t>Total de água captada (m3)</t>
  </si>
  <si>
    <t>Total de água captada (megalitos)</t>
  </si>
  <si>
    <t>Total de água consumida (m3)</t>
  </si>
  <si>
    <t>Total de água consumida (megalitos)</t>
  </si>
  <si>
    <t>Água captada</t>
  </si>
  <si>
    <t>Água consumida</t>
  </si>
  <si>
    <t>Área com estresse hídrico</t>
  </si>
  <si>
    <t>% estresse hídrico</t>
  </si>
  <si>
    <t>Total de resíduos perigosos (kg)</t>
  </si>
  <si>
    <t>Destinação</t>
  </si>
  <si>
    <t xml:space="preserve">Reciclados </t>
  </si>
  <si>
    <t xml:space="preserve">Geração </t>
  </si>
  <si>
    <t>Reuso (reaproveitamento)</t>
  </si>
  <si>
    <t xml:space="preserve">Compostagem </t>
  </si>
  <si>
    <t>Recuperação (inclusive energética)</t>
  </si>
  <si>
    <t xml:space="preserve">Reciclado </t>
  </si>
  <si>
    <t xml:space="preserve">Em 2022, finalizamos a revisão do engajamento comunitário na Bahia, além da conclusão do projeto em Duque de Caxias, ABC e Alagoas e iniciamos a construção do framework no Rio Grande do Sul e no México. A metodologia do Engajamento Comunitário visa estabelecer uma visão integrada e estratégica das ações de relacionamento com as comunidades em cada uma das regiões onde opera. Para subsidiar a criação das estratégias de relacionamento com as comunidades foi desenvolvida uma Metodologia para Implementação dos Comitês de Engajamento Comunitário Sustentável, baseada na identificação de impactos que consideram as características da operação e da região em que ela acontece, entretanto, é possível partir de uma lista inicial de impactos, pré-identificadas por meio do levantamento dos impactos tradicionalmente associados à indústria de polímeros à base de petróleo.  
A relação de impactos contempla as seguintes fontes: 
Impactos ambientais, identificados pelo Environmental, Health and Safety Guidelines for Petroleum-based Polymers Manufacturing do IFC; 
Impactos socioeconômicos, identificados pelo GRI, aspecto Comunidade; 
Impactos relacionados à garantia dos direitos humanos, identificados pela Due Diligence de Direitos Humanos da Braskem. 
Esse framework analisa impactos de 3 esferas: Impactos Ambientais (1. Emissões atmosféricas, 2. Competição por recursos hídricos, 3. Efluentes, 4. Resíduos, 5. Ruído &amp; Barulho, 6. Vibração, 7. Saúde e segurança e os mesmos vinculados a operação logística); Impactos socioeconômicos (8. Competição por infraestrutura local: ruas e estradas, 9. Empregabilidade, 10. Dinamização da economia, 11. Desenvolvimento local); Direitos humanos (12. Direito à propriedade privada, à moradia e à privacidade, ao convívio familiar, 13. Direito a não ser submetido a trabalho forçado, trabalho infantil ou exploração sexual, 14. Direito a estilo de vida, cultura e meios de subsistência tradicionais (povos tradicionais). 
Além disso, os critérios de avaliação contemplam a responsabilidade do impacto, percepção do impacto pela comunidade e materialidade do impacto potencial.  </t>
  </si>
  <si>
    <t>Taxa Total de Incidentes Registráveis (TRIR) para lesões e doenças relacionadas ao trabalho</t>
  </si>
  <si>
    <t>Acidentes fatais</t>
  </si>
  <si>
    <t xml:space="preserve">Doenças do trabalho identificadas </t>
  </si>
  <si>
    <t>TRIR</t>
  </si>
  <si>
    <t xml:space="preserve">Taxa de Acidentes Fatais </t>
  </si>
  <si>
    <t>Acidentes do trabalho classificados como registráveis, segundo o critério da OSHA.</t>
  </si>
  <si>
    <t>    Integrantes Braskem</t>
  </si>
  <si>
    <t>    Contratados</t>
  </si>
  <si>
    <t>    Total</t>
  </si>
  <si>
    <t xml:space="preserve"> Os riscos ocupacionais de longo prazo (crônicos) na Braskem são gerenciados pelas equipes de Higiene Ocupacional. Esta gestão é requerida, não somente nas legislações locais, mas também através do padrão global de Avaliação da Exposição (Exposure Assessment) do Intelius, sistema de gerenciamento interno da Braskem. Baseado nestes requisitos, as equipes realizam avaliação de risco da relação entre atividades e inventário de agentes químicos, gerando um programa de monitoramento de agentes prioritários para acompanhamento e controle das exposições. Para os casos em que o risco é definido como alto, controles são implantados, tais como uso de EPI e projetos para redução do risco na fonte ou na trajetória, de modo a proteger a saúde dos trabalhadores. Esta gestão é feita para todos os integrantes. Para os terceiros, a Braskem monitora e comunica através de relatório anual, as exposições de seus agentes de risco sobre estes terceiros. Além disso, existe um processo de gestão de terceiras com foco na garantia do cumprimento legal dos requisitos de SSMA.
Além da gestão citada acima, há um trabalho com foco em antecipação, voltado para evitar que novos riscos sejam incluídos nos processos e atividades. Por tanto, sempre que novos projetos, processo ou mudanças ocorrem, existe um fluxo de avaliação na qual especialistas são envolvidos para mapear, eliminar ou controlar potenciais riscos, ainda na fase de projeto, antes da mudança acontecer. Como apoio neste processo, o departamento de engenharia desenvolveu, junto com a equipe de SSMA, um padrão normativo com Critérios de SSMA para Projetos de Engenharia.</t>
  </si>
  <si>
    <t>Taxa de acidentes de processos</t>
  </si>
  <si>
    <t>TIER 1</t>
  </si>
  <si>
    <t>Pontuação de gravidade TIER 1</t>
  </si>
  <si>
    <t>Taxa de TIER 1 - ABNT</t>
  </si>
  <si>
    <t>Taxa de TIER 1 - OSHA</t>
  </si>
  <si>
    <t>Critério CCPS</t>
  </si>
  <si>
    <t>Classif. CCPS x MM/HHt</t>
  </si>
  <si>
    <t>Taxa de gravidade TIER 1 - ABNT</t>
  </si>
  <si>
    <t>Taxa de gravidade TIER 1 - OSHA</t>
  </si>
  <si>
    <t>Classif. CCPS x 200.000/HHt</t>
  </si>
  <si>
    <t>Nº</t>
  </si>
  <si>
    <t>nº x MM/Hht</t>
  </si>
  <si>
    <t>nº x 200.000/Hht</t>
  </si>
  <si>
    <t>Combusíveis residuais</t>
  </si>
  <si>
    <t>Eletricidade</t>
  </si>
  <si>
    <t xml:space="preserve">Carvão </t>
  </si>
  <si>
    <t>Outros combustíveis</t>
  </si>
  <si>
    <t>Energia renovada na matriz energética da Braskem</t>
  </si>
  <si>
    <t>Total de energias limpas e/ou renováveis compradas (% do total de energia comprada)</t>
  </si>
  <si>
    <t>Energias limpas e/ou renováveis consumidas (% do total de energia consumida)</t>
  </si>
  <si>
    <t>Energia elétrica renovável comprada(1) (% do total de energia elétrica comprada)</t>
  </si>
  <si>
    <t>Consumo de energia (GJ)</t>
  </si>
  <si>
    <t>Intensidade do consumo de energia (GJ/t)</t>
  </si>
  <si>
    <t xml:space="preserve"> RT-CH-320a.1 - (1) Taxa total de incidentes registráveis (TRIR) e (2) taxa de fatalidade para (a) funcionários diretos e (b) funcionários terceirizados</t>
  </si>
  <si>
    <t>Comitê de Conformidade e Auditoria Estatutário (CCAE): é um órgão estatutário, regido nos termos da Resolução da Comissão de Valores Mobiliários (CVM) nº 23/2021, bem como aderente às regras da Lei Sarbanes-Oxley (SOx), formado por cinco membros independentes (três conselheiros do CA e dois externos). O CCAE acompanha, entre outros temas, controles internos e gestão de riscos da Braskem e supervisionam a qualidade e a integridade das demonstrações financeiras e dos relatórios financeiros.
Comitê de Estratégia, Comunicação e ESG (CECESG): formado por três membros do CA, sendo um deles independente, é responsável por apoiar o Conselho de Administração na avaliação do direcionamento estratégico que deve seguir as diretrizes de desenvolvimento sustentável da Braskem, bem como por acompanhar e avaliar as iniciativas e metas assumidas pela Companhia no que concerne à sustentabilidade empresarial e os critérios ESG. Suas atribuições incluem, entre outras, acompanhar aspectos ESG presentes na estratégia e nas políticas corporativas referentes à divulgação de informações, ao desenvolvimento sustentável e a saúde, segurança, meio ambiente, qualidade e produtividade.
Comitê de Finanças e Investimentos (CFI): analisa as políticas relacionadas a gestão financeira, garantias, investimentos, dividendos e negociação de valores mobiliários. Além das demais competências, participa das decisões de investimentos e acompanha a estratégia financeira e o desempenho das ações da companhia no mercado de capitais. Conta com quatro membros do CA, sendo um independente.
Comitê de Pessoas e Organização (CPO): composto de três membros do CA, sendo um independente, e, entre outras atribuições, acompanha e revisa políticas e projetos estratégicos relacionados a pessoas, além de parâmetros e critérios que a Diretoria sugere em relação à remuneração dos administradores.
Conselho Fiscal, composto por 5 membros, eleitos anualmente na Assembleia Geral Ordinária da Companhia; e os comitês responsáveis pelo apoio ao CA na tomada de decisão e pela supervisão da gestão dos impactos da organização na economia, no meio ambiente e nas pessoas são o CECESG, CFI e CPO. As composições do CA e dos seus Comitês são descritas em seus regimentos internos, disponíveis no site de relações com investidores. Veja mais em: https://www.braskem-ri.com.br/a-companhia/conselhos-e-diretoria/</t>
  </si>
  <si>
    <t>Sob o pilar de Detecção do Sistema Global de Conformidade, o Canal Linha de Ética está disponível a todo público interno e externo da companhia, e é uma ferramenta de comunicação confidencial, segura e sigilosa para envio de preocupações sobre temas relacionados a Compliance e eventuais desvios de conduta e denúncias de condutas ilegais e antiéticas a fim de contribuir para a manutenção de um ambiente corporativo seguro, ético, transparente e produtivo.
O atendimento é gerenciado por uma empresa terceirizada e independente, que conta com profissionais treinados para receber, avaliar e direcionar corretamente os relatos de maneira imparcial. Dentro da Braskem, os relatos - que podem ser realizadas de forma anônima - são recebidos por uma equipe da área de Conformidade especializada em Investigações, que os analisa garantindo o a confidencialidade e segurança nas apurações. O Sistema do Canal Linha de Ética também é capaz de atribuir planos de ação a integrantes da companhia como resultado das investigações conduzidas pelo time responsável. Tais planos são devidamente acompanhados pelo time de Conformidade, a fim de garantir sua execução e conclusão. Por fim, a Braskem não tolera retaliações contra denunciantes de boa-fé.
Todas as denúncias recebidas são registradas no Canal Linha de Ética, sejam elas realizadas via ligação gratuita em todos os países onde a empresa atua, via website (www.linhadeeticabraskem.com), ou ainda em contato com algum integrante da área de Conformidade.
O número e os tipos de solicitações de aconselhamento recebidas durante o período de relato, e a porcentagem das solicitações atendidas: O aconselhamento aos integrantes está localizado sob o pilar de Prevenção do Sistema Global de Conformidade e é realizado por meio de contato direto com as equipes de Compliance das regiões onde a Braskem atua. Também pode ser feito via Aplicativo (descrito abaixo - seção Cases) ou e-mail (compliance@braskem.com).</t>
  </si>
  <si>
    <t>2-30b. Para empregados não cobertos por acordos de negociação coletiva, relatar se a organização define suas condições de trabalho e termos de emprego com base em acordos de negociação coletiva que cubram seus outros empregados ou com base em acordos de negociação coletiva de outras organizações.</t>
  </si>
  <si>
    <t>Os Integrantes do Brasil possuem seus contratos de trabalho vinculados aos acordos/convenções coletivas de trabalho com exceções dos integrantes nos cargos de: LN, VP’s e Diretores. 
Os sindicatos são os representantes legais de nossos integrantes em situações que envolvem negociação coletiva de trabalho, conforme legislação vigente. Por isso, mantemos com eles uma relação de diálogo e entendimento para a solução de eventuais conflitos trabalhistas e sindicais. No Brasil, todas as negociações coletivas de trabalho são conduzidas diretamente pela equipe de Relações Trabalhistas da Braskem ou por meio dos Sindicatos Patronais, sempre com o apoio e participação da equipe interna da empresa. No caso dos expatriados que atuam no Brasil, os contratos de trabalho são também vinculados aos acordos/convenções coletivas de trabalho.
Em relação aos integrantes do exterior: nos Estados Unidos, apenas alguns integrantes horistas da fábrica de Neal, nos Estados Unidos, são cobertos por acordos coletivos. Na Alemanha, nenhuma das plantas possui acordo desde 2014, já que o país não apresenta essa opção para a categoria de químicos e petroquímicos. No México, somente os Integrantes da Operação, sindicalizados, são cobertos por acordo coletivo.</t>
  </si>
  <si>
    <t>2-28a. Associações do setor, outras associações, além de organizações nacionais ou internacionais de advocacy das quais participa</t>
  </si>
  <si>
    <t xml:space="preserve">   </t>
  </si>
  <si>
    <r>
      <rPr>
        <b/>
        <sz val="11"/>
        <color theme="1"/>
        <rFont val="Calibri"/>
        <family val="2"/>
        <scheme val="minor"/>
      </rPr>
      <t xml:space="preserve">Global: </t>
    </r>
    <r>
      <rPr>
        <sz val="11"/>
        <color theme="1"/>
        <rFont val="Calibri"/>
        <family val="2"/>
        <scheme val="minor"/>
      </rPr>
      <t>World Business Council for Sustainable Development (WSCSD), The UN Global Compact, Alliance to End the Plastic Waste (AEPW), UN CEO Water Mandate, Race to Resillience</t>
    </r>
  </si>
  <si>
    <r>
      <rPr>
        <b/>
        <sz val="11"/>
        <color theme="1"/>
        <rFont val="Calibri"/>
        <family val="2"/>
        <scheme val="minor"/>
      </rPr>
      <t xml:space="preserve">Brasil: </t>
    </r>
    <r>
      <rPr>
        <sz val="11"/>
        <color theme="1"/>
        <rFont val="Calibri"/>
        <family val="2"/>
        <scheme val="minor"/>
      </rPr>
      <t>Conselho Empresarial Brasileiro para o Desenvolvimento Sustentável (CEBDS), Pacto Global Brasil, Associação Brasileira da Indústria Química (ABIQUIM), Abiplast</t>
    </r>
  </si>
  <si>
    <r>
      <rPr>
        <b/>
        <sz val="11"/>
        <color theme="1"/>
        <rFont val="Calibri"/>
        <family val="2"/>
        <scheme val="minor"/>
      </rPr>
      <t xml:space="preserve">Estados Unidos: </t>
    </r>
    <r>
      <rPr>
        <sz val="11"/>
        <color theme="1"/>
        <rFont val="Calibri"/>
        <family val="2"/>
        <scheme val="minor"/>
      </rPr>
      <t>American Chemistry Council (ACC), The Propylene Recycling Coalition, The Recylcing Partnership</t>
    </r>
  </si>
  <si>
    <r>
      <rPr>
        <b/>
        <sz val="11"/>
        <color theme="1"/>
        <rFont val="Calibri"/>
        <family val="2"/>
        <scheme val="minor"/>
      </rPr>
      <t xml:space="preserve">México: </t>
    </r>
    <r>
      <rPr>
        <sz val="11"/>
        <color theme="1"/>
        <rFont val="Calibri"/>
        <family val="2"/>
        <scheme val="minor"/>
      </rPr>
      <t>Mexican Association of the Chemical Industry</t>
    </r>
  </si>
  <si>
    <r>
      <rPr>
        <b/>
        <sz val="11"/>
        <color theme="1"/>
        <rFont val="Calibri"/>
        <family val="2"/>
        <scheme val="minor"/>
      </rPr>
      <t>Europa:</t>
    </r>
    <r>
      <rPr>
        <sz val="11"/>
        <color theme="1"/>
        <rFont val="Calibri"/>
        <family val="2"/>
        <scheme val="minor"/>
      </rPr>
      <t xml:space="preserve"> Plastics Europe</t>
    </r>
  </si>
  <si>
    <t>2-25e. Descrever como a organização rastreia a eficácia dos mecanismos de queixas e de outros processos de reparação e como relata exemplos de sua eficácia, incluindo o feedback dos stakeholders.</t>
  </si>
  <si>
    <t>A Braskem rastreia a eficácia dos mecanismos de queixa e de outros processos de reparação por meio do monitoramento do indicador de reputação RepTrak Pulse. Este é o principal método de avaliação de efetividade das ações que visam estabelecer uma relação mais duradoura com as partes interessadas, incluindo ações de remediação, como no caso das comunidades afetadas pelo evento geológico em Maceió. Em 2022, a avaliação da ReptTrak Pulse indicou reputação forte da Braskem perante as suas partes interessadas. Especificamente para comunidades, a reputação é apresentada como média.</t>
  </si>
  <si>
    <r>
      <t>De acordo com a Política Global de Desenvolvimento Sustentável:</t>
    </r>
    <r>
      <rPr>
        <i/>
        <sz val="11"/>
        <color theme="1"/>
        <rFont val="Calibri"/>
        <family val="2"/>
        <scheme val="minor"/>
      </rPr>
      <t xml:space="preserve"> Considerando os temas materiais, a Braskem deve identificar, avaliar e gerir os riscos (ambientais, sociais e econômicos) dos seus negócios, produtos ou serviços considerando toda a cadeia de valor. A prevenção deve ser sempre a escolha principal. As ações de prevenção ou mitigação dos riscos devem considerar desde a implementação de simples inciativas de melhoria até eventuais decisões mais complexas, como interrupção de determinada operação (aquisição, produção ou venda). No caso de eventuais danos, ações de remediação devem ser implementadas. Todo este processo deve ser conduzido em alinhamento com a gestão de riscos empresariais da Braskem. </t>
    </r>
    <r>
      <rPr>
        <sz val="11"/>
        <color theme="1"/>
        <rFont val="Calibri"/>
        <family val="2"/>
        <scheme val="minor"/>
      </rPr>
      <t>(p. 12, "Mitigando ou Controlando os Eventuais Impactos Negativos"). Veja mais em: https://api.mziq.com/mzfilemanager/v2/d/540b55c5-af99-45f7-a772-92665eb948e9/230f2db0-da0a-484b-9395-dd0b6ef0bcbc?origin=1</t>
    </r>
  </si>
  <si>
    <t>O indicador não é reportado por tratar de informações confidenciais e sensíveis, já que podem comprometer a privacidade dos integrantes de Braskem. É possível compreender mais detalhes da remuneração de membros da diretoria estatutária e do Conselho de Administração no item 13 do Formulário de Referência de 2022 : https://api.mziq.com/mzfilemanager/v2/d/540b55c5-af99-45f7-a772-92665eb948e9/2e4b89ce-5139-0b20-3333-fe8f8c6c0d8e?origin=1</t>
  </si>
  <si>
    <t>O item 13. subitens (a) e (b), explicitam a Política de Remuneração dos membros do Conselho de Administração, Conselho Fiscal e da Diretoria Executiva (estatutária e não estatutária). Formulário de Referência de 2022: https://api.mziq.com/mzfilemanager/v2/d/540b55c5-af99-45f7-a772-92665eb948e9/2e4b89ce-5139-0b20-3333-fe8f8c6c0d8e?origin=1</t>
  </si>
  <si>
    <t>2-20a. Processo de desenvolvimento das políticas de remuneração e para determinação da remuneração</t>
  </si>
  <si>
    <t>2-19b. Descrver se políticas de remuneração para membros do mais alto órgão de governança e para os altos executivos estão vinculadas aos seus objetivos e ao seu desempenho em relação à gestão de impactos ambientais, sociais e econômicos</t>
  </si>
  <si>
    <t>A remuneração dos membros do Conselho de Administração e da Diretoria Executiva estão vinculadas as suas atribuições perante à Companhia. Segundo o Regimento Interno do Conselho de Administração, duas das atribuições de seus membros são:
- Apreciar as iniciativas da Braskem atreladas aos critérios Environmental, Social and Governance (“ESG”) e estimular a adoção e constante atualização em relação às melhores práticas de mercado aplicáveis ao seu setor de atuação;
- Deliberar sobre a abordagem e metodologia a serem aplicadas para avaliação da Exposição de Risco da Companhia e os critérios e limites utilizados para priorização, a serem refletidos no Mapa de Riscos Corporativos Global, bem como, revisá-los a cada dois anos ou em periodicidade inferior, se necessário
Já para os membro da Diretoria Executiva, suas remunerações variáveis estão de acordo com o Programa de Ação do Líder de Negócio (CEO), aprovado junto ao Conselho. No Programa de Ação, existem metas corporativas, que se aplicam a todos o integrantes, conforme responsabilidades. 
Para impulsionar o avanço dos compromissos assumidos para 2025, 2030 e 2050, atribuindo papéis e responsabilidades a todos os profissionais, desde 2021 os aspectos ambientais, sociais e de governança (ESG, na sigla em inglês) estão incluídos nas metas corporativas, as quais são atribuídas, conforme cargos e responsabilidades, desde o líder de negócios até a base da hierarquia. Em 2022, as metas ESG atribuídas ao líder de negócio representaram 33% do total de metas estipuladas, ante a 30% em 2021.</t>
  </si>
  <si>
    <t>As práticas e procedimentos adotados pelo conselho de administração para definir a remuneração individual do conselho de administração e da diretoria, indicam:
ii. critérios e metodologia utilizada para a fixação da remuneração individual, indicando se há a utilização de estudos para a verificação das práticas de mercado, e, em caso positivo, os critérios de comparação e a abrangência desses estudos; e
iii. com que frequência e de que forma o conselho de administração avalia a adequação da política de remuneração do emissor.
As propostas de Remuneração Global dos Administradores e do Conselho Fiscal são baseadas em estudos de mercado, conforme já mencionado, e são submetidas a análise do Comitê de Pessoas e Organização (“CPO”) do Conselho de Administração previamente à submissão para aprovação pela Assembleia Geral Ordinária (“AGO”). Após a aprovação em AGO, o CPO recomenda ao Conselho de Administração a proposta de individualização da Remuneração dos Administradores, a qual é aprovada posteriormente em Reunião do Conselho de Administração. A proposta de individualização da Remuneração dos Administradores é realizada conforme já descrito em relação ao comparativo de mercado e posicionamento estratégico dos membros do Conselho de Administração, bem como dos Diretores Estatutários. A frequência dos estudos para atualização e comparação com o mercado é anual.
O CPO também é responsável pro apreciar a proposta da gestão com relação à Política de Remuneração dos integrantes, expressa pelo item 14 do Formulário de Referência.</t>
  </si>
  <si>
    <t>O resultado de votações do Conselho de Administração, de qualquer natureza, são publicados mediante a obrigatoriedade regulatória das bolsas de valores em que a Braskem está listada.</t>
  </si>
  <si>
    <t>A Braskem publica mensalmente o formulário de transações com partes relacionadas, onde são informados às partes interessadas as transações que estão de acordo com a Política de Transações com Partes Relacionadas: https://api.mziq.com/mzfilemanager/v2/d/540b55c5-af99-45f7-a772-92665eb948e9/f0a5364d-2b67-0bb5-7135-bc26cb11274d?origin=2</t>
  </si>
  <si>
    <t>2-12c. Descrever o papel do mais alto órgão de governança na análise da eficácia dos processos da organização conforme descrito no item 2-12-b e relatar a frequência desta análise</t>
  </si>
  <si>
    <t>O processo de avaliação de riscos direciona os esforços para maximizar oportunidades e reduzir impactos negativos que possam impactar os objetivos estratégicos da companhia. O papel do Conselho de Administração, do CCAE, e do Líder de Negócio nas análises de gestão de riscos consiste na definição dos riscos prioritários, responsáveis e alocação de recursos, bem como o acompanhamento da implementação das iniciativas de mitigação dos riscos prioritários. 
A metodologia de gestão de riscos da Braskem tem suas bases nas referências internacionais de gestão de riscos e divide os riscos em quatro categorias: estratégicos, operacionais, financeiros e regulatórios. 
De acordo com a Política Global de Riscos, os riscos são avaliados periodicamente pelos executivos da companhia e submetidos a um processo de consolidação regional e depois global, e são classificados conforme o impacto potencial e a probabilidade de materialização. O resultado da análise é apresentado graficamente em um mapa de calor aos comitês de assessoramento do Conselho de Administração (CCAE, CECESG, CFI ou CPO) quando aplicável, nos quais se direcionam as prioridades de ação conforme apreciação e aprovação do Conselho de Administração. 
Com o resultado aprovado, os riscos prioritários passam a ser tratados e monitorados, a fim de mitigar e preparar a companhia no enfrentamento de assuntos adversos. O Conselho de Administração acompanha a evolução dos planos de mitigação, por meio de seus comitês.</t>
  </si>
  <si>
    <t>GRI 2-8b. Metodologias e premissas usadas para compilar os dados</t>
  </si>
  <si>
    <t>GRI 2-8c. descrever flutuações significativas no número de trabalhadores que não são empregados durante o período de relato e entre períodos de relato</t>
  </si>
  <si>
    <t>Não houve flutuações significativas.</t>
  </si>
  <si>
    <t>As posições de estágio tem função conforme Lei nº 11.788, de 25 de setembro de 2008. Os trabalhadores terceiros prestam serviços, em sua maioria industriais</t>
  </si>
  <si>
    <t>Não há informações contextuais necessárias para compreensão.</t>
  </si>
  <si>
    <t>Área construída: 55.715,93 m²</t>
  </si>
  <si>
    <t>Não houve nenhuma queixa de titulares ou de autoridades referente à violação de privacidade, nem vazamentos de dados de dados de clientes, integrantes ou fornecedores</t>
  </si>
  <si>
    <t>417-3 Casos de não conformidade em relação a comunicação de marketing</t>
  </si>
  <si>
    <t>417-3 b. Se a organização não tiver identificado nenhum caso de não conformidade com leis e/ou códigos voluntários, uma breve declaração desse fato será suficiente.</t>
  </si>
  <si>
    <t>Não foram verificados, no período apurado, processos administrativos ou judiciais relacionados a informações e rotulagem de produtos ou serviços</t>
  </si>
  <si>
    <t>100% das categorias significativas de produtos são avaliadas de acordo com os padrões e procedimentos da Braskem. Além disso, são auditados como parte do Sistema de Gestão Integrado Braskem.</t>
  </si>
  <si>
    <t>Os impactos e controles de HES são avaliados como parte da criação de SDS; revisões SDS revisadas são revisadas para mudanças de conteúdo. Matérias-primas e produtos passam por avaliações regulatórias e de segurança antes da compra/uso na produção. As avaliações de matérias-primas incluem solicitações e revisão de questionários regulamentares de fornecedores, Security Data Sheets (SDSs), certificações de contato com alimentos e outras declarações de conformidade, bem como Regulatory Information Sheets (RISs). A administração de produtos está conduzindo uma análise de risco completa para novas oportunidades.</t>
  </si>
  <si>
    <t>406-1b. Situação atual dos casos e as providências tomadas</t>
  </si>
  <si>
    <t>Todas as regiões onde a Braskem tem operações foram consideradas</t>
  </si>
  <si>
    <t>Não houve incidentes em 2022 que tenham gerado autuação sem possibilidade de novos recursos.</t>
  </si>
  <si>
    <t>Não há fundo específico.</t>
  </si>
  <si>
    <t>A Braskem é controlada pela Petrobras, empresa controlada pelo Governo Federal do Brasil. Esta informação consta no item 2-2.</t>
  </si>
  <si>
    <t>202-2 Proporção de membros da diretoria contratados na comunidade local</t>
  </si>
  <si>
    <t>202-2a. Percentual de membros da diretoria de unidades operacionais importantes contratados na comunidade local</t>
  </si>
  <si>
    <t>202-2b. A definição utilizada para “diretoria”</t>
  </si>
  <si>
    <t>202-2c. A definição geográfica de "local" adotada pela organização</t>
  </si>
  <si>
    <t>Não foram identificados impactos significativos em 2022.</t>
  </si>
  <si>
    <t>305-6b. Substâncias inclusas no cálculo</t>
  </si>
  <si>
    <t>308-2 - Impactos ambientais negativos na cadeia de fornecedores e medidas tomadas</t>
  </si>
  <si>
    <t>d. Percentual de fornecedores identificados como causadores de impactos ambientais negativos – reais e potenciais – com os quais foram acordadas melhorias como decorrência da avaliação realizada.</t>
  </si>
  <si>
    <t>e. Percentual de fornecedores identificados como causadores de impactos ambientais negativos significativos – reais e potenciais – com os quais a organização encerrou as relações de negócios em decorrência da avaliação e as razões que motivaram esse encerramento.</t>
  </si>
  <si>
    <t>Os produtos da Braskem estão sujeitos às seguintes métricas:
O fornecimento de componentes do produto ou serviço;
Conteúdo, no que diz respeito a substâncias que possam produzir impacto ambiental ou social;
Uso seguro do produto ou serviço;
Descarte do produto e impactos ambientais ou sociais;
O fornecimento de componentes, a composição do produto e a identificação de perigos fazem parte do processo de avaliação de matérias-primas e produtos da Braskem.
Riscos físicos/saúde/ambientais; limites de exposição; e o uso seguro do produto, incluindo condições de armazenamento, EPI e descarte são comunicados nas fichas de dados de produtos da Braskem. As informações de rotulagem correspondem às informações SDS (Safety Data Sheets) no GHS (Global Harmonized Systema) específico do país de exportação. Os documentos de comunicação de perigo no local (SDSs e etiquetas) são gerenciados por cada instalação da Braskem. ANX 6020-00840 - Informações sobre riscos químicos.</t>
  </si>
  <si>
    <t>100% dos casos recebidos no Canal Linha de Ética da Braskem são tratados e analisados de forma independente. Em 2022, 4 casos foram substanciados, 1 plano esteve em implementação e 14 planos foram concluídos e analisados, logo, não estão mais sujeitos a ações corretivas. Os casos de discriminação podem gerar diversos tipos de planos de ação, tais como: (i) Capacitações sobre temas como assédio, discriminação e respeito; (ii) Medidas Disciplinares previstas em Diretriz própria; (iii) Envio de notificações extrajudiciais a parceiros; (iv) Acompanhamento comportamental de integrantes. Adicionalmente, podem gerar ações corporativas e de maior porte, como foi o caso da intitulada "Respeito é Inegociável", que em associação com a área de Diversidade, contemplou diversas atividades e capacitações sobre o tema nas localidades da Braskem.</t>
  </si>
  <si>
    <t>A área de saúde ocupacional é responsável pela ações de promoçao da saúde dos integrantes, bem como prevenção de doenças. Atua em sinergia com a área de P&amp;O, Segurança do Trabalho e Higiene Ocupacional. São promovidas ações para prevenção como campanhas de saúde, "lives", webnários, newsletters, além da realização de exames complementares com o objetivo de detecção precoce de doenças. A vacinação de gripe é realizada anualmente em todas as unidades e nos escritórios. Algumas unidades contam com atendimento psicológico, nutricional e de estímulo a atividade física com educadores físicos. Nossas unidades no sul do país contam com academias, centro de reabilitação e pilates, além de atendimento odontológico.
Para apoiar a promoção da saúde não ocupacional ao empregado, a Braskem oferece seguro saúde e odontológico. Para as contratadas, a Braskem exige, por contrato de prestação de serviços, a disponibilização do plano de saúde.
Em 2022, a Braskem iniciou a construção de um Programa Global de Saúde Integral e Bem Estar. Suportados por uma consultoria, iniciamos a construção do programa que foi dividida em 4 fases:
FASE I: VISÃO GERAL. Nesta fase foram realizadas entrevistas com as principais lideranças da Braskem (VPs) e formado grupos focais no Brasil, México, Europa e Estados Unidos com representantes das áreas de P&amp;O e HES. Foram realizados Workshops de Alinhamento de Expectativas e de Índice de Maturidade com os grupos e as regiões acima, contando também com a participação de representantes de outras áreas da empresa, em especial a industrial. Foram realizados um total de 8 Workshops.
FASE II (ASSESSMENT): Iniciamos o mapeamento das iniciativas e estruturas regionais dedicada ao tema de saúde e bem-estar, além da avaliação do questionário de saúde e estilo de vida com o objetivo de padronização do diagnóstico global (Heath Risk Assessment). Definimos a estratégia de Comunicação e Marketing, além de alinhamentos com as áreas Compliance &amp; Corporate Legal.
A FASE III (Estratégia) está programada para o 1ºT de 2023, onde avaliaremos os resultados da FASE II para definir as ações que serão implantadas na FASE IV (IMPLANTAÇÃO). A última fase ocorrerá entre 2023 e 2025.
A área de P&amp;O desenvolve importantes ações de promoção da saúde como o Cuidando da Gente e o Termômetro do Bem-Estar.
Em 2021 desenvolvemos o Programa de Saúde Mental para lideranças em parceria com o Instituto de Pesquisa do Hospital Albert Einstein para a capacitação em temas relacionados a cuidados com a saúde mental. Outro destaque é o Programa Cuidando da Gente, criado durante a pandemia da Covid-19 para acolher nossos integrantes
e promover um ambiente de trabalho cada vez mais humano e colaborativo, com base em cinco pilares: bem-estar mental, social, apoio às novas formas de trabalhar
e aprimoramento profissional. Em 2022, o programa realizou 11 lives e produziu um vídeo, que foram assistidos por 5.171 participantes. E, para ampliar o alcance das ações
de saúde mental, oferecemos quatro lives aos sábados para as equipes que trabalham em regime de turno. Nos Estados Unidos, a equipe de bem-estar trabalhou a conscientização dos integrantes em quatro temas centrais: alimentação saudável, pressão arterial, depressão e diabetes. No México, reforçou as questões de saúde física
e emocional por meio do Programa Sentirte Bien, focando ações sobre estresse e resiliência. Já na Europa, a equipe lançou o Café da Manhã: Diálogos com a Liderança e disponibilizou o Gympass na Alemanha, estimulando a promoção da saúde física.</t>
  </si>
  <si>
    <t>270 fornecedores avaliados no programa CDP Supply Chain</t>
  </si>
  <si>
    <t>422 fornecedores avaliados no programa da Ecovadis</t>
  </si>
  <si>
    <t>Ambos programas consideram fornecedores críticos e ativos</t>
  </si>
  <si>
    <t>A Braskem definirá uma estratégia para determinar, a partir destas avaliações, se há impacto e que tipo (real ou potencial)</t>
  </si>
  <si>
    <t>Não perigoso (t)</t>
  </si>
  <si>
    <t>Perigoso (t)</t>
  </si>
  <si>
    <t>i. Preparação para reutilização (t)</t>
  </si>
  <si>
    <t>ii. Reciclagem (t)</t>
  </si>
  <si>
    <t>iii. Outras operações de recuperação (t)</t>
  </si>
  <si>
    <t>Mudanças Climáticas - Estratégia
As mudanças climáticas são um dos mais urgentes e maiores desafios que enfrentaremos em um futuro não tão distante. Como estratégia para reverter ou ao menos mitigar o problema, o conceito de neutralidade de carbono tornou-se primordial. Segundo o IPCC (Painel Intergovernamental sobre Mudanças Climáticas) a neutralidade de carbono é obtida quando o total de gases de efeito estufa emitidos for igual à quantidade total removida em escala global. Isso pode ser feito i. reduzindo as emissões de GEE através da alteração de fontes de energia e de processos da indústria e/ou ii. compensando as emissões de CO2.
A indústria química é uma grande emissora de gases de efeito estufa (GEE), globalmente somando 1,5 bilhão de toneladas de CO2 emitidos em seus processos produtivos e no uso de energia neles demandados, segundo informações da International Energy Agency.
Cientes do nosso impacto neste tema, desde 2008 a Braskem realiza anualmente o inventário de emissões de GEE, sua principal ferramenta de gestão do tema. Em 2020, a Braskem assumiu importantes compromissos que farão parte de um novo período de transformações: tem como metas de médio e longo prazo reduzir as emissões de GEE observadas em 2019 em 15% até 2030 e atingir a neutralidade de carbono até 2050. O caminho para atingimento das metas reside em um conjunto de iniciativas: melhoria da eficiência energética nas operações existentes; aumento do uso de fontes energéticas renováveis e de baixo carbono; e explorar e investir em novas tecnologias de processo de baixa intensidade de carbono.</t>
  </si>
  <si>
    <t xml:space="preserve">Volume (toneladas novos grades/toneladas total de vendas) </t>
  </si>
  <si>
    <t>Mass (USD de margem de contribuição total de novos grades/ USD margem de contribuição total de todos os grades)</t>
  </si>
  <si>
    <t>A importância do programa de inovação na Braskem se reflete no resultado de lançamento de novos produtos* de polímeros em todas as regiões: cerca de 12% do volume de vendas consolidadas é de produtos lançados nos últimos cinco anos. Em 2022, 22 novos grades de resinas foram adicionados ao portfólio, com destaque para:
Produtos diferenciados para aplicações em bens duráveis, como exemplo a evolução do portfólio de PP para o setor automotivo no Brasil, EUA e Europa, bem como o lançamento de um novo grade de PE para tubos de grande diâmetro utilizados no transporte de água potável. Como o plástico tem menor suscetibilidade a vazamento, o uso de PE nessa aplicação ajuda a evitar perdas valiosas de água. Além disso, houve também o lançamento de uma nova grade de PP para eletrodomésticos nos EUA. Todos estes produtos estão a contribuir para uma maior sustentabilidade no sentido da redução dos resíduos de plástico no meio ambiente. Também ampliamos nossa atuação em reciclagem, atualizando nosso portfólio com o lançamento de novos grades de resina pós-consumo (PCR) de PP e PE. Na parte de impressão 3D, houve a expansão do portfólio com novas soluções de base renovável e recicladas que reforçam nosso posicionamento em produtos mais sustentáveis. Ele inclui o novo FL600EVA-BIO, um filamento de etileno vinil acetato (EVA) de base biológica que oferece uma alternativa mais sustentável aos materiais flexíveis tradicionais disponíveis no mercado. Outro exemplo é o FL600R, obtido principalmente de tampas de garrafas recicladas. Este produto é uma mistura de PE/PP reciclado contendo mais de 90% de material de origem sustentável, fornecendo uma solução mais sustentável sem sacrificar a capacidade de impressão.
*Produtos lançados nos últimos 5 anos: o conceito inclui (i) produtos modificados que apresentam uma melhoria de propriedade quando comparados aos grades existentes; e (ii) novos polímeros verdes serão sempre considerados novos, mesmo que com mesmas propriedades dos comparáveis fósseis; e considera produtos lançados nos últimos 5 anos a partir da data de lançamento do projeto.”</t>
  </si>
  <si>
    <t>O Conselho de Administração (CA), um dos principais órgãos do sistema de governança, é composto de 11 membros – e seus respectivos suplentes –, sendo seis deles membros independentes. O CA conta, entre seus membros, com um presidente e um vice-presidente, e o líder de negócio (CEO) da Braskem não pode acumular seu cargo com o de presidente do CA. Atualmente uma posição do Conselho de Administração é ocupada por uma mulher. 
Os conselheiros são eleitos por chapa indicada pelos acionistas signatários do Acordo de Acionistas, arquivado na sede da companhia, e têm mandato de dois anos, sendo permitida a reeleição. Os novos membros devem participar do Programa de Integração de novos Conselheiros, organizado pela área de Governança Corporativa da companhia, que tem como objetivo auxiliar na familiarização com a cultura, as pessoas, o ambiente de negócios e os sistemas de conformidade e de governança. A remuneração dos membros do CA é definida anualmente pela Assembleia Geral Ordinária da companhia, em conjunto com a remuneração dos demais administradores, e do Conselho Fiscal. 
Nossa estrutura de governança é composta ainda de uma Diretoria Executiva Estatutária, um Conselho Fiscal, Comitê de Conformidade e Auditoria Estatutário, além de comitês de assessoramento ao CA. Veja mais em: https://www.braskem.com.br/governanca-corporativa</t>
  </si>
  <si>
    <t>O próprio Conselho de Administração é responsável por apreciar as iniciativas da Braskem atreladas aos critérios Environmental, Social and Governance e estimular a adoção e constante atualização em relação às melhores práticas de mercado aplicáveis ao seu setor de atuação. É o Comitê de Estratégia, Comunicação e ESG, em apoio ao CA, que é responsável por avaliar o plano de relacionamento com a sociedade e acompanhar a imagem institucional da Braskem, decorrente da Política e dos Programas de Relações Institucionais (meios de comunicação, imprensa, órgãos de classe e representação e marca), e por acompanhar e avaliar as iniciativas da Braskem no que concerne à sustentabilidade empresarial e os critérios ESG, no âmbito da visão estratégica definida no PA do LN-Braskem. Com relação ao relatório, as instâncias de governança, inclusive o Conselho de Administração, revisam e aprovam o seu conteúdo.</t>
  </si>
  <si>
    <t>Há responsabilidade do órgão mais alto de governança, conforme requisito 2-14a.</t>
  </si>
  <si>
    <t>Foram considerados trabalhadores terceirizados e estagiários (as) no Brasil. Estes tipos de vínculo não estão reportados no indicador 2-7 e foram consolidados com base na data corte 31/12/2022.</t>
  </si>
  <si>
    <t/>
  </si>
  <si>
    <t>305-2a. Total de emissões GEE, Escopo 2 (location-based)</t>
  </si>
  <si>
    <t>O principal uso da água doce nas operações diretas da Braskem é durante todo o processo produtivo. Dentre seus principais usos, por ser uma indústria (química/petroquímica) muito intensiva em água destacamos o uso de água doce para sistemas de resfriamento e geração de vapor, consumo em processos e produtos e descarte de efluentes. Portanto, a falta de água pode afetar os custos operacionais e, por fim, interromper as operações (a dependência é alta nos cenários presente e futuro), explicando por que ela é vital para as operações. Como a Braskem é uma indústria química/petroquímica, uma parte significativa de nossos fornecedores tem uso semelhante de água (por exemplo, resfriamento, vapor), especialmente considerando que a principal matéria-prima da Braskem é a nafta petroquímica. A falta de água pode afetar/interromper suas operações (uso indireto), explicando por que a importância é vital, resultando em impactos também para a Braskem, nos cenários atuais e até 2040, conforme avaliações internas de riscos climáticos.
Em áreas de “stress hídrico”, a água de reúso é uma alternativa para manter as operações em condições normais (mitigar/neutralizar impactos) e evitar a competição por água doce. Seu principal uso nas operações diretas da Braskem é durante todo o processo produtivo. Os principais usos da água de reúso, por ser uma indústria muito intensiva em água, são para sistemas de resfriamento e geração de vapor, consumo em processos e produtos e descarte de efluentes. Portanto, a falta de água pode afetar os custos operacionais e, por fim, interromper as operações (a dependência é alta nos cenários presente e futuro), explicando por que ela é vital para as operações. Por ser a Braskem uma indústria química/petroquímica, parte significativa de nossos fornecedores tem uso semelhante de água de reúso (por exemplo, refrigeração, vapor), especialmente considerando que a principal matéria-prima da Braskem é a nafta petroquímica. A falta de água pode afetar/interromper suas operações (uso indireto), explicando por que a importância é vital, resultando em impactos também para a Braskem, nos cenários atuais e até 2040, conforme avaliações internas de riscos climáticos.
A Braskem mede e monitora 100% das obras. O volume total de captação de água refere-se ao consumo de 41 unidades industriais localizadas no Brasil (29), Estados Unidos (6), e Alemanha (2) e México (4) medidos mensalmente e registrados no sistema SAP. O volume é obtido por meio de um medidor inserido diretamente na tubulação, que transporta a água, realizando a medição e enviando o resultado por meio de um transmissor para o sistema de controle centralizado. Monitorado diariamente e consolidado mensalmente no local pelo ponto focal de HSE.</t>
  </si>
  <si>
    <t>Projeto Benjamin - Braskem Idesa, MX</t>
  </si>
  <si>
    <t>Cinturão Verde - Cloro Soda, AL</t>
  </si>
  <si>
    <t>Área total possuída, arrendada e/ou operada (km2)</t>
  </si>
  <si>
    <t>Áreas protegidas ou com habitat de espécies ameaçadas (km2)</t>
  </si>
  <si>
    <t>% de terras possuídas, arrendadas e/ou operadas com status de conservação</t>
  </si>
  <si>
    <t>Projeto Benjamin - Braskem Idesa, MX (km2)</t>
  </si>
  <si>
    <t xml:space="preserve">Todas as unidades industriais possuem liçencas de operação concedidas pelos orgãos ambientais , onde constam todos os parametros que devem ser monitorados de acordo com as substâncias envolvidas em seus processos produtivos. Dentre os parâmetros analisados estão: Demana bioquímica de oxigênio, Demanda química de oxigênio, PH, Fosfato, Sólido sedimentares, entre outros. </t>
  </si>
  <si>
    <t>303-4b. Uma discriminação do descarte total de água em todas as áreas em megalitros, separada pelas seguintes categorias</t>
  </si>
  <si>
    <t>303-4c. Descarte total de água em todas as áreas com estresse hídrico em megalitros e uma discriminação desse total separada pelas seguintes categorias</t>
  </si>
  <si>
    <t>303-4d. Substâncias prioritárias que suscitam preocupação para as quais há tratamento do descarte, incluindo</t>
  </si>
  <si>
    <t>303-4e. Quaisquer informações contextuais necessárias para a compreensão de como os dados foram compilados, tais como normas, metodologias e premissas adotadas</t>
  </si>
  <si>
    <t>Outros (aspersão solo)</t>
  </si>
  <si>
    <t>Água para tratamento de terceiros</t>
  </si>
  <si>
    <t>Os valores reportados são relacionados ao consumo de SDO: HCFC - 141b, HCFC-22, HCFC - 125, HFC-134a, HFC-32, R132, R404A, R407C, R410A.</t>
  </si>
  <si>
    <t>Protocolo de Montreal</t>
  </si>
  <si>
    <t>A compilação do dado é realizada considerando a quantidade comprada para consumo dentro do período do reporte. A Braskem não produz ou vende esses gases refrigerantes.</t>
  </si>
  <si>
    <t>Pela natureza das operações da Braskem, a empresa é obrigada legalmente a realizar uma série de monitoramentos em seus lançamentos de líquidos (parâmetros como pH, temperatura, OBD, sedimentos, óleos, materiais flutuantes, benzeno, entre vários outros). Essas obrigações e monitoramentos são acompanhados e fiscalizados pelos órgãos ambientais governamentais por meio de relatórios periódicos e fiscalização, após serem identificados em uma análise de risco como amparo de um Estudo de Impacto Ambiental. Cada negócio da Braskem tem sua própria matriz de parâmetros específicos do que monitorar e assim considerados como poluentes, determinados na licença ambiental de operação, esses parâmetros têm como requisito mínimo o que está previsto em regulamentações do país como a Resolução CONAMA nº 430/2011 em Brasil. O não cumprimento pode levar a multas e proibição de lançamento de efluentes. Dependendo do negócio e de seus riscos, a empresa faz monitoramentos adicionais (além das normas legais) por iniciativa própria, como é o caso da concentração de BTX em efluentes, seguindo regulamentações e normas do Ministério do Trabalho, Acordos Nacionais e Internacionais. Todos os efluentes recebem o tratamento adequado antes de seu lançamento final e as amostras são analisadas em laboratórios específicos (permitindo a identificação dos potenciais poluentes da água), os resultados são encaminhados aos órgãos reguladores. Porém, em alguns casos, o efluente nem é lançado em corpos hídricos, como é o caso de nossas plantas no Rio Grande do Sul onde após 03 níveis de tratamento o efluente é lançado no solo em uma área específica de 200 ha. Por ser uma empresa petroquímica, as plantas lidam com poluentes específicos como BTX, organoclorados e metais pesados. Esses poluentes específicos podem ter efeitos graves como intoxicação, potencial cancerígeno, insônia, entre outros e, portanto, estão sob controle severo e neutralizados pelas melhores práticas e procedimentos da empresa. A Braskem possui procedimentos internos documentados sobre controle de exposição, inclusive biológica, e medidas de controle/prevenção.
Os impactos causados ​​por nossa operação direta são a degradação da qualidade da água impactando no tratamento e distribuição de água potável para a população; aumento dos custos de tratamento para uso da sociedade e das empresas; danos ao valor da propriedade nas margens dos rios; menor oxigênio na água levando a perdas de biodiversidade. Outros incluem a eutrofização levando a uma quantidade excessiva de algas, matando a biodiversidade pela remoção de oxigênio e impedindo a penetração da luz. Alguns elementos podem causar intoxicação e bioacumulação como os metais pesados, outros como o petróleo podem causar câncer e prejudicar a biodiversidade de diversas formas (sufocamento, impedimento da fotossíntese, intoxicação, etc.). O PH pode causar corrosão e danos às plantas e à agricultura; BTX pode causar câncer e efeitos menos graves como enjoo, vômito, sonolência; O mercúrio pode causar danos ao sistema imunológico, sistema nervoso central, comprometer o desenvolvimento dos fetos. Os impactos em geral são regionais, com probabilidade baixa a média e magnitude média a alta. Alguns produtos químicos, como metais pesados ​​e mercúrio, podem ter um efeito persistente e bioacumulativo. Outros, como o BTX, podem ter um impacto difuso devido à sua característica de volatilidade.
Nossos principais fornecedores são empresas de Petróleo e Gás que apresentam as mesmas condições de geração de efluentes e potenciais impactos e estão sujeitas às mesmas regulamentações e autorizações. As substâncias mais impactantes não são transportadas por nossos clientes e não representam risco aos consumidores</t>
  </si>
  <si>
    <t xml:space="preserve">A Braskem monitora 100% de sua cadeia produtiva e utiliza o critério de localização geográfica contra o risco de estresse hídrico para aquela determinada bacia hidrográfica a partir de dados de um estudo de risco climático desenvolvido internamente em parceria com a ERM para selecionar aquelas inseridas em áreas de alto risco. Esses são então solicitados a responder ao CDP Supply Chain. 100% dos fornecedores da Braskem passam por esse processo de seleção, considerando que podem sofrer impactos que também podem afetar indiretamente a Braskem (por exemplo, interrupção da produção). Os fornecedores são incentivados a denunciar por meio de etapas de sensibilização e treinamento (workshops) organizadas pela Braskem com o apoio do CDP. Os fornecedores também recebem atendimento individual e a Braskem avaliou os resultados para identificar possíveis oportunidades de ações colaborativas.
As informações solicitadas aos fornecedores são aquelas solicitadas pelo questionário CDP Supply Chain. A Braskem solicita o reporte da estratégia de gestão da água, das metas estabelecidas e dos riscos e oportunidades identificados no uso da água, indicadores e evolução.
Em 2019, a Braskem convidou 124 fornecedores para responderem ao questionário CDP Supply Chain Water e obteve um índice de engajamento de 49%. A Braskem integra os riscos e oportunidades identificados por seus fornecedores em sua análise de riscos e oportunidades, por meio de um framework desenvolvido pela FGV. O resultado desse processo é o desenvolvimento de um plano robusto de adaptação, como parte de uma estratégia de negócios. Além disso, a área de compras da Braskem acompanha a evolução de cada fornecedor. O sucesso é medido pelo percentual de cumprimento do Plano de Segurança Hídrica e pelo percentual de fornecedores engajados a cada ano.
Todas as usinas utilizam uma série de tratamentos em todos os 03 níveis para evitar que os principais poluentes cheguem à natureza em valores em desacordo com as normas legais e seguros para o meio ambiente e a saúde humana. Num primeiro nível, o processo utiliza separadores gravitacionais especialmente para lidar com óleo na água. A segunda etapa utiliza técnicas de neutralização, coagulação, filtração e flotação e no nível 3, a empresa utiliza, dependendo da planta, soluções como filtradores biológicos, torres de oxidação, osmose reversa e soluções específicas para remoção de BTX, organoclorados e mercúrio (que é presente apenas em 01 de nossas fábricas).                                                                                                                                                                                                                           A Braskem exigiu que os principais fornecedores respondessem ao CDP água e monitorassem o cumprimento dos requisitos e normas legais. Em geral, os principais fornecedores da empresa atuam na produção e refino de óleo e gás e etanol, adotando práticas da indústria química. Eles, assim como a Braskem, utilizam uma série de tratamentos em todos os 03 níveis para evitar que os principais poluentes cheguem à natureza em valores em desacordo com as normas legais e seguros para o meio ambiente e a saúde humana. Num primeiro nível, o processo utiliza separadores gravitacionais especialmente para lidar com óleo na água. A segunda etapa utiliza técnicas de neutralização, coagulação, filtração e flotação e no nível 3, a empresa utiliza, dependendo da planta, soluções como filers biológicos, torres de oxidação e osmose reversa.
Como o sucesso é medido e avaliado:
A Braskem seguiu as melhores práticas da indústria química e o padrão de qualidade de lançamento de efluentes determinado pelos órgãos ambientais do Brasil. Dependendo do efluente, ele nunca chegava aos corpos d'água sendo lançado em um local específico de 200 ha de solo. Portanto, o sucesso é medido quando o padrão de qualidade do lançamento de efluentes atende aos requisitos impostos pela regulamentação. Análises e relatórios periódicos são emitidos aos órgãos reguladores.
O sucesso é avaliado quando o fornecedor cumpre os padrões da indústria. Isso é garantido durante o procedimento de aquisição.
</t>
  </si>
  <si>
    <t>Os riscos hídricos estão totalmente integrados à gestão de riscos do negócio por meio da plataforma Entrepreneur Risk Management (ERM), sendo reportados diretamente ao Conselho de Administração, e com base nas normas COSO, ISO 31000 e IBGC.
Para identificar, avaliar e responder aos riscos relacionados à água em nossas etapas diretas e da cadeia de valor, a Braskem utiliza a estrutura da FGV baseada no Wizard do UKCIP e INCAE. Primeiro, para identificar riscos e oportunidades, a equipe de desenvolvimento sustentável da Braskem trabalhou com pontos focais de todas as plantas industriais e áreas estratégicas da empresa para obter informações precisas e qualificadas sobre os eventos climáticos extremos relacionados à água. Eventos que causaram (ou podem causar) impactos positivos e/ou negativos em todas as operações. Paralelamente a este levantamento, foi elaborada uma análise das projeções futuras relacionadas ao clima considerando os cenários INPE, IPCC e WRI Aqueduto até 2040 (Timescale). A abordagem adotada definiu o risco como um produto entre a probabilidade de um evento extremo e a magnitude do impacto. A magnitude do impacto foi avaliada considerando os seguintes aspectos: saúde e segurança, contexto social, impacto ambiental, impacto financeiro, infraestrutura e imagem. A partir do levantamento histórico e projeções futuras, todos os riscos e oportunidades hídricas foram priorizados.
Como resultado, o cruzamento de impactos com frequências leva a resultados quantificados de risco e oportunidade, que de acordo com o resultado quantitativo, pode estar em uma das 03 regiões da matriz: (1) verde = deve ser acompanhado/monitorado; (2) amarelo = deve ter um plano de ação e implementar todas as ações identificadas; (3) vermelho = deve ter uma estratégia e a implementação deve ser imediata.
Os principais riscos hídricos, classificados como altos, foram ‘Seca’ e ‘Enchente’, localizados principalmente nas regiões Nordeste e Sudeste do Brasil, considerando os cenários presente (2015) e futuro (2040). Para cada risco classificado como alto, foram definidos planos de ação.
Uma vez definida a ação de mitigação de um potencial risco hídrico elevado, esta ação é inserida no plano de segurança hídrica da unidade industrial e a sua implementação é acompanhada pelo diretor da unidade. Além desse monitoramento, há também o monitoramento corporativo, onde todas as ações de mitigação de alto risco são acompanhadas pela Presidência dentro do processo de gestão de riscos corporativos que também considera os riscos hídricos.
A Braskem é uma indústria petroquímica, com uso intensivo de água, portanto, muito confiável / impactante na água e suscetível a seus problemas (por exemplo, escassez causando interrupção da produção e milhões em perdas). Para tanto, a água está presente nas políticas públicas da empresa (Sustentabilidade e SSMA), nos objetivos macro (eficiência hídrica - monitorado pela Diretoria), no nosso MRE supervisionado pelo CEO. A Braskem estabeleceu metas (reduzir a intensidade da produção m3/ton; aumentar o percentual de reúso e reduzir a geração de efluentes m3/ton) e indicadores (por exemplo, “Índice de Segurança da Água”). Todas as nossas metas são voluntárias, além dos requisitos legais, alinhadas com as metas ODS6 e WASH. A empresa responde ao CDP Water e incentiva a cadeia de suprimentos (bônus de aquisição) a fazê-lo. A Braskem também lidera importantes grupos de água em fóruns como CEBDS (e.g. compromisso de segurança hídrica), UNGC CEO Water Mandate e UNGC Brasil, participando de ações coletivas e de conscientização e investindo em inovação (Braskem Labs). HSE também emite diretrizes e padrões de água.</t>
  </si>
  <si>
    <t>Total de captação de água em áreas de estresse hídrico (megalitros)</t>
  </si>
  <si>
    <t xml:space="preserve">Operações industriais no Brasil, Estados Unidos, México e Europa. Escritórios comerciais no Brasil, Colômbia, Chile, Peru, Argentina, Estados Unidos, México, Holanda e Singapura. </t>
  </si>
  <si>
    <t>Atuamos na primeira e segunda gerações da indústria petroquímica, com operações integradas no Brasil e no México. Nos Estados Unidos e na Europa, nossas operações são abastecidas diretamente com matéria-prima para a segunda geração por fornecedores não integrados. Com matérias-primas não renováveis, renováveis e pós-consumo, oferecemos um amplo portfólio de produtos químicos e plásticos transformados por nossos clientes em aplicações que atendem a diversas necessidades fundamentais para a vida cotidiana, como embalagens de alimentos, materiais hospitalares, componentes industriais e automotivos, tintas e revestimentos, entre outros. Para mais informações, acessar páginas 11 e 12 do Relatório Integrado 2022.</t>
  </si>
  <si>
    <t>Conforme página 16 do Relatório Integrado 2022.</t>
  </si>
  <si>
    <t>Conforme página 10 do Relatório Integrado 2022.</t>
  </si>
  <si>
    <t>A Braskem não possui contratos de trabalho de horas não garantidas.</t>
  </si>
  <si>
    <t>2-15b. Relatar se conflitos de interesse são revelados aos stakeholders</t>
  </si>
  <si>
    <t>De acordo com Formulário de Referência, item 12.1, e com o Regimento Interno do Conselho de Administração, o processo de avaliação do Conselho de Administração, dos Comitês de Assessoramento e da Secretaria do Conselho de Administração é anual e deve ser aprovado pelo próprio Conselho de Administração, após a definição dos critérios pelo Presidente do Conselho de Administração com base na proposta feita pelo Comitê de Pessoas e Organização da Companhia.
Em 2018, o Conselho de Administração aprovou a contratação de uma consultoria externa especializada para a condução do primeiro processo de avaliação do Conselho e seus Comitês de forma colegiada e dos membros individualmente. Foram apresentadas as principais reflexões decorrentes do processo que foi concluído no ano de 2019 e gerou um plano de aperfeiçoamento para o Conselho de Administração.
O auxílio de consultoria especializada para condução dos processos de avaliação permaneceu sendo adotado pela Companhia desde então. Após diversas alterações no Conselho de Administração ao longo do ano de 2019 e início de 2020, no final do exercício de 2020, após um tempo mínimo no exercício das suas funções para possibilitar um processo de avaliação adequado, em novembro de 2020, o Conselho de Administração aprovou, após análise prévia feita pelo Comitê de Pessoas e Organização, a contratação de consultoria externa para a realização de seu processo de avaliação anual, relativa ao ciclo de 2019-2020, de seus Comitês de Apoio e de sua Secretaria, bem como da avaliação individual dos membros do Conselho de Administração e de seu Presidente.
A Companhia realizou uma avaliação completa do Conselho de Administração, dos Comitês de Assessoramento e da Secretaria de Governança Corporativa e uma avaliação individual dos Conselheiros, mediante a realização de processo de due diligence, entrevistas introdutórias, avaliações online, entrevistas individuais com todos os conselheiros, e avaliação 360º de todos os conselheiros. As conclusões e as recomendações do processo de avaliação acima referido foram reportadas ao Conselho de Administração em reunião de abril de 2021, tendo o escopo do projeto de avaliação abrangido: (i) a revisão dos objetivos, estratégias e alinhamento de risco do Conselho de Administração da Companhia e de seus Comitês de Apoio; (ii) a análise da composição do Conselho e planejamento de sucessão; (iii) a análise da cultura e do comportamento do Conselho de Administração; e (iv) a avaliação individual de cada Conselheiro.
Em dezembro de 2021, o Conselho de Administração aprovou o início de um novo ciclo de avaliação (2020-2021) próprio e de seus Comitês de Assessoramento, incluindo a avaliação individual dos Conselheiros. Referido ciclo incluiu a realização de entrevistas individuais com todos os conselheiros, avaliação 360º de todos os conselheiros com vistas a avaliar a dinâmica do Conselho e dos Comitês de Assessoramento e a avaliação individual dos Conselheiros. Ao final do trabalho, foram entregues recomendações acerca (i) do alinhamento e da função do Conselho no desenvolvimento de estratégias; (ii) da sua composição, processos e cultura; (iii) da performance individual dos Conselheiros; (iv) da atuação dos Comitês de Assessoramento e da Secretaria de Governança. Em 11 de maio de 2022 foram apresentadas as conclusões da avaliação do CA, Comitês de Assessoramento e da Secretaria de Governança, com os principais pontos positivos, as oportunidades de melhoria e a evolução das práticas do CA da Companha desde a avaliação realizada em 2021, incluindo a elaboração de 2 relatórios distintos, um com a avaliação dinâmica do CA e outro, sob a perspectiva da avaliação individual de cada conselheiro.
Em outubro de 2022, os conselheiros aprovaram a contratação de empresa específica para o processo anual de avaliação do CA, e de seus membros de forma individual, de seus Comitês de Assessoramento e de sua Secretaria Executiva, com previsão de conclusão dos trabalhos no primeiro semestre de 2023.
Link Regimento do CA (p 3,  5). : https://api.mziq.com/mzfilemanager/v2/d/540b55c5-af99-45f7-a772-92665eb948e9/578aae4e-3df3-7ea8-73ce-2dc9a89fb882?origin=2
Link FRE 2022 (p. 483- 484): https://api.mziq.com/mzfilemanager/v2/d/540b55c5-af99-45f7-a772-92665eb948e9/2e4b89ce-5139-0b20-3333-fe8f8c6c0d8e?origin=1</t>
  </si>
  <si>
    <t>Questões confidenciais</t>
  </si>
  <si>
    <t>202-1b. Descreva as medidas tomadas para determinar se trabalhadores (que não são empregados) são pagos acima do salário mínimo</t>
  </si>
  <si>
    <t>A compilação dos dados foi realizada conforme requerimento.</t>
  </si>
  <si>
    <t>Energia consumida dentro da organização.</t>
  </si>
  <si>
    <t>Conforme o inventário de gases de efeito estufa, indicador GRI 305. Os requisitos de compilação do relato foram contemplados.</t>
  </si>
  <si>
    <t>Não há informações contextuais necessárias para compreensão. Os requisitos de compilação do relato foram contemplados.</t>
  </si>
  <si>
    <t>Não houve mudanças no armazenamento de água que possam ter causado impacto significativo relacionado à agua.</t>
  </si>
  <si>
    <t>O inventário segue as diretrizes do The Greenhouse Gas (GHG) Protocol – Corporate Accounting and Reporting Standard – Revised Edition from World Resources Institute (WRI) e World Business Council for Sustainable Development (WBCSD) – 2004 Revised Edition e as Especificações do Programa Brasileiro GHG Protocol: Contabilização, Quantificação e Publicação de Inventários Corporativos de Emissões de Gases de Efeito Estufa – Segunda Edição e é verificado por terceira parte externa.
Os requisitos de compilação do relato foram contemplados.</t>
  </si>
  <si>
    <t>O inventário segue as diretrizes do The Greenhouse Gas (GHG) Protocol – Corporate Accounting and Reporting Standard – Revised Edition from World Resources Institute (WRI) e World Business Council for Sustainable Development (WBCSD) – 2004 Revised Edition e as Especificações do Programa Brasileiro GHG Protocol: Contabilização, Quantificação e Publicação de Inventários Corporativos de Emissões de Gases de Efeito Estufa – Segunda Edição e é verificado por terceira parte externa. Os requisitos de compilação do relato foram contemplados.</t>
  </si>
  <si>
    <t>305-2b. Total de emissões GEE, Escopo 2 (market-based)</t>
  </si>
  <si>
    <t>305-2c. Gases incluídos no cálculo</t>
  </si>
  <si>
    <t>Os requisitos de compilação do relato foram contemplados.</t>
  </si>
  <si>
    <t>O inventário segue as diretrizes do The Greenhouse Gas (GHG) Protocol – Corporate Accounting and Reporting Standard – Revised Edition from World Resources Institute (WRI) e World Business Council for Sustainable Development (WBCSD) – 2004 Revised Edition e as Especificações do Programa Brasileiro GHG Protocol: Contabilização, Quantificação e Publicação de Inventários Corporativos de Emissões de Gases de Efeito Estufa – Segunda Edição e é verificado por terceira parte externa.Os requisitos de compilação do relato foram contemplados.</t>
  </si>
  <si>
    <t>Environmental Protection Agency (EPA), Estados Unidos</t>
  </si>
  <si>
    <t>As metodologias utilizadas são recomendadas pelos órgãos ambientais locais. Onde não há medição, são utilizadas estimativas (fatores de emissão) baseadas em métodos reconhecidos, como por exemplo AP-42 do US EPA. Os requisitos de compilação do relato foram contemplados.</t>
  </si>
  <si>
    <t>Unidade operacional relevante com base na maior participação de integrantes no total, ou seja, as unidades do Brasil</t>
  </si>
  <si>
    <t>Os requisitos de compilação foram contemplados.</t>
  </si>
  <si>
    <t>Não aplicável por motivo expicitado no item a.</t>
  </si>
  <si>
    <t>Não aplicável - Artigo nº 81 da Lei nº 9.504/1997, posteriormente revogado pela Lei nº 13.165/2015. O nosso Código de Conduta também explicita essa regra.</t>
  </si>
  <si>
    <t>202-1d. A definição usada para “unidades operacionais importantes”</t>
  </si>
  <si>
    <t>Água de reúso</t>
  </si>
  <si>
    <r>
      <t>Total de captação de água (megalitros</t>
    </r>
    <r>
      <rPr>
        <b/>
        <sz val="11"/>
        <color rgb="FF002060"/>
        <rFont val="Calibri"/>
        <family val="2"/>
        <scheme val="minor"/>
      </rPr>
      <t>)</t>
    </r>
  </si>
  <si>
    <t>Água de reúso (megalitros)</t>
  </si>
  <si>
    <t>A Braskem aplica o código de conduta para terceiros a todas as empresas prestadoras de serviço. Nele, estabelecemos como conduta esperada o oferecimento aos seus funcionários condições de trabalho adequadas com relação a carga de trabalho, saúde e segurança - sempre de acordo com as leis trabalhistas e conforme pactuado em quaisquer acordos coletivos de trabalho.</t>
  </si>
  <si>
    <t>Em linha com nossa Política Global de Desenvolvimento Sustentável, buscamos fomentar ações que garantam desenvolvimento social e econômico das comunidades onde atuamos, com foco na geração de impacto positivo e na mitigação dos eventuais impactos negativos gerados pela operação. Mantemos também uma consistente política de Investimentos Sociais Privados, Doações e Patrocínios para a construção de relações duradouras e permanentes com as comunidades que vivem no entorno das nossas instalações. Temos clareza de que parcerias são fundamentais para atingirmos nossos objetivos. Por isso, somamos esforços e trabalhamos em conjunto com diversos elos da nossa cadeia de valor e da sociedade. A prioridade das nossas ações é gerir práticas de consumo e pós-consumo de plásticos e fomentar a inovação, o empreendedorismo e o desenvolvimento local em todas as regiões onde atuamos.</t>
  </si>
  <si>
    <t>O percentual produtos recuperados e suas embalagens é &gt;1%. Os requisitos de compilação foram contemplados.</t>
  </si>
  <si>
    <t>O percentual de matériais reciclados utilizados na produção da Braskem é  &gt;1%. Os requisitos de compilação foram contemplados.</t>
  </si>
  <si>
    <t>Triunfo</t>
  </si>
  <si>
    <t>Santo André</t>
  </si>
  <si>
    <t>Camaçari</t>
  </si>
  <si>
    <t>Duque de Caxias</t>
  </si>
  <si>
    <t>Paulínia</t>
  </si>
  <si>
    <t>Cubatão</t>
  </si>
  <si>
    <t>La Porte, Texas</t>
  </si>
  <si>
    <t>Neal, West Virginia</t>
  </si>
  <si>
    <t>Mauá</t>
  </si>
  <si>
    <t>Marcus Hook, Pennsylvania</t>
  </si>
  <si>
    <t>Freeport, Texas</t>
  </si>
  <si>
    <t>Seadrift, Texas</t>
  </si>
  <si>
    <t>Schkopau, Germany</t>
  </si>
  <si>
    <t>Wesseling, Germany</t>
  </si>
  <si>
    <t>Maceió</t>
  </si>
  <si>
    <t>Marechal Deodoro</t>
  </si>
  <si>
    <t>Vila Prudente/Capuava</t>
  </si>
  <si>
    <t>Total de emissões GEE, Escopo 1</t>
  </si>
  <si>
    <t>Total consumo de água (megalitros)</t>
  </si>
  <si>
    <r>
      <t>Conforme Acordo de Acionistas:</t>
    </r>
    <r>
      <rPr>
        <i/>
        <sz val="11"/>
        <color theme="1"/>
        <rFont val="Calibri"/>
        <family val="2"/>
        <scheme val="minor"/>
      </rPr>
      <t xml:space="preserve"> "Governança 3.1 As Partes se comprometem a sempre exercer seus respectivos direitos de voto nas Assembleias Gerais, e a fazer com que os membros do Conselho de Administração, por elas indicados, atuem sempre no melhor interesse das Companhias. Além disso, as Partes deverão exercer seus direitos de voto nas deliberações sociais, de modo a fazer com que os órgãos de administração das Companhias atuem com independência e lealdade e ajam com transparência e precisão nas divulgações feitas ao mercado, a fim de promover a valorização dos ativos das Companhias e de conceder maior segurança e transparência aos demais acionistas da Braskem. 3.1.1 As Partes se comprometem, ainda, a exercer seus direitos de voto na eleição dos membros dos Conselhos de Administração e a fazer com que os membros por elas eleitos para os Conselhos de Administração exerçam seus direitos de voto na eleição dos membros da Diretoria, levando em consideração os melhores interesses da Braskem, os atributos pessoais e profissionais, assim como as capacidades técnica e administrativa dos candidatos, na forma prevista neste Acordo de Acionistas."</t>
    </r>
    <r>
      <rPr>
        <sz val="11"/>
        <color theme="1"/>
        <rFont val="Calibri"/>
        <family val="2"/>
        <scheme val="minor"/>
      </rPr>
      <t xml:space="preserve">
Link: https://api.mziq.com/mzfilemanager/v2/d/540b55c5-af99-45f7-a772-92665eb948e9/f8a16939-7840-8cc4-8004-fe9308690d3d?origin=2</t>
    </r>
  </si>
  <si>
    <t>Financiamentos, nota explicativa 16, pág 50-52 (itens (a) BNDS e (c)(i)(iii)(iv))</t>
  </si>
  <si>
    <t>Conforme Demonstrações Financeiras de 2022, a Braskem obteve seguintes apoios fincanceiros do Governo em 2022:</t>
  </si>
  <si>
    <t>https://api.mziq.com/mzfilemanager/v2/d/540b55c5-af99-45f7-a772-92665eb948e9/dc9fcffc-e01c-ac98-d929-2c425ffe994c?origin=1</t>
  </si>
  <si>
    <t>Fator de risco: "Os negócios e operações da Companhia estão sujeitos a riscos ambientais, de saúde e segurança. Como resultado, seus negócios também estão sujeitos a diversos regulamentos rigorosos, inclusive ambientais."</t>
  </si>
  <si>
    <t>Nome</t>
  </si>
  <si>
    <t xml:space="preserve">José Mauro Mettrau Carneiro da Cunha      </t>
  </si>
  <si>
    <t>Eduardo Bacellar Leal Ferreira</t>
  </si>
  <si>
    <t>Charles Lenzi</t>
  </si>
  <si>
    <t>Gesner José de Oliveira Filho</t>
  </si>
  <si>
    <t>Héctor Nuñez</t>
  </si>
  <si>
    <t>João Pinheiro Nogueira Batista</t>
  </si>
  <si>
    <t>José Luis Bringel Vidal</t>
  </si>
  <si>
    <t>Juliana Sá Vieira Baiardi</t>
  </si>
  <si>
    <t>Marcelo Klujsza</t>
  </si>
  <si>
    <t>Roberto Faldini</t>
  </si>
  <si>
    <t>André Amaro da Silveira</t>
  </si>
  <si>
    <t>Não executivo</t>
  </si>
  <si>
    <t>205-2e. úmero total e percentual de empregados que receberam capacitação em combate à corrupção, discriminados por categoria funcional e região.</t>
  </si>
  <si>
    <t>Novonor</t>
  </si>
  <si>
    <t>Petrobras</t>
  </si>
  <si>
    <t xml:space="preserve">(i) Executivo/Não executivo </t>
  </si>
  <si>
    <t>(ii) Independente</t>
  </si>
  <si>
    <t>(iii) Eleição</t>
  </si>
  <si>
    <r>
      <t>(viii) Indicação</t>
    </r>
    <r>
      <rPr>
        <b/>
        <vertAlign val="superscript"/>
        <sz val="11"/>
        <color theme="1"/>
        <rFont val="Calibri"/>
        <family val="2"/>
        <scheme val="minor"/>
      </rPr>
      <t>1</t>
    </r>
  </si>
  <si>
    <t>(iv) Conforme Curriculum Vitae disponível em: https://www.braskem-ri.com.br/a-companhia/conselhos-e-diretoria/</t>
  </si>
  <si>
    <t>(v) 1 membro se declara como mulher e os demais como homem</t>
  </si>
  <si>
    <t>(vi) Todos os membros se declaram como de etnia branca</t>
  </si>
  <si>
    <t>(vii) Conforme Curriculum Vitae disponível em: https://www.braskem-ri.com.br/a-companhia/conselhos-e-diretoria/</t>
  </si>
  <si>
    <r>
      <rPr>
        <vertAlign val="superscript"/>
        <sz val="11"/>
        <rFont val="Calibri"/>
        <family val="2"/>
        <scheme val="minor"/>
      </rPr>
      <t>1</t>
    </r>
    <r>
      <rPr>
        <sz val="11"/>
        <rFont val="Calibri"/>
        <family val="2"/>
        <scheme val="minor"/>
      </rPr>
      <t xml:space="preserve"> Indicação dos acionistas.</t>
    </r>
  </si>
  <si>
    <t>Até a data de publicação do Relatório, a composição do conselho era:</t>
  </si>
  <si>
    <t>*Início do reporte em 2022</t>
  </si>
  <si>
    <t>Consumo de gases refrigerantes</t>
  </si>
  <si>
    <t>Para questões de estratégia de sustentabilidade e os compromissos assumidos, o Conselho de Administração é responsável por acompanhar, por meio do CECESG, a evolução das iniciativas que contribuem para o atingimento dos objetivos bem como o próprio atingimento do objetivo estabelecido.
Com relação aos riscos e impactos, o Conselho de Administração é responsável por monitorar os planos de mitigação, por meio de seus Comitês, conforme tema dos riscos priorizados.
O Conselho de Administração se reúne no mínimo 6 e no máximo 12 vezes ao ano. Os comitês de assessoramento se reunem, entre 4 a 6 vezes ao ano, pelo menos.</t>
  </si>
  <si>
    <t>Valor adicionado total distribuído</t>
  </si>
  <si>
    <t>Valor adicionado total retido</t>
  </si>
  <si>
    <t>201-1 a.iii valor econômico direto retido</t>
  </si>
  <si>
    <r>
      <t xml:space="preserve">Não aplicável
</t>
    </r>
    <r>
      <rPr>
        <i/>
        <sz val="11"/>
        <color theme="1"/>
        <rFont val="Calibri"/>
        <family val="2"/>
        <scheme val="minor"/>
      </rPr>
      <t>A Braskem não divulga, por meio das Demonstrações Financeiras, este tipo informação por país</t>
    </r>
  </si>
  <si>
    <t>13. Bens arrendados (a organização como arrendadora)</t>
  </si>
  <si>
    <t>14. Franquias</t>
  </si>
  <si>
    <t>15. Investimentos</t>
  </si>
  <si>
    <t>12. Tratamento de fim de vida dos produtos vendidos</t>
  </si>
  <si>
    <t>2.  Bens de capital</t>
  </si>
  <si>
    <t>3. Atividades relacionadas com combustível e energia não inclusas nos Escopos 1 e 2</t>
  </si>
  <si>
    <t>4. Transporte e distribuição (upstream)</t>
  </si>
  <si>
    <t>5. Resíduos gerados nas operações</t>
  </si>
  <si>
    <t>6. Viagens a negócios</t>
  </si>
  <si>
    <t>7. Deslocamento de funcionários (casa-trabalho)</t>
  </si>
  <si>
    <t>8. Bens arrendados (a organização como arrendatária)</t>
  </si>
  <si>
    <t>9. Transporte e distribuição (downstream)</t>
  </si>
  <si>
    <t>10. Processamento de produtos vendidos</t>
  </si>
  <si>
    <t>11. Uso de bens e serviços vendidos</t>
  </si>
  <si>
    <t xml:space="preserve">2021, pois a gestão do inventário escopo 3 ocorre anualmente. Neste ano, foram emitidas 30.120.701,80 toneladas de CO2 no escopo 3. </t>
  </si>
  <si>
    <t>3-3 Gestão do tópico material</t>
  </si>
  <si>
    <t>Saúde, segurança e bem-estar</t>
  </si>
  <si>
    <t>Impactos reais e potenciais</t>
  </si>
  <si>
    <t>Ações de prevenção e mitigação</t>
  </si>
  <si>
    <t>Ações para endereçar impactos negativos</t>
  </si>
  <si>
    <t>Econômico</t>
  </si>
  <si>
    <t>Ambiental</t>
  </si>
  <si>
    <t>Direitos Humanos</t>
  </si>
  <si>
    <t>Positivos</t>
  </si>
  <si>
    <t>Negativos</t>
  </si>
  <si>
    <t xml:space="preserve">Continuidade das operações </t>
  </si>
  <si>
    <t>Proteção do meio ambiente</t>
  </si>
  <si>
    <t>Processo judiciais, dificuldade de obtenção de licenças de operação e danos à reputação</t>
  </si>
  <si>
    <t>Proteção das pessoas e comunidades</t>
  </si>
  <si>
    <t>Ações de gestão do impactos</t>
  </si>
  <si>
    <r>
      <t xml:space="preserve">A Braskem é orientada pela Política de Saúde, Segurança e Meio Ambiente, bem como pela Política Global de Desenvolvimento Sustentável, que determinam escopo de atuação, responsáveis e direcionamento estratégico para tratar do tema. Assumiu os seguintes compromissos para 2030:
</t>
    </r>
    <r>
      <rPr>
        <sz val="11"/>
        <rFont val="Calibri"/>
        <family val="2"/>
      </rPr>
      <t xml:space="preserve">• Reduzir para 0,5 a taxa de acidentes com e sem afastamento, por milhão de horas trabalhadas
</t>
    </r>
    <r>
      <rPr>
        <sz val="11"/>
        <rFont val="Calibri"/>
        <family val="2"/>
        <scheme val="minor"/>
      </rPr>
      <t>• Reduzir para 0,05 a taxa de acidentes de processos Tier 1, por milhão de horas trabalhadas
• Reduzir para 0 o número de doenças ocupacionais
• Implementar 100% dos planos de ação para os riscos socioambientais identificados
Para acessar as políticas de Braskem, veja o link: https://www.braskem-ri.com.br/a-companhia/estatutos-e-politicas/</t>
    </r>
  </si>
  <si>
    <t>O monitoramento da efetividade, a evolução e as lições aprendidas com relação aos compromissos e às ações vinculadas a eles é feito por meio da estrutura de governança de desenvolvimento sustentável, composta pelo comitê executivo da companhia (CEO e vice-presidentes). O comitê reporta, quando necessário, para o Conselho de Administração por meio do Comitê Assessoramento de Estratégia, Comunicação e ESG. 
Para além disso, o tema também é parte das metas das equipes de SSMA, que realizam a gestão cotidiana do tema.</t>
  </si>
  <si>
    <t>As partes interessadas foram envolvidas por meio do processo de contrução da matriz de materialidade, que determinou este tema como material, e são comunicadas sobre o progresso e a efetividade das ações formalmente por meio do Relatório Integrado da companhia.</t>
  </si>
  <si>
    <t>3-3a Descrever os impactos reais e potenciais, negativos e positivos na economia, no meio ambiente e nas pessoas, inclusive impactos em seus direitos humanos</t>
  </si>
  <si>
    <t>3-3b Relatar se a organização está envolvida com impactos negativos por meio das suas atividades ou como resultado das suas relações de negócios, e descrever as atividades ou relações de negócios</t>
  </si>
  <si>
    <t>3-3c Descrever suas políticas ou compromissos para com os temas materiais</t>
  </si>
  <si>
    <t>3-3e Relatar as seguintes informações sobre o rastreamento da eficácia das medidas tomadas</t>
  </si>
  <si>
    <t>3-3d Descrever as medidas tomadas para gerenciar o tema e os impactos a ele relacionados</t>
  </si>
  <si>
    <t>3-3f Descrever como o engajamento com stakeholders embasou as medidas tomadas (3-3- d) e como a organização informou se as medidas foram eficazes (3-3-e)</t>
  </si>
  <si>
    <t>Biodiversidade e uso da terra</t>
  </si>
  <si>
    <t>Trabalho decente na cadeia de valor</t>
  </si>
  <si>
    <t>Utilização sustentável das terras próprias e/ou arrendadas para produção</t>
  </si>
  <si>
    <t>Preservação da biodiversidade terrestre e marinha</t>
  </si>
  <si>
    <t>O negócio da Braskem está sujeito aos riscos do descarte inadequado do plástico, que podem prejudicar a biodiversidade marinha, bem como ao risco da dificuldade de garantir a conformidade de toda a cadeia de valor, especialmente do etanol e de reciclagem, com o a preservação do meio ambiente e o trabalho decente e socialmente responsável.</t>
  </si>
  <si>
    <t>Seguindo a Política Global de Desenvolvimento Sustentável, a Braskem deve identificar, avaliar e gerir os riscos (ambientais, sociais e econômicos) dos seus negócios, produtos ou serviços considerando toda a cadeia de valor. A prevenção deve ser sempre a escolha principal. As ações de prevenção ou mitigação dos riscos devem considerar desde a implementação de simples inciativas de melhoria até eventuais decisões mais complexas, como interrupção de determinada operação (aquisição, produção ou venda). No caso de eventuais danos, ações de remediação devem ser implementadas. Dando destaque a proteção e preservação ambiental, especialmente com relação à(s)/ao: Uso racional de recursos; Preservação da biodiversidade e proteção de ecossistemas; Mudanças climáticas; Lixo que chega aos mares; Proteção das águas subterrâneas; Produção e uso de substâncias perigosas e poluentes.
Para acessar as políticas de Braskem, veja o link: https://www.braskem-ri.com.br/a-companhia/estatutos-e-politicas/</t>
  </si>
  <si>
    <t>O monitoramento da efetividade, a evolução e as lições aprendidas com relação à política estabelecida e ao programa de compra responsável se dá por meio das áreas responsáveis pelo tema, tendo metas específicas para os times.</t>
  </si>
  <si>
    <t>Comunidades e investimentos sociais</t>
  </si>
  <si>
    <t>Impacto no meio ambiente em que as comunidades estão inseridas</t>
  </si>
  <si>
    <t>Conservação ambiental dos meios em que as comunidades estão inseridas</t>
  </si>
  <si>
    <r>
      <t xml:space="preserve">A Braskem é orientada pela Política Global de Desenvolvimento Sustentável, que determinam escopo de atuação, responsáveis e direcionamento estratégico para tratar do tema. Assumiu os seguintes compromissos para 2030:
</t>
    </r>
    <r>
      <rPr>
        <sz val="11"/>
        <rFont val="Calibri"/>
        <family val="2"/>
      </rPr>
      <t>• Aumentar o indicador de reputação, medido pelo RepTrak Pulse, para reputação Forte com comunidades
• Aumentar o número de pessoas beneficiadas por investimentos sociais e voluntariado para 500 mil</t>
    </r>
    <r>
      <rPr>
        <sz val="11"/>
        <rFont val="Calibri"/>
        <family val="2"/>
        <scheme val="minor"/>
      </rPr>
      <t xml:space="preserve">
Para acessar as políticas de Braskem, veja o link: https://www.braskem-ri.com.br/a-companhia/estatutos-e-politicas/</t>
    </r>
  </si>
  <si>
    <t>O monitoramento da efetividade, a evolução e as lições aprendidas com relação aos compromissos e às ações vinculadas a eles é feito por meio da estrutura de governança de desenvolvimento sustentável, composta pelo comitê executivo da companhia (CEO e vice-presidentes). O comitê reporta, quando necessário, para o Conselho de Administração por meio do Comitê Assessoramento de Estratégia, Comunicação e ESG. 
Para além disso, o tema também é parte das metas das equipes de relações institucionais que realizam a gestão cotidiana do tema.</t>
  </si>
  <si>
    <t>413-1  Operações com engajamento, avaliações de impacto e programas de desenvolvimento voltados à comunidade local</t>
  </si>
  <si>
    <t>Desenvolvimento socioeconômico local, parceriais para fornecimento local</t>
  </si>
  <si>
    <t>Gestão de fornecedores</t>
  </si>
  <si>
    <t>A Braskem é orientada pela Diretriz de Compras, pelo Código de Conduta de Terceiros e por um processo de Due Dilligence de Terceiros, que visa estabelecer diretrizes para o relacionamento com terceiros e mitigar riscos de conformidade.</t>
  </si>
  <si>
    <r>
      <rPr>
        <b/>
        <sz val="11"/>
        <rFont val="Calibri"/>
        <family val="2"/>
        <scheme val="minor"/>
      </rPr>
      <t>Programa de Compra Responsável de Etanol:</t>
    </r>
    <r>
      <rPr>
        <sz val="11"/>
        <rFont val="Calibri"/>
        <family val="2"/>
        <scheme val="minor"/>
      </rPr>
      <t xml:space="preserve"> programa de gestão dos fornecedores de etanol é um dos nossos processos de suprimentos mais rigorosos. Os fornecedores assumem compromissos com padrões de conduta nos temas integridade, meio ambiente, direitos humanos dos trabalhadores e comunidades, gestão de fornecedores de cana-de-açúcar, qualidade e eficiência. Além disso, autorizam a realização de auditorias em suas usinas, o que inclui visitas anuais em usinas selecionadas por amostragem. 
</t>
    </r>
    <r>
      <rPr>
        <b/>
        <sz val="11"/>
        <rFont val="Calibri"/>
        <family val="2"/>
        <scheme val="minor"/>
      </rPr>
      <t>Código de Conduta de Terceiros:</t>
    </r>
    <r>
      <rPr>
        <sz val="11"/>
        <rFont val="Calibri"/>
        <family val="2"/>
        <scheme val="minor"/>
      </rPr>
      <t xml:space="preserve"> código que visa o comprometimento de terceiros com condutas esperadas pela Braskem.
</t>
    </r>
    <r>
      <rPr>
        <b/>
        <sz val="11"/>
        <rFont val="Calibri"/>
        <family val="2"/>
        <scheme val="minor"/>
      </rPr>
      <t xml:space="preserve">Due Dilligence de Terceiros: </t>
    </r>
    <r>
      <rPr>
        <sz val="11"/>
        <rFont val="Calibri"/>
        <family val="2"/>
        <scheme val="minor"/>
      </rPr>
      <t>visa identificar potenciais riscos à conduta de terceiros no momento de sua contratação.</t>
    </r>
  </si>
  <si>
    <t>Medidas disciplinares são aplicadas.</t>
  </si>
  <si>
    <t>Pós-consumo do plástico</t>
  </si>
  <si>
    <t>Desenvolvimento socioeconômico da cadeia de reciclagem</t>
  </si>
  <si>
    <t>Não identificado</t>
  </si>
  <si>
    <t>308-1a. Percentual de novos fornecedores que foram selecionados com base em critérios ambientais.</t>
  </si>
  <si>
    <t>308-2a. Número de fornecedores avaliados com relação aos impactos ambientais.</t>
  </si>
  <si>
    <t>308-2b. Número de fornecedores identificados como causadores de impactos ambientais negativos reais e potenciais.</t>
  </si>
  <si>
    <t>308-2c. Impactos ambientais negativos significativos – reais e potenciais – identificados na cadeia de fornecedores.</t>
  </si>
  <si>
    <t>A abordagem tributária é parte do tema material Governança, Ética e Conformidade.</t>
  </si>
  <si>
    <t>Conforme GRI 2-25, Canal de Linha de Ética</t>
  </si>
  <si>
    <t>Infraestrutura de Energia Renovável</t>
  </si>
  <si>
    <t>Em 2018, demos início a uma sequência de acordos de longo prazo para a compra de energia renovável. Desde então, assinamos contratos com vigência média de 20 anos, para fornecimento de energia elétrica de fontes eólica e solar. No Brasil, nossos contratos viabilizam a construção de novos empreendimentos que contribuem para a expansão do sistema elétrico e o desenvolvimento do país, especialmente nas regiões em que estamos localizados.</t>
  </si>
  <si>
    <t>Estes impactos estão alinhados com os Objetivos de Desenvolvimento Sustetável da ONU 7 e 13.</t>
  </si>
  <si>
    <t>201-4c. Se, e em que medida, algum governo participa da estrutura acionária da organização</t>
  </si>
  <si>
    <t>Informação indisponível</t>
  </si>
  <si>
    <t>Não há informações contextuais necessárias para a compreensão dos dados relatados</t>
  </si>
  <si>
    <t>Conforme Formulário 20F, páginas 52 - 53</t>
  </si>
  <si>
    <t>a Companhia, assim como outras produtoras petroquímicas brasileiras, está sujeita a rigorosas leis e regulamentos ambientais federais, estaduais e locais relacionados à saúde humana, ao manejo, armazenamento, transporte, tratamento, eliminação e descarte de resíduos e substâncias perigosas no meio ambiente. As operações da Companhia no Brasil, inclusive aquelas das controladas Cetrel e DAC, que são responsáveis por prestar serviços ambientais, tratamento de águas residuais e fornecimento de água para o Polo Petroquímico de Camaçari, no estado da Bahia, por exemplo, estão sujeitas a diversas leis, regulamentos, regras e despachos federais, estaduais e municipais relativos à poluição, proteção do meio ambiente e geração,  armazenagem, gestão, transporte, tratamento e descarte e remediação de substâncias perigosas e resíduos. O  governo brasileiro promulgou em 1998 a Lei de Crimes Ambientais, que impõe sanções criminais a empresas  e indivíduos causadores de danos ambientais. Empresas condenadas por poluição podem ser multadas em até R$ 50,0 milhões, ter suas operações suspensas, ser proibidas de prestar serviços para o governo, ter de reparar os danos causados e perder determinados benefícios e incentivos fiscais. Diretores, conselheiros e outros indivíduos podem ser sujeitos a até cinco anos de prisão se atividades de crimes ambientais atividades forem constatadas.
As operações da Companhia nos Estados Unidos, na Alemanha, na Europa e no México estão sujeitas a um grande número de leis, regulamentos, normas e portarias federais, estaduais e locais daqueles países relativas a poluição, proteção do meio ambiente e geração, armazenamento, manuseio, transporte, tratamento, descarte e reparação de substâncias e resíduos perigosos. As leis e regulamentos ambientais dos Estados Unidos podem responsabilizar a Companhia pela conduta de terceiros ou por atos que, quando praticados, cumpriam os requisitos então aplicáveis, a despeito de negligência ou falha. São de particular importância nesse sentido (1) os programas reguladores a serem estabelecidos para implementar normas de qualidade do ar de acordo com as Normas Nacionais para a Qualidade do Ar Ambiente no tocante a ozônio e partículas finas, promulgadas pela Agência de Proteção Ambiental (EPA) dos Estados Unidos e (2) várias medidas legislativas e reguladoras atualmente em fase de análise, discussão ou implementação nos Estados Unidos que versam sobre as emissões de GEE. No México, a Companhia aderiu ao programa de responsabilidade integral promovido pela Associação Nacional de Indústria Química do país (ANIQ), que se baseia na norma de atuação responsável utilizada nos Estados Unidos e no Canadá. A Companhia é a ainda signatária do programa de Tratamento Responsável nos Estados Unidos e no Brasil, que foi lançado por determinadas empresas do setor mundial da indústria química.
Essas regulamentações ambientais rigorosas e relacionadas exigem investimentos significativos, incluindo investimentos, tratamento de resíduos e águas residuais, gestão de emissões, licenças e passivos ambientais, além de outros gastos ambientais. Adicionalmente, exigências reguladoras em evolução poderiam exigir dispêndios significativos de capital adicional dependendo da época da adoção e entrada em vigor das correspondentes normas específicas. Ademais, mudanças nos regulamentos ambientais poderiam inibir ou interromper as operações da Companhia ou exigir modificações em suas instalações. Desta forma, questões ambientais, de saúde ou segurança podem resultar em custos ou passivos significativos e não previstos. A Companhia pode ainda, eventualmente, envolver-se em reclamações, disputas ou litígios relacionados a riscos e passivos ambientais, relacionados a saúde e segurança, entre outros. Para mais informações, vide “Item 8. Informações Financeiras—Processos Judiciais”.</t>
  </si>
  <si>
    <t>Performance Econômica e Financeira</t>
  </si>
  <si>
    <t>Impactos reais e potenciais descritos conforme documentos financeiros da Companhia.
Formulário de Referência 2022: https://api.mziq.com/mzfilemanager/v2/d/540b55c5-af99-45f7-a772-92665eb948e9/2e4b89ce-5139-0b20-3333-fe8f8c6c0d8e?origin=1
Formulário 20F: https://api.mziq.com/mzfilemanager/v2/d/540b55c5-af99-45f7-a772-92665eb948e9/dc9fcffc-e01c-ac98-d929-2c425ffe994c?origin=1</t>
  </si>
  <si>
    <t>Incentivo de práticas ambientais responsáveis na cadeia de fornecimento</t>
  </si>
  <si>
    <t>Incentivo de práticas sociais responsáveis na cadeia de fornecimento</t>
  </si>
  <si>
    <t>A Braskem adota programas de avaliação socioambiental de fornecedores de forma contínua, quais sejam, Ecovadis e CDP.</t>
  </si>
  <si>
    <t>O monitoramento da efetividade, a evolução e as lições aprendidas com relação aos compromissos e às ações vinculadas a eles é feito por meio da estrutura de governança de desenvolvimento sustentável, composta pelo comitê executivo da companhia (CEO e vice-presidentes). O comitê reporta, quando necessário, para o Conselho de Administração por meio do Comitê Assessoramento de Estratégia, Comunicação e ESG. 
Para além disso, o tema também é parte das metas da equipe de compras de matérias-primas e suprimentos que realizam a gestão cotidiana do tema.</t>
  </si>
  <si>
    <r>
      <t xml:space="preserve">A gestão do tópico é ralizada com base na Política Financeira da Braskem, aprovada pelo Conselho de Administração. Também foram determinados compromissos com o tema, no horizonte de 2030:
</t>
    </r>
    <r>
      <rPr>
        <sz val="11"/>
        <rFont val="Calibri"/>
        <family val="2"/>
      </rPr>
      <t>• Atingir o indicador de alvancagem (Dívida Líquida/EBITDA), em dólares, de 2,0x</t>
    </r>
    <r>
      <rPr>
        <sz val="8.8000000000000007"/>
        <rFont val="Calibri"/>
        <family val="2"/>
      </rPr>
      <t xml:space="preserve">
</t>
    </r>
    <r>
      <rPr>
        <sz val="11"/>
        <rFont val="Calibri"/>
        <family val="2"/>
        <scheme val="minor"/>
      </rPr>
      <t>• Atingir o indicador de total shareholder return de 10%, considerando o período de 10 anos
• Atingir reputação forte com clientes, considerando o indicador da RepTrak Pulse
• Atingir a nota de 70 pontos na avaliação para o Dow Jones Sustainability Index
Política Financeira: https://api.mziq.com/mzfilemanager/v2/d/540b55c5-af99-45f7-a772-92665eb948e9/d5db3319-7f38-4c34-b8ab-24c28e7f18d6?origin=1</t>
    </r>
  </si>
  <si>
    <t>As medidas tomadas para gerenciamento do tema são aplicáveis para mitigação, prevenção e gestão dos impactos. As medidas tomadas referem-se à estratégia corporativa da Companhia, que pode ser acessada no Formulário 20F, páginas 85-90. Formulário 20F: Formulário 20F: https://api.mziq.com/mzfilemanager/v2/d/540b55c5-af99-45f7-a772-92665eb948e9/dc9fcffc-e01c-ac98-d929-2c425ffe994c?origin=1</t>
  </si>
  <si>
    <t>O monitoramento da efetividade, a evolução e as lições aprendidas com relação aos compromissos e às ações vinculadas a eles é feito por meio da estrutura de governança de desenvolvimento sustentável, composta pelo comitê executivo da companhia (CEO e vice-presidentes). O comitê reporta, quando necessário, para o Conselho de Administração por meio do Comitê Assessoramento de Estratégia, Comunicação e ESG. 
O andamento da Política Financeira também é tratado no Comitê de Assessoramento de Finanças e Investimento. Para além disso, o tema é regularmente tratado e auditado sob a Vice-presidência de Finanças.</t>
  </si>
  <si>
    <t>Conforme GRI 201</t>
  </si>
  <si>
    <t>No Brasil, país de maior volume de integrantes, são oferecidos salários compatíveis com acordos coletivos, em que o piso é acima do salário mínimo.</t>
  </si>
  <si>
    <t>Foram consideradas todas as unidades da Braskem.</t>
  </si>
  <si>
    <t>203-1 Investimentos em infraestrutura e apoio a serviços</t>
  </si>
  <si>
    <t>Governança, ética e conformidade</t>
  </si>
  <si>
    <t>Conformidade socioambiental</t>
  </si>
  <si>
    <t>Conformidade regulatória</t>
  </si>
  <si>
    <t>Impactos reais e potenciais descritos conforme documentos financeiros da Companhia.
Formulário 20F (item 3): https://api.mziq.com/mzfilemanager/v2/d/540b55c5-af99-45f7-a772-92665eb948e9/dc9fcffc-e01c-ac98-d929-2c425ffe994c?origin=1</t>
  </si>
  <si>
    <t>O tema material é orientado pela Política Global do Sistema de Conformidade, Polítca Anticorrupção, Código de Conduta e Código de Conduta para Terceiros. 
Acesse os materiais neste link: https://www.braskem-ri.com.br/a-companhia/estatutos-e-politicas/</t>
  </si>
  <si>
    <t>Conforme descrito pelas páginas 26 - 31 do Relatório Integrado de 2022. Ver também o site: https://www.braskem.com.br/governanca-corporativa</t>
  </si>
  <si>
    <t>O monitoramento da efetividade, a evolução e as lições aprendidas com relação aos compromissos e às ações vinculadas a eles é feito por meio do Comitê de Conformidade e Auditoria Estatutário e gerido pela Vice Presidência de Conformidade.</t>
  </si>
  <si>
    <t>Conforme GRI 205</t>
  </si>
  <si>
    <t>Conforme risco "Imagem do Plástico", apresentado na página 33 do Relatório Integrado de 2022.</t>
  </si>
  <si>
    <r>
      <t xml:space="preserve">O tema material é orientado pela Política Global de Desenvolvimento Sustentável e foram estabelecidos os seguintes compromissos até 2030:
</t>
    </r>
    <r>
      <rPr>
        <sz val="11"/>
        <rFont val="Calibri"/>
        <family val="2"/>
      </rPr>
      <t xml:space="preserve">• Recuperar 1,5 milhão de toneladas de resíduos plásticos;
</t>
    </r>
    <r>
      <rPr>
        <sz val="11"/>
        <rFont val="Calibri"/>
        <family val="2"/>
        <scheme val="minor"/>
      </rPr>
      <t>• Ampliar para 1 milhão a comercialização de produtos com conteúdo reciclado.</t>
    </r>
  </si>
  <si>
    <t>Conforme descrito no Capital Natural do Relatório Integrado de 2022, páginas 67-72</t>
  </si>
  <si>
    <t>Imapctos de Matérias-primas</t>
  </si>
  <si>
    <t>Alternativa economicamente viável para a matéria-prima fóssil</t>
  </si>
  <si>
    <t>Alternativa de matéria-prima renovável</t>
  </si>
  <si>
    <t>Conforme risco "Mudanças Climáticas", apresentado na página 33 do Relatório Integrado de 2022.</t>
  </si>
  <si>
    <t>O tema material é orientado pela Política Global de Desenvolvimento Sustentável e foi estabelecido o seguinte compromisso até 2030:
• Ampliar para 1 milhão a capacidade de produção de bioprodutos.</t>
  </si>
  <si>
    <t>Conforme descrito no Capital Natural do Relatório Integrado de 2022, página 64</t>
  </si>
  <si>
    <t xml:space="preserve">O monitoramento da efetividade, a evolução e as lições aprendidas com relação aos compromissos e às ações vinculadas a eles é feito por meio da estrutura de governança de desenvolvimento sustentável, composta pelo comitê executivo da companhia (CEO e vice-presidentes). O comitê reporta, quando necessário, para o Conselho de Administração por meio do Comitê Assessoramento de Estratégia, Comunicação e ESG. </t>
  </si>
  <si>
    <t>Fomento a empreendimentos que contribuem para a expansão do sistema elétrico e o desenvolvimento das regiões onde a Braskem opera</t>
  </si>
  <si>
    <t>Menor consumo energético e diversificação de matrizes</t>
  </si>
  <si>
    <t>O tema material é orientado pela Política Global de Desenvolvimento Sustentável e foi estabelecido o seguinte compromisso até 2030:
• Aumentar para 85% a compra de energia elétrica renovável</t>
  </si>
  <si>
    <t>Conforme descrito no Capital Natural do Relatório Integrado de 2022, páginas 62-63</t>
  </si>
  <si>
    <t>Eficiência energética</t>
  </si>
  <si>
    <t>Em 2022, mesmo com um consumo absoluto menor, o indicador de energia total consumida foi 4,7% maior em relação ao ano passado (11,31 GJ/t), principalmente devido à redução da produção e consequente piora na eficiência energética das plantas. Apesar disso, ao longo do ano, continuamos a investir em matriz elétrica renovável e eficiência energética.</t>
  </si>
  <si>
    <t>Conforme Capital Social e de Relacionamento no Relatório Integrado de 2022, página 51</t>
  </si>
  <si>
    <t>Mudanças climáticas</t>
  </si>
  <si>
    <t>Alternativas economicamente viáveis para o consumo de energia e de matérias primas de baixo carbono</t>
  </si>
  <si>
    <t>Transição para uma economia de baixo carbono</t>
  </si>
  <si>
    <t>O tema material é orientado pela Política Global de Desenvolvimento Sustentável e foi estabelecido o seguinte compromisso até 2030:
• Redução em 15% das emissões de gases de efeito estufa (GEE), escopos 1 e 2;
• Neutralidade de carbono até 2050.</t>
  </si>
  <si>
    <t>Poluição atmosférica</t>
  </si>
  <si>
    <t>Alternativas economicamente viáveis para o uso de tecnologias limpas</t>
  </si>
  <si>
    <t>Uso de tecnlogias limpas</t>
  </si>
  <si>
    <t>Potenciais impactos à saúde e qualidade de vida das pessoas</t>
  </si>
  <si>
    <t>Potencial impossibilidade de obter a licença operacional e social para operar</t>
  </si>
  <si>
    <t>Potencial poluição atmosférica além dos limites estabelecidos na licença operacional</t>
  </si>
  <si>
    <t>Conforme risco "Questões socioambientais", apresentado na página 33 do Relatório Integrado de 2022.</t>
  </si>
  <si>
    <t>O tema é orientado pela Política Global de Desenvolvimento Sustentável e pela Política de Saúde, Segurança e Meio Ambiente.</t>
  </si>
  <si>
    <t>Conforme descrito no Capital Natural do Relatório Integrado de 2022, página 73</t>
  </si>
  <si>
    <t>Potenciais impactos ambientais associados às mudanças climáticas</t>
  </si>
  <si>
    <t>Potenciais impactos sociais associados às mudanças climáticas</t>
  </si>
  <si>
    <t>Potenciais perdas financeiras atreladas a decisões de formuladores de políticas sobre regulamentações de carbono</t>
  </si>
  <si>
    <t>Impactos descritos conforme indicador 306, abaixo.</t>
  </si>
  <si>
    <t>Impactos descritos conforme indicador 303, abaixo. Medidas de mitigação, reparação e gestão podem ser encontradas no Relatório Integrado de 2022, página 66.</t>
  </si>
  <si>
    <t>Conforme GRI 204</t>
  </si>
  <si>
    <t>Emprego, desenvolvimento e retenção de talentos</t>
  </si>
  <si>
    <t>Potenciais desligamentos</t>
  </si>
  <si>
    <t>Condições adequadas de trabalho</t>
  </si>
  <si>
    <t>Saúde ocupacional</t>
  </si>
  <si>
    <t>Empregabilidade</t>
  </si>
  <si>
    <t>O tema material é orientado pela Política Global de Desenvolvimento Sustentável.</t>
  </si>
  <si>
    <t>Conforme descrito no Capital Humano do Relatório Integrado de 2022, páginas 35-42</t>
  </si>
  <si>
    <t>O monitoramento da efetividade, a evolução e as lições aprendidas com relação aos compromissos e às ações vinculadas a eles é feito por meio da Vice-presidência de Pessoas e Organização, e reportado ao Comitê de Assessoramento para o tema de Pessoas e Organização.</t>
  </si>
  <si>
    <t>Conforme GRI 401</t>
  </si>
  <si>
    <t>Conforme Capital Humano do Relatório Integrado de 2022, páginas 38-40</t>
  </si>
  <si>
    <t>Diversidade, equidade e inclusão</t>
  </si>
  <si>
    <t>Potencial desengajamento de colaboradores com resultados</t>
  </si>
  <si>
    <t>Potencial engajamento de colaboradores</t>
  </si>
  <si>
    <t>Satifação com o trabalho, condições adequadas de trabalho</t>
  </si>
  <si>
    <t>Potencial insatisfação com o trabalho, riscos com condições de trabalho inadequadas, riscos de discriminação</t>
  </si>
  <si>
    <t>Conforme risco "Direitos Humanos", apresentado na página 33 do Relatório Integrado de 2022.</t>
  </si>
  <si>
    <t>O tema material é orientado pela Política Global de Desenvolvimento Sustentável e foi estabelecido o seguinte compromisso até 2030:
• Aumento para 40% a participação de mulheres na liderança;
• Aumento para 37% a participação de homens negros no quadro de integrantes - compromisso aplicável para Brasil e Estados Unidos.</t>
  </si>
  <si>
    <t>Conforme descrito no Capital Humano do Relatório Integrado de 2022, páginas 41 e 42</t>
  </si>
  <si>
    <t>Conforme GRI 405</t>
  </si>
  <si>
    <t>Potenciais sanções à companhia, riscos reputacionais</t>
  </si>
  <si>
    <t>Atuação em conformidade com os direitos humanos</t>
  </si>
  <si>
    <t>Potenciais violações aos direitos humanos, conforme aponta due dilligence</t>
  </si>
  <si>
    <r>
      <t xml:space="preserve">O tema material é orientado pela Política Global de Desenvolvimento Sustentável e foi estabelecido o seguinte compromisso até 2030:
• Atingir 100% de gestão sobre os riscos altos e médios identificados em </t>
    </r>
    <r>
      <rPr>
        <i/>
        <sz val="11"/>
        <rFont val="Calibri"/>
        <family val="2"/>
        <scheme val="minor"/>
      </rPr>
      <t>due dilligence</t>
    </r>
  </si>
  <si>
    <t>Conforme descrito no Capital Humano do Relatório Integrado de 2022, páginas 36 e 37</t>
  </si>
  <si>
    <t>Conforme GRI 407</t>
  </si>
  <si>
    <t xml:space="preserve">Potencial risco de impacto na preservação de territórios, estilo de vida, modos de subsistência, patrimônio e cultura de comunidades </t>
  </si>
  <si>
    <t>Conforme descrito no Capital Social e de Relacionamento do Relatório Integrado de 2022, páginas 44-49</t>
  </si>
  <si>
    <t>Gestão de Produtos</t>
  </si>
  <si>
    <t>Potencial impedimento de comercialização em determinados mercados</t>
  </si>
  <si>
    <t>Potencial atuação em novos mercados</t>
  </si>
  <si>
    <t xml:space="preserve">Composição adequada de produtos </t>
  </si>
  <si>
    <t>Produtos que não oferecem riscos á saúde</t>
  </si>
  <si>
    <t>Potenciais riscos à saúde em função da composição de produtos</t>
  </si>
  <si>
    <t>Potenciais riscos ao meio ambiente em função da composição de produtos</t>
  </si>
  <si>
    <t>Conforme risco "Fatores socioambientais", apresentado na página 33 do Relatório Integrado de 2022.</t>
  </si>
  <si>
    <t>O tema material é orientado pela Política de Saúde, Segurança e Meio Ambiente. A Companhia também é parte do programa de Atuação Responsável, da Associação Brasileira da Indústria Química, promovido pela International Counci of Chemical Associations (ICCA)</t>
  </si>
  <si>
    <t>Conforme descrito no indicador 416</t>
  </si>
  <si>
    <t>O monitoramento da efetividade, a evolução e as lições aprendidas é feito pela Vice Presidência de Desenvolvimento Sustentável e pela equipe de Gestão de Produtos.</t>
  </si>
  <si>
    <t>Conforme GRI 416</t>
  </si>
  <si>
    <t>Biodiversidade e uso da terra (GRI 304)</t>
  </si>
  <si>
    <t>Mudanças climáticas (GRI 305)</t>
  </si>
  <si>
    <t>Plásticos pós-consumo (GRI 301)</t>
  </si>
  <si>
    <t>Poluição do ar (GRI 305)</t>
  </si>
  <si>
    <t>Eficiência energética (GRI 302)</t>
  </si>
  <si>
    <t>Gestão de resíduos (GRI 306)</t>
  </si>
  <si>
    <t>Gestão de água e efluentes (GRI 303)</t>
  </si>
  <si>
    <t>Impactos da matéria-prima (GRI 301)</t>
  </si>
  <si>
    <t>Produção e consumo responsáveis (Todos os GRIs)</t>
  </si>
  <si>
    <t>Performance econômica e financeira (GRI 201, GRI 202, GRI 203)</t>
  </si>
  <si>
    <t>Gestão de produtos (GRI 416, GRI 417)</t>
  </si>
  <si>
    <t>Diversidade, equidade e inclusão (GRI 405, GRI 406)</t>
  </si>
  <si>
    <t>Comunidades e investimentos sociais (GRI 413)</t>
  </si>
  <si>
    <t>Gestão de fornecedores (GRI 204, GRI 308, GRI 414)</t>
  </si>
  <si>
    <t>Saúde, segurança e bem-estar (GRI 403)</t>
  </si>
  <si>
    <t>Emprego, desenvolvimento e retenção (GRI 401, GRI 402, GRI 404)</t>
  </si>
  <si>
    <t>Diretos humanos (GRI 407, GRI 408, GRI 409, GRI 410)</t>
  </si>
  <si>
    <t>Gerenciamento de relacionamento com partes interessadas (GRI 3)</t>
  </si>
  <si>
    <t>Governança, ética e conformidade (GRI 205, GRI 206, GRI 207, GRI 415, GRI 418)</t>
  </si>
  <si>
    <t>Gerenciamento de riscos e oportunidades (Página 33 do Relatório Integrado de 2022)</t>
  </si>
  <si>
    <t>Inovação, tecnologia e digitalização (Capital Intelectual do Relatório Integrado de 2022)</t>
  </si>
  <si>
    <t>Valor adicionado total a distribuir (receita)</t>
  </si>
  <si>
    <t>203-2 Impactos econômicos indiretos significativos</t>
  </si>
  <si>
    <t>201-1b. Quando significativo, relate o valor econômico gerado e distribuído separadamente por país, região ou mercado, e os critérios utilizados para definir essa relevância.</t>
  </si>
  <si>
    <t>Holanda*</t>
  </si>
  <si>
    <t>*Informações sobre escritórios na Holanda eram apresentados dentro da linha "Demais países" até 2021.</t>
  </si>
  <si>
    <t>*Indicador reportado a partir de 2020</t>
  </si>
  <si>
    <t>Total de água de reúso (megalitros)*</t>
  </si>
  <si>
    <t>*O total de água captada foi separado em duas quebras em 2022 (captação de água e água de reuso)</t>
  </si>
  <si>
    <t>*Em 2022 o hidrogênio foi desconsiderado do reporte já que é uma energia limpa, porém não renovável.</t>
  </si>
  <si>
    <t>Total de consumo de combustíveis renováveis (GJ)*</t>
  </si>
  <si>
    <t>Etanol hidratado**</t>
  </si>
  <si>
    <t>**A partir de 2022, passamos a reportar o etanol hidratado usado como energético em fontes estacionárias e as parcelas renováveis contidas na gasolina (etanol anidro) e diesel (biodisel) comerciais.</t>
  </si>
  <si>
    <t>*A partir 2022, os óleos combustíveis e residuais foram segregados do item "outros combustíveis"</t>
  </si>
  <si>
    <t>Outros Combustíveis*</t>
  </si>
  <si>
    <t>305-6a.Produção, importações e exportações de ODS em toneladas métricas de CFC-11 (t)</t>
  </si>
  <si>
    <t>Escopos 2 e 3</t>
  </si>
  <si>
    <t>Os requisitos de complicação foram contemplados.</t>
  </si>
  <si>
    <t>Foram considerados vice-presidentes e o presidente (CEO)</t>
  </si>
  <si>
    <t>Matéria-prima fóssil, potencial impacto negativo para as mudanças climáticas</t>
  </si>
  <si>
    <t>Potenciais perdas financeiras atreladas ao potencial aumento de custo das matérias-primas fósseis e de impostos atrelados</t>
  </si>
  <si>
    <t>potenciais impactos sociais associados às mudanças climáticas</t>
  </si>
  <si>
    <t>Potencial umento de preços, impostos e outras contribuições atreladas ao consumo de energia</t>
  </si>
  <si>
    <t>Potencial contribuição do consumo de energias fósseis para as mudanças climáticas</t>
  </si>
  <si>
    <t>Pontenciais impactos sociais associados às mudanças climáticas</t>
  </si>
  <si>
    <t>302-2a. Consumo de energia fora da organização, em joules ou múltiplos.*</t>
  </si>
  <si>
    <t>Upstream categories - Cat.3 (GJ)</t>
  </si>
  <si>
    <t>301-1a. Peso ou volume total dos materiais (t)*</t>
  </si>
  <si>
    <t xml:space="preserve">Em 2022, nossas vendas de produtos com conteúdo reciclado chegaram a 54 mil toneladas, um crescimento 144% em relação ao ano de 2021. Isso demonstra o comprometimento da companhia em continuar expandindo o seu portfólio de produtos com conteúdo reciclado, incentivando a cadeia de reciclagem nas regiões onde atua e desenvolvendo o mercado de reciclados. </t>
  </si>
  <si>
    <t>Potenciais processos judiciais, perda de licença de operação, perda reputacional</t>
  </si>
  <si>
    <t>Potenciais degradação da biodiversidade terrestre e marinha</t>
  </si>
  <si>
    <t>Potencial degradação das condições de trabalho</t>
  </si>
  <si>
    <r>
      <rPr>
        <b/>
        <sz val="11"/>
        <color theme="1"/>
        <rFont val="Calibri"/>
        <family val="2"/>
        <scheme val="minor"/>
      </rPr>
      <t xml:space="preserve">Emissões de escopo 2: </t>
    </r>
    <r>
      <rPr>
        <sz val="11"/>
        <color theme="1"/>
        <rFont val="Calibri"/>
        <family val="2"/>
        <scheme val="minor"/>
      </rPr>
      <t xml:space="preserve">As emissões de Escopo 2 da Braskem apresentaram  redução quando comparadas a 2020, tanto na abordagem Location-based (-24,31%) quanto na abordagem Market-based (-31,26%).No Location-based, apesar dos consumos de eletricidade e vapor terem se mantido estáveis em relação ao ano anterior, os fatores de emissão dos sistemas interligados (grid) em que operamos tiveram redução, sendo a mais expressiva delas a do Brasil, onde o fator reduziu quase 66% devido ao bom desempenho das usinas hidrelétricas (que em 2021 foi menos frequente devido à crise hídrica). Como a eletricidade consumida no Brasil proveniente do grid representa pouco mais de 60% do consumo total do Escopo 2 (eletricidade e vapor), o impacto nas emissões foi considerável.Já no Market-based, além do descrito acima, a redução de 31,26% é reflexo de novos contratos de aquisição de energia renovável e limpa no Brasil, Alemanha e Estados Unidos.
</t>
    </r>
    <r>
      <rPr>
        <b/>
        <sz val="11"/>
        <color theme="1"/>
        <rFont val="Calibri"/>
        <family val="2"/>
        <scheme val="minor"/>
      </rPr>
      <t>Emissões de escopo 3:</t>
    </r>
    <r>
      <rPr>
        <sz val="11"/>
        <color theme="1"/>
        <rFont val="Calibri"/>
        <family val="2"/>
        <scheme val="minor"/>
      </rPr>
      <t xml:space="preserve"> Em números absolutos houve uma redução de 9% comparado a 2021, principalmente em função da aquisição de matérias-primas como consequência da redução do volume de produção total da companhia no período, utilização de fatores de emissão mais precisos para transportes (categorias 4 e 9), redução do fator de emissão do grid, ajuste de fronteiras (categoria 15) e desconsideração das emissões de resíduos e efluentes provenientes da Cetrel no escopo 3.</t>
    </r>
  </si>
  <si>
    <t>Todas incluídas</t>
  </si>
  <si>
    <t>Potenciais vazamento de gases tóxicos, contaminação de solo e da água, emissão de fumaça, entre outros</t>
  </si>
  <si>
    <t>Potenciais perigos à saúde e segurança das pessoas, sendo um risco associado aos direitos humanos</t>
  </si>
  <si>
    <t>Não são necessárias infomações contextuais</t>
  </si>
  <si>
    <t>Ajustes nos dados históricos do indicador 302-1 foram realizados, conforme notas explicativas</t>
  </si>
  <si>
    <t>O indicador faz referência à nota eplicativa 22 (c), Imposto de renda (“IR”) e contribuição social sobre o lucro (“CSL”), página 74</t>
  </si>
  <si>
    <t>Outros</t>
  </si>
  <si>
    <t>A gestão tributária da Braskem deve ser exercida com excelência, gerenciando riscos de forma apropriada, através de controles internos que minimizem a ocorrência de contingências fiscais, e contribuindo para aumentar a rentabilidade dos negócios no país e no exterior. Deve pautar-se pela impessoalidade no relacionamento com entidades governamentais, parceria com as áreas de negócio, e eficácia e simplicidade nos processos. A relação com agentes e entidades governamentais é regida pela Política Empresarial Global de Relacionamento com agentes públicos.
Em relação a benefícios fiscais, incentivos e alíquotas reduzidas, em conformidade com os princípios da gestão tributária, a Braskem utiliza incentivos e isenções fiscais previstos na legislação dos países em que atua, onde cumpre os requisitos legais para usufruir dos mesmos.
A empresa participa de grupos e instituições de advocacy, tais como: CNI, ABRASCA, ABIQUIM, FIESP, CCIF dentro outros, visando discussões e abordagem de temas tributários que tenham impacto relevantes nas atividades.</t>
  </si>
  <si>
    <t xml:space="preserve">O resultado associado à gestão tributária é apresentado nas Demonstrações Financeiras de 2022, nota eplicativa 22 (c), Imposto de renda (“IR”) e contribuição social sobre o lucro (“CSL”), página 72-74 </t>
  </si>
  <si>
    <t>24 de março de 2022</t>
  </si>
  <si>
    <t>Potenciais perdas financeiras por instabilidade no fornecimento de insumos e matérias-primas</t>
  </si>
  <si>
    <t>Potenciais práticas ambientais inadequadas na cadeia de fornecimento</t>
  </si>
  <si>
    <t>Potenciais práticas sociais inadequadas na cadeia de fornecimento</t>
  </si>
  <si>
    <t>Potenciais perdas financeiras e reputacionais</t>
  </si>
  <si>
    <t>Potenciais perdas materiais e reputacionais</t>
  </si>
  <si>
    <t>Os princípios da gestão tributária da Companhia devem, além da conformidade com a legislação: a) estarem aderentes com os objetivos estratégicos e com as melhores práticas do mercado; b) orientar os processos; e c) fixar compromissos a serem observados por toda a Companhia, possuindo caráter diretivo. As áreas de controles internos e auditoria interna são responsáveis pela indicação e avaliação de riscos tributários que podem trazer quaisquer riscos corporativos. Caso qualquer atividade da Companhia esteja sujeita a interpretações fiscais, é adotado como princípio a negociação de acordos fiscais, consultas formais às autoridades fiscais e opiniões de advogados externos para o suporte dos procedimentos realizados. Nos casos em que a incerteza e o risco financeiro não podem ser eliminados, os impactos são avaliados e registrados nas demonstrações financeiras da Braskem de acordo com os padrões contábeis.
A gestão tributária está vinculada à Política Financeira da Braskem, que é aprovada pelo Conselho de Administração. A conformidade com a gestão trbutária é de responsabilidade da vice-presidência de finanças.</t>
  </si>
  <si>
    <t>Conforme EM-MD-120</t>
  </si>
  <si>
    <t>A Braskem S.A. e todas as suas controladas (“Braskem”) atuam de forma responsável com relação à gestão tributária de seus negócios, cumprindo as leis, regras e regulamentos fiscais aplicáveis, seja na esfera local ou internacional, de forma tempestiva. Assim, no cumprimento de suas obrigações fiscais, a Braskem compromete-se a seguir o espírito e a intenção da lei das localidades onde opera, adotando postura ética, íntegra e transparente, conforme estabelece seu Código de Conduta. A Braskem adota procedimentos internos para a apuração adequada dos seus impostos, que são auditados periodicamente pela área de controles internos e por auditoria independente, e considera riscos tributários em sua gestão de riscos corporativos. 
Visando o fortalecimento do plano de negócios da Companhia, a Braskem busca a otimização tributária nas suas atividades econômicas e comerciais. A Braskem está comprometida em não adotar estruturas sem finalidade econômica, tendo em vista a análise tributária se tratar apenas de uma variável dentre outros aspectos avaliados na tomada de decisão da Companhia. Nesse sentido, a criação e/ou extinção de novas estruturas societárias e empresariais, no âmbito do Grupo Braskem, em localidades onde suas empresas atuam ou decidam atuar, estão sempre atreladas aos objetivos comerciais e de estrutura dos negócios.
A Braskem pode comercializar produtos entre as empresas do grupo, em operações intercompany, que são orientadas pela Política de Transação com Partes Relacionadas. Nestes casos, a Braskem aplica e cumpre as leis e regulamentos de preço de transferência respectivos a cada país ou região de domicílio. Assim a Companhia se assegura que as operações com partes relacionadas localizadas no exterior são realizadas de acordo com as regras de preço de transferência aplicáveis, bem como as estabelecidas pela OCDE nas operações abrangendo jurisdições de países-membro, considerando o princípio de “Arm’s Length” e planos de ação relevantes de Erosão de Base e Transferência de Lucros ("BEPS"), em que os preços e a remuneração entre as partes relacionadas são definidos com base nas funções assumidas, riscos assumidos e ativos utilizados por cada parte.
A gestão tributária da Braskem deve ser exercida com excelência, gerenciando riscos de forma apropriada, através de controles internos que minimizem a ocorrência de contingências fiscais, e contribuindo para aumentar a rentabilidade dos negócios no país e no exterior. Deve pautar-se pela impessoalidade no relacionamento com entidades governamentais, parceria com as áreas de negócio, e eficácia e simplicidade nos processos.
A gestão tributária é direcionada pela Política Financeira da Braskem, aprovada pelo Conselho de Administração. As questões trbutárias são de responsabilidade da vice-presidência de finanças.</t>
  </si>
  <si>
    <t>País
(BRL Milhares)</t>
  </si>
  <si>
    <t>Europa e EUA</t>
  </si>
  <si>
    <t>¹ Faturamento por região excluindo transações intercompany</t>
  </si>
  <si>
    <t>² Lucro antes dos impostos inclui ajustes contábeis</t>
  </si>
  <si>
    <t>³ Despesa com imposto de renda/contribuição social incluindo impostos diferidos</t>
  </si>
  <si>
    <t>(vi) Lucro antes dos impostos²</t>
  </si>
  <si>
    <t>(iv)(v) Receitas¹</t>
  </si>
  <si>
    <t>Conforme GRI 2-3</t>
  </si>
  <si>
    <t>Os requisitos de compliação foram contemplados</t>
  </si>
  <si>
    <t>(i) Conforme GRI 207-4a</t>
  </si>
  <si>
    <t>(ii) Conforme GRI 2-1</t>
  </si>
  <si>
    <t>(iii) Conforme GRI 2-7</t>
  </si>
  <si>
    <t>Em 2022, nossa ecoeficiência no consumo de água foi de 4,30 m³/t,  2,6% acimo do resultado do ano passado (4,19 m³/t). O consumo total de água foi de 71,296 megalitros.
Limpeza de equipamentos, paradas programadas e não programadas (destaque para a Reional RS) e baixa eficiência hídrica em algumas unidades, com destaque para Q2 RS, PE9 DCX e PP10 Seadrift. Otimização dos ciclos de concentração, como em Q1 BA,  e melhora da ecoeficiencia de algumas unidades, como Braskem Idesa, Q3 ABC, PE1 BA e PE8 CUB, e operação da osmose reversa na Q4 DCX impactaram positivamente.
Sobre o estresse hídrico:
Foi identificado que no Brasil, as regiões Nordeste e Sudeste e nos EUA as regiões onde estão localizadas as unidades PP7, PP8 e PP9 estão sob estresse hídrico.
Para análise quantitativa do volume em área sob estresse hídrico, foram utilizadas as seguintes premissas:
Água de captação superficial e subterrânea realizada pela Braskem.
Água adquirida de empresas terceiras, exceto água vinda do Aquapolo (Região ABC SP).
A aquisição de água de empresas terceiras foi considerada pois ainda não temos mapeado 100% dos locais de captação da empresa terceira da qual adquirimos a água para garantirmos que são de fontes seguras.
A captação subterrânea foi considerada pois em algumas áreas de estresse hídrico, o abastecimento da população também já está começando a ser feito com a água subterrânea.</t>
  </si>
  <si>
    <t>(vii) Não aplicável. A Braskem não divulga, por meio das Demonstrações Financeiras, esse tipo informação por país.</t>
  </si>
  <si>
    <t>(viii) Não aplicável. A Braskem não divulga, por meio das Demonstrações Financeiras, esse tipo informação por país.</t>
  </si>
  <si>
    <t>Link: https://api.mziq.com/mzfilemanager/v2/d/540b55c5-af99-45f7-a772-92665eb948e9/b627f90b-eab3-15b1-3853-be6df473b9d7?origin=1</t>
  </si>
  <si>
    <t>Conforme Demonstrações Financeiras de 2022, "Demonstração do Valor Adicionado", página 8.</t>
  </si>
  <si>
    <t>A única Previdência Complementar oferecida atualmente aos integrantes da Braskem no Brasil é administrada pela Vexty . A Vexty é uma Entidade Fechada de Previdência Complementar, sem fins lucrativos e multipatrocinada. A Entidade oferece um plano de benefícios na modalidade de contribuição definida e seus participantes podem optar em realizar contribuições mensais de 1 a 12% sobre o salário Aplicável. A contribuição média de um participante da Braskem é de 8,41%, esse percentual de contribuição dos participantes da Braskem é superior à média geral da Vexty que é de 7,7%. O nível de adesão dos integrantes da Braskem é elevado, 93,51% participam do Plano. A maioria das adesões são realizadas no momento da admissão do integrante. Para os não participantes são realizadas comunicações reforçando a importância da participação do plano ao longo do ano. O patrimônio da Braskem no plano Vexty atualmente é de R$ 1.4 Bilhões.
Em relação a outros planos de Previdência que a Braskem já possuiu ao longo dos anos todas as retiradas de patrocínio estão concluídas e os planos não possuem mais participantes, porém a Braskem administra o contencioso referente a algumas retiradas de patrocínio desses planos. Citaremos a seguir valores acima de R$ 100 Milhões com probabilidade de perda possível do processo judicial:
Em 2012, a Companhia realizou a retirada de patrocínio dos planos Petros Copesul e Plano Petros PQU e, em 2009, do Plano Petros Copene, que tinham como entidade de previdência privada a Petros, restando a obrigação estabelecida em Termo de Retirada de Patrocínio para que esta efetuasse o pagamento das reservas matemáticas dos Participantes, nos termos na Lei Complementar 109/2001, a qual foi cumprida em 2015,  para os planos Petros Copesul e Petros PQU e, em 2009 ,o Plano Petros Copene. No entanto, após o pagamento, vários assistidos ingressaram com ações individuais e coletivas discutindo diversos temas, dentre eles: (i) Diferença do Fundo Individual de Retirada; (ii) Deslocamento de data base; (iii) limitador de idade; (iv) 90% da suplementação; (vi) Devolução de Contribuições; (vii) Diferença em Reserva de Poupança; (viii) Impugnação a legalidade da Retirada de Patrocínio. 
Atualmente, essa carteira é composta por 729 processos ativos,  com prognóstico de perda possível e representam um valor estimado de desembolso de R$ 378,5 MM.
Há também uma Ação Civil Pública na qual a Associação dos Aposentados e Pensionistas da Ipiranga (AAPI) postula o ressarcimento de supostos danos morais e materiais que teriam sido causados pelas ex-patrocinadoras em decorrência da Retirada de Patrocínio dos Planos de Previdência Privada da Fundação Francisco Martins Bastos (FFMB). Em 30 de dezembro de 2022, os pedidos da autora totalizavam o valor de R$ 117.8 MM. A ação possui um prognóstico de perda possível.
A Braskem reconhece planos de previdência privada em sua demonstração de resultados, em despesas com pessoal, conforme nota explicativa 27 das Demonstrações Financeiras: https://api.mziq.com/mzfilemanager/v2/d/540b55c5-af99-45f7-a772-92665eb948e9/b627f90b-eab3-15b1-3853-be6df473b9d7?origin=1</t>
  </si>
  <si>
    <t>Tributos a recuperar, nota explicativa 10, pág 30</t>
  </si>
  <si>
    <t>Incentivos fiscais, nota explicativa 31, pág 107</t>
  </si>
  <si>
    <r>
      <t>O reporte considera todas as entidades cuja Braskem possui controle operacional direto e indireto, exceto as controladas Cetrel e DAC, que não foram consideradas nos indicadores socioambientais. A lista das entidades pode ser encontrada nas Demonstrações Financeiras de 2022</t>
    </r>
    <r>
      <rPr>
        <sz val="11"/>
        <rFont val="Calibri"/>
        <family val="2"/>
        <scheme val="minor"/>
      </rPr>
      <t>, página 12</t>
    </r>
    <r>
      <rPr>
        <sz val="11"/>
        <color theme="1"/>
        <rFont val="Calibri"/>
        <family val="2"/>
        <scheme val="minor"/>
      </rPr>
      <t xml:space="preserve">, nota explicativa 2. Link: https://api.mziq.com/mzfilemanager/v2/d/540b55c5-af99-45f7-a772-92665eb948e9/b627f90b-eab3-15b1-3853-be6df473b9d7?origin=1
A abordagem de consolidação da Braskem também leva em consideração fusões, aquisições e joint-ventures em cujo controle operacional é estabelecido. As informações contempladas pelo relatório, de acordo com os requsitos GRI, são reportadas de acordo com os princípios estabelecidos no GRI 1. </t>
    </r>
  </si>
  <si>
    <t>Demonstrações Financeiras 2022: https://api.mziq.com/mzfilemanager/v2/d/540b55c5-af99-45f7-a772-92665eb948e9/84472aae-9f07-4432-1412-3d8af23c2c78?origin=1</t>
  </si>
  <si>
    <t>(x) Conforme nota explicativa 22.1(d)(iii) e 22.2 das demonstrações financeiras de 2022, páginas 71 a 73</t>
  </si>
  <si>
    <t>Reporte do indicador em referência ao Formulário de Referência 2022, item 4.3 (págs 98 - 117) e às demonstrações financeiras 2022, notas explicativas 24, 25 e 26 p. 77-95. Link: https://api.mziq.com/mzfilemanager/v2/d/540b55c5-af99-45f7-a772-92665eb948e9/b627f90b-eab3-15b1-3853-be6df473b9d7?origin=1. Demonstrações Financeiras: https://api.mziq.com/mzfilemanager/v2/d/540b55c5-af99-45f7-a772-92665eb948e9/b627f90b-eab3-15b1-3853-be6df473b9d7?origin=1</t>
  </si>
  <si>
    <t>A Braskem não tem conhecimento de casos classificados de acordo com os requisitos do indicador. Para acessar provisões judiciais de perdas prováveis e possíveis, acesse o Formulário de Referência 2022, item 4.3 (págs 98 - 117) e as demonstrações financeiras 2022, notas explicativas 24, 25 e 26 p. 77-95. Link: https://api.mziq.com/mzfilemanager/v2/d/540b55c5-af99-45f7-a772-92665eb948e9/b627f90b-eab3-15b1-3853-be6df473b9d7?origin=1. Demonstrações Financeiras: https://api.mziq.com/mzfilemanager/v2/d/540b55c5-af99-45f7-a772-92665eb948e9/b627f90b-eab3-15b1-3853-be6df473b9d7?origin=1</t>
  </si>
  <si>
    <t xml:space="preserve">A Braskem não tem conhecimento de casos classificados de acordo com os requisitos do indicador. Para acessar provisões judiciais de perdas prováveis e possíveis, acesse o Formulário de Referência 2022, item 4.3 (págs 98 - 117) e as demonstrações financeiras 2022, notas explicativas 24, 25 e 26 p. 77-95. </t>
  </si>
  <si>
    <t>(ix) Despesa IR/CS³</t>
  </si>
  <si>
    <t>305-3a. Total de emissões GEE, Escopo 3*</t>
  </si>
  <si>
    <t>*Reporte por categoria do escopo 3 realizado a partir de 2021</t>
  </si>
  <si>
    <t>305-3c. Emissões biogênicas*</t>
  </si>
  <si>
    <t>*Reporte das emissões biogênicas do escopo 3 a partir de 2021</t>
  </si>
  <si>
    <t>Número total de contratações - Brasil</t>
  </si>
  <si>
    <t>Número total de contratações - Estados Unidos</t>
  </si>
  <si>
    <t>Conselho de Administração (CA)</t>
  </si>
  <si>
    <t>Conselho Fiscal (CF)</t>
  </si>
  <si>
    <t>**Em 2022, 3 membros do CCAE, eram parte do CA</t>
  </si>
  <si>
    <t>Comitê de Conformidade e Auditoria Estatuário (CCAE)**</t>
  </si>
  <si>
    <t>a. Percentual de indivíduos que integram os órgãos de governança da organização em cada uma das seguintes categorias de diversidade:*</t>
  </si>
  <si>
    <t xml:space="preserve">* A partir de 2022, houve uma reformulação de uma quebramaior da composião de categorias funcionais </t>
  </si>
  <si>
    <t>Número total de contratações - Alemanha</t>
  </si>
  <si>
    <t>Número total de contratações - México</t>
  </si>
  <si>
    <t>Número total de desligamentos</t>
  </si>
  <si>
    <t>Número total de desligamentos - Brasil</t>
  </si>
  <si>
    <t>Número total de desligamentos - Estados Unidos</t>
  </si>
  <si>
    <t>Número total de desligamentos - Alemanha</t>
  </si>
  <si>
    <t>Número total de desligamentos - México</t>
  </si>
  <si>
    <t>Número total de desligamentos - Escritórios internacionais</t>
  </si>
  <si>
    <t>*Início de reporte por orgão de governança em 2022</t>
  </si>
  <si>
    <t>* Início de reporte a partir de 2022</t>
  </si>
  <si>
    <t>Número total de contratações - Holanda</t>
  </si>
  <si>
    <t>Taxa de contratações (Global)</t>
  </si>
  <si>
    <t>Número total de contratações (Global)</t>
  </si>
  <si>
    <t>Taxa de contratações - Brasil</t>
  </si>
  <si>
    <t>Taxa de contratações - Estados Unidos</t>
  </si>
  <si>
    <t>Taxa de contratações - Alemanha</t>
  </si>
  <si>
    <t>Taxa de contratações - México</t>
  </si>
  <si>
    <t>Taxa de contratações - Holanda e demais países</t>
  </si>
  <si>
    <t>Número total de contratações - Demais países</t>
  </si>
  <si>
    <t>24 de março de 2023</t>
  </si>
  <si>
    <t>GRI 2 | DIVULGAÇÕES GERAIS</t>
  </si>
  <si>
    <t>GRI 3 | TEMAS MATERIAIS</t>
  </si>
  <si>
    <t>GRI 201 | PERFORMANCE FINANCEIRA</t>
  </si>
  <si>
    <r>
      <t xml:space="preserve">Não aplicável | </t>
    </r>
    <r>
      <rPr>
        <i/>
        <sz val="11"/>
        <color theme="1"/>
        <rFont val="Calibri"/>
        <family val="2"/>
        <scheme val="minor"/>
      </rPr>
      <t>A Braskem não divulga, por meio das Demonstrações Financeiras, este tipo informação por país</t>
    </r>
  </si>
  <si>
    <t>GRI 202 | PRESENÇA DE MERCADO</t>
  </si>
  <si>
    <t>GRI 203 | IMPACTOS ECONÔMICOS INDIRETOS</t>
  </si>
  <si>
    <t>GRI 204 | PRÁTICAS DE COMPRAS</t>
  </si>
  <si>
    <t>GRI 205 | COMBATE À CORRUPÇÃO</t>
  </si>
  <si>
    <t>GRI 206 | CONCORRÊNCIA DESLEAL</t>
  </si>
  <si>
    <t>GRI 207 | TRIBUTOS</t>
  </si>
  <si>
    <t>potencial degradação da biodiversidade terrestre e marinha</t>
  </si>
  <si>
    <t>potenciais riscos associados às condições de trabalho</t>
  </si>
  <si>
    <t>GRI 301 | MATERIAIS</t>
  </si>
  <si>
    <t>GRI 302 | ENERGIA</t>
  </si>
  <si>
    <t>GRI 303 | ÁGUA E EFLUENTES</t>
  </si>
  <si>
    <t>GRI 304 | BIODIVERSIDADE</t>
  </si>
  <si>
    <t>GRI 305 | EMISSÕES</t>
  </si>
  <si>
    <t>GRI 306 | RESÍDUOS</t>
  </si>
  <si>
    <t>GRI 308 | AVALIAÇÃO AMBIENTAL DE FORNECEDORES</t>
  </si>
  <si>
    <t>GRI 401 | EMPREGO</t>
  </si>
  <si>
    <t>GRI 402| RELAÇÕES DE TRABALHO</t>
  </si>
  <si>
    <t>GRI 403| SAÚDE E SEGURANÇA DO TRABALHADOR</t>
  </si>
  <si>
    <t>Potenciais processos judiciais, dificuldade de obtenção de licenças de operação e danos à reputação, entre outros</t>
  </si>
  <si>
    <t>404-1a. Média de horas de capacitação realizada pelos empregados da organização durante o período coberto pelo relatório*</t>
  </si>
  <si>
    <t>GRI 404| CAPACITAÇÃO E EDUCAÇÃO</t>
  </si>
  <si>
    <t>Mulheres*</t>
  </si>
  <si>
    <t>Mulheres na Liderança*</t>
  </si>
  <si>
    <t>Negros**</t>
  </si>
  <si>
    <t>Negros na Liderança**</t>
  </si>
  <si>
    <t>Pessoal com deficiência***</t>
  </si>
  <si>
    <t>*Dados globais</t>
  </si>
  <si>
    <t>**Dados do Brasil e Estados Unidos e reavaliado a partir da campanha de auto declaração aplicada em 2022</t>
  </si>
  <si>
    <t>***Dados apenas Brasil e a partir do Censo de pessoas com deficiência aplicado em 2022</t>
  </si>
  <si>
    <t>405-2a. Proporção entre o salário-base e a remuneração recebidos pelas mulheres e aqueles recebidos pelos homens para cada categoria funcional, por unidades operacionais importantes.</t>
  </si>
  <si>
    <t>405-2b. A definição usada para “unidades operacionais importantes”.</t>
  </si>
  <si>
    <t>GRI 405| CAPACITAÇÃO E EDUCAÇÃO</t>
  </si>
  <si>
    <t xml:space="preserve">GRI 406| NÃO DISCRIMINAÇÃO	</t>
  </si>
  <si>
    <t>GRI 407| LIBERDADE DE ASSOCIAÇÃO E NEGOCIAÇÃO COLETIVA</t>
  </si>
  <si>
    <t>GRI 408| TRABALHO INFANTIL</t>
  </si>
  <si>
    <t>GRI 409| TRABALHO FORÇADO OU ANÁLOGO AO ESCRAVO</t>
  </si>
  <si>
    <t>GRI 410| PRÁTICAS DE SEGURANÇA</t>
  </si>
  <si>
    <t>GRI 413| COMUNIDADES LOCAIS</t>
  </si>
  <si>
    <t>GRI 414| AVALIAÇÃO SOCIAL DE FORNECEDORES</t>
  </si>
  <si>
    <t>GRI 415| POLÍTICAS PÚBLICAS</t>
  </si>
  <si>
    <t xml:space="preserve">GRI 416| SAÚDE E SEGURANÇA DO CONSUMIDOR </t>
  </si>
  <si>
    <t>GRI 417| MARKETING E ROTULAGEM</t>
  </si>
  <si>
    <t>GRI 418| PRIVACIDADE DO CLIENTE</t>
  </si>
  <si>
    <t xml:space="preserve">RT-CH 000| PRODUÇÃO POR SEGMENTO REPORTADO </t>
  </si>
  <si>
    <t>Gases incluídos no cálculo</t>
  </si>
  <si>
    <t>Emissões biogênicas*</t>
  </si>
  <si>
    <t>*Reporte iniciado em 2022</t>
  </si>
  <si>
    <t>% de energia vinda do grid*</t>
  </si>
  <si>
    <t>*Reporte por país iniciado em 2022</t>
  </si>
  <si>
    <t>% de consumo por tipo de energia*</t>
  </si>
  <si>
    <t>A Braskem não divulga as informações sobre causas raízes dos acidentes de transporte.</t>
  </si>
  <si>
    <t>Total de venda de energia (MWh)</t>
  </si>
  <si>
    <t>Total de energia cosumida*</t>
  </si>
  <si>
    <t>*Reporte de energia autogerada a partir de 2022</t>
  </si>
  <si>
    <t>Total de consumo de outras fontes de energia (MWh)*</t>
  </si>
  <si>
    <t>*Em 2022, a Braskem passou a abrir o consumo de outras fontes de energia por tipos diferentes dos anos anteriores, a reclassificação dos números histórico será realizada</t>
  </si>
  <si>
    <r>
      <t>Total de descarte de água (megalitros</t>
    </r>
    <r>
      <rPr>
        <b/>
        <sz val="11"/>
        <color rgb="FF002060"/>
        <rFont val="Calibri"/>
        <family val="2"/>
        <scheme val="minor"/>
      </rPr>
      <t>)</t>
    </r>
  </si>
  <si>
    <t>RT-CH-140 | GESTÃO DE ÁGUA</t>
  </si>
  <si>
    <t>RT-CH-540 | SEGURANÇA, EMERGÊNCIA, PREPARO E RESPOSTA OPERACIONAL</t>
  </si>
  <si>
    <t>Número total de desligamentos voluntários - Brasil</t>
  </si>
  <si>
    <t>Número total de desligamentos voluntários - Estados Unidos</t>
  </si>
  <si>
    <t>Número total de desligamentos voluntários - Alemanha</t>
  </si>
  <si>
    <t>Número total de desligamentos voluntários - México</t>
  </si>
  <si>
    <t>Número total de desligamentos voluntários - Escritórios internacionais</t>
  </si>
  <si>
    <r>
      <rPr>
        <b/>
        <sz val="11"/>
        <rFont val="Calibri"/>
        <family val="2"/>
        <scheme val="minor"/>
      </rPr>
      <t>Não aplicável |</t>
    </r>
    <r>
      <rPr>
        <sz val="11"/>
        <rFont val="Calibri"/>
        <family val="2"/>
        <scheme val="minor"/>
      </rPr>
      <t xml:space="preserve"> A Braskem não consolida o número de empregados homens que retornaram ao trabalho, uma vez que a questão é material para mulheres.</t>
    </r>
  </si>
  <si>
    <t> 17.848.302</t>
  </si>
  <si>
    <t>0.39</t>
  </si>
  <si>
    <t>0.84</t>
  </si>
  <si>
    <t>0.26</t>
  </si>
  <si>
    <t>0.85</t>
  </si>
  <si>
    <t>EM-MD-120 EMISSÕES ATMOSFÉRICAS</t>
  </si>
  <si>
    <t>EM-MD-160 IMPACTOS ECOLÓGICOS</t>
  </si>
  <si>
    <t>305-7a.Emissões atmosféricas significativas, em quilogramas ou múltiplos, para cada um dos seguintes elementos (kg)</t>
  </si>
  <si>
    <t>A Braskem realizou a avaliação de risco do abastecimento de água atual em nível local em termos de quantidade, qualidade e frequência necessária para as operações em todas as suas plantas operacionais. Como o risco hídrico está associado ao clima, a gestão hídrica (ações para mitigar esses riscos, incluindo a disponibilidade hídrica em nível local) está sendo gerenciada usando o FGV FRAMEWORK (WIZARD FROM UKCIP AND INCAE - AUSTRALIAN GOVERNMENT GUIDELINES FOR RISK ASSESSMENT), juntamente com todos ações do plano de adaptação. O WRI AQUEDUCT também foi utilizado para avaliar os riscos de curto e longo prazo (2040) associados à disponibilidade hídrica em bacias hidrográficas onde a Braskem identificou alto risco de estresse hídrico. Em 2016, essa avaliação foi realizada para 4 bacias onde a Braskem possui operações (bacia do Alto Tietê, bacia do Recôncavo Norte e Inhambupe, bacia do rio Guandu e bacia do rio Caí). Das quatro bacias estudadas, 3 apresentaram alto risco de longo prazo: bacia do Alto Tietê, bacia do Recôncavo Norte e Inhambupe e bacia do rio Guandu. Diante desses resultados em 2017 e 2018, a empresa estuda alternativas como água de reúso e água dessalinizada para mitigar os riscos de disponibilidade. No que diz respeito à qualidade da água, esse parâmetro também é considerado por ter impacto direto nas operações da Braskem. Com a implantação de um projeto de reúso em São Paulo chamado Aquapolo, além de resolver o problema de disponibilidade de água, resolveu também o problema de qualidade da água devido à redução da intervenção de equipamentos e redução da quantidade de produtos químicos utilizados no tratamento. A Braskem concluiu a avaliação de risco de suas plantas nas bacias do Texas, nos Estados Unidos, e está definindo um plano de ação para mitigar esse risco.</t>
  </si>
  <si>
    <t>Vale destacar que, o indicador de geração e de destinação não necessariamente seguem juntos. Isso ocorre porque o envio de resíduos para tratamento precisa de um planejamento especifico que envolve o volume total que será destinado e a logística do envio. Deste modo, o resíduo pode ser gerado em um mês, mas não necessariamente ele será destinado para tratamento no mesmo mês.
A classificação de resíduos sólidos envolve a identificação do processo ou atividade que lhes deu origem, seus constituintes e características, e a comparação desses constituintes com listas de resíduos e substâncias cujo impacto sobre a saúde e o meio ambiente é conhecido. A Braskem segue as normas nacionais assim como a ABNT NBR 10.004 - RESÍDUOS SÓLIDOS - CLASSIFICAÇÃO.</t>
  </si>
  <si>
    <t>RT-CH-320 | SAÚDE E SEGURANÇA DO TRABALHO</t>
  </si>
  <si>
    <t>RT-CH-210 | RELACIONAMENTO COM AS COMUNIDADES</t>
  </si>
  <si>
    <t>RT-CH-150 | GESTÃO DE RESÍDUOS PERIGOSOS</t>
  </si>
  <si>
    <t>RT-CH-120 | QUALIDADE DO AR</t>
  </si>
  <si>
    <t>EM-MD-110 | EMISSÕES DE GASES DE FEITO ESTUFA</t>
  </si>
  <si>
    <t>RT-CH-130 | GESTÃO DE ENERGIA</t>
  </si>
  <si>
    <t>RT-CH-410 | DESIGN DE PRODUTO PARA EFICIÊNCIA NA FASE DE USO</t>
  </si>
  <si>
    <t>A Braskem implementou e continua aprimorando sua prática de Gerenciamento de Riscos de Produtos para avaliar e mitigar os impactos ambientais e de saúde causados ​​por produtos químicos de interesse.
Comentários: Na Braskem, consideramos o Product Stewardship (PS) como parte integrante do projeto, fabricação, comercialização, distribuição, uso, reciclagem e descarte dos produtos da Braskem. A Braskem estabelece, implementa e mantém PS e processos regulatórios que, entre outras áreas de foco:
• Manter a conformidade operacional e do produto da Braskem com os regulamentos específicos do país
• Estabelecer comunicação eficaz de informações de perigo e práticas de uso seguro para produtos químicos e poliolefínicos da Braskem em toda a cadeia de suprimentos
• Facilitar o desenvolvimento de novos produtos e tecnologias com impactos reduzidos na saúde humana/ambiente
O Braskem product stewardship gerencia os produtos químicos preocupantes e mitiga os riscos potenciais de exposição a produtos químicos por meio do paradigma de avaliação de riscos: identificação de perigos, avaliação de exposição e gerenciamento de riscos.
A Braskem realiza avaliações de risco para as matérias-primas utilizadas na produção de suas poliolefinas e produtos químicos. O processo de identificação de perigos inclui a avaliação dos componentes da matéria-prima (ingredientes ativos e impurezas/subprodutos identificados) pelas métricas abaixo:
• Status da lista nas listas CA Prop 65, SVHC, GADSL e RoHS
• Classificações de risco ambiental e de saúde GHS
• Presença de metais pesados, alérgenos, substâncias derivadas de plantas/animais, substâncias OGM, nanomateriais e substâncias que destroem a camada de ozônio
Além disso, a Braskem realiza avaliações de segurança de aplicações específicas para seu portfólio de produtos para proteger a saúde humana e ambiental; O risco potencial à saúde é avaliado estimando uma exposição de pior caso (dada a formulação do produto prospectivo, condições do processo e usos finais) e determinando que essa exposição não exceda um limite regulatório protetor da saúde humana e ambiental.</t>
  </si>
  <si>
    <t>Aproximadamente 14,8% dos produtos comerciais da Braskem supostamente vendidos em 2022 foram fabricados com aditivos derivados de OGM.</t>
  </si>
  <si>
    <t>RT-CH-530 | GESTÃO LEGAL E REGULATÓRIA</t>
  </si>
  <si>
    <t>EM-MD-520 | COMPORTAMENTO COMPETITIVO</t>
  </si>
  <si>
    <t>\</t>
  </si>
  <si>
    <t xml:space="preserve">Porcentagem de produtos que contêm o Sistema Harmonizado de Classificação e Rotulagem de Produtos Químicos (GHS)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</si>
</sst>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0;\(#,##0\)"/>
    <numFmt numFmtId="165" formatCode="_-* #,##0_-;\-* #,##0_-;_-* &quot;-&quot;??_-;_-@_-"/>
    <numFmt numFmtId="166" formatCode="0.0%"/>
    <numFmt numFmtId="167" formatCode="0.000"/>
    <numFmt numFmtId="168" formatCode="0.0"/>
    <numFmt numFmtId="169" formatCode="_(* #,##0_);_(* \(#,##0\);_(* &quot;-&quot;??_);_(@_)"/>
  </numFmts>
  <fonts count="45" x14ac:knownFonts="1">
    <font>
      <sz val="11"/>
      <color theme="1"/>
      <name val="Calibri"/>
      <family val="2"/>
      <scheme val="minor"/>
    </font>
    <font>
      <b/>
      <sz val="11"/>
      <color theme="0"/>
      <name val="Calibri"/>
      <family val="2"/>
      <scheme val="minor"/>
    </font>
    <font>
      <b/>
      <sz val="11"/>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rgb="FF333333"/>
      <name val="Calibri"/>
      <family val="2"/>
      <scheme val="minor"/>
    </font>
    <font>
      <i/>
      <sz val="9"/>
      <color theme="1"/>
      <name val="Calibri"/>
      <family val="2"/>
      <scheme val="minor"/>
    </font>
    <font>
      <sz val="11"/>
      <color theme="2"/>
      <name val="Calibri"/>
      <family val="2"/>
      <scheme val="minor"/>
    </font>
    <font>
      <i/>
      <sz val="9"/>
      <name val="Calibri"/>
      <family val="2"/>
      <scheme val="minor"/>
    </font>
    <font>
      <sz val="11"/>
      <color theme="0" tint="-0.499984740745262"/>
      <name val="Calibri"/>
      <family val="2"/>
      <scheme val="minor"/>
    </font>
    <font>
      <b/>
      <sz val="11"/>
      <color theme="4" tint="-0.499984740745262"/>
      <name val="Calibri"/>
      <family val="2"/>
      <scheme val="minor"/>
    </font>
    <font>
      <b/>
      <sz val="11"/>
      <color theme="4"/>
      <name val="Calibri"/>
      <family val="2"/>
      <scheme val="minor"/>
    </font>
    <font>
      <u/>
      <sz val="11"/>
      <color theme="10"/>
      <name val="Calibri"/>
      <family val="2"/>
      <scheme val="minor"/>
    </font>
    <font>
      <b/>
      <sz val="11"/>
      <color rgb="FF002060"/>
      <name val="Calibri"/>
      <family val="2"/>
      <scheme val="minor"/>
    </font>
    <font>
      <i/>
      <sz val="11"/>
      <color theme="1"/>
      <name val="Calibri"/>
      <family val="2"/>
      <scheme val="minor"/>
    </font>
    <font>
      <b/>
      <sz val="24"/>
      <color rgb="FF0070C0"/>
      <name val="Calibri"/>
      <family val="2"/>
      <scheme val="minor"/>
    </font>
    <font>
      <sz val="16"/>
      <color theme="1"/>
      <name val="Calibri"/>
      <family val="2"/>
      <scheme val="minor"/>
    </font>
    <font>
      <b/>
      <sz val="11"/>
      <color rgb="FF002060"/>
      <name val="Calibri"/>
      <family val="2"/>
    </font>
    <font>
      <sz val="11"/>
      <name val="Calibri"/>
      <family val="2"/>
    </font>
    <font>
      <sz val="11"/>
      <color theme="1"/>
      <name val="Calibri"/>
      <family val="2"/>
    </font>
    <font>
      <b/>
      <sz val="11"/>
      <name val="Calibri"/>
      <family val="2"/>
    </font>
    <font>
      <b/>
      <sz val="11"/>
      <color rgb="FF0070C0"/>
      <name val="Calibri"/>
      <family val="2"/>
      <scheme val="minor"/>
    </font>
    <font>
      <sz val="9"/>
      <color rgb="FF333333"/>
      <name val="Arial"/>
      <family val="2"/>
    </font>
    <font>
      <sz val="7"/>
      <color rgb="FF828282"/>
      <name val="Arial"/>
      <family val="2"/>
    </font>
    <font>
      <u/>
      <sz val="14"/>
      <color theme="10"/>
      <name val="Calibri"/>
      <family val="2"/>
      <scheme val="minor"/>
    </font>
    <font>
      <b/>
      <sz val="14"/>
      <color rgb="FFFE5000"/>
      <name val="Calibri"/>
      <family val="2"/>
      <scheme val="minor"/>
    </font>
    <font>
      <i/>
      <sz val="11"/>
      <name val="Calibri"/>
      <family val="2"/>
      <scheme val="minor"/>
    </font>
    <font>
      <b/>
      <vertAlign val="superscript"/>
      <sz val="11"/>
      <color theme="1"/>
      <name val="Calibri"/>
      <family val="2"/>
      <scheme val="minor"/>
    </font>
    <font>
      <vertAlign val="superscript"/>
      <sz val="11"/>
      <name val="Calibri"/>
      <family val="2"/>
      <scheme val="minor"/>
    </font>
    <font>
      <sz val="8"/>
      <color rgb="FF5F798F"/>
      <name val="Verdana"/>
      <family val="2"/>
    </font>
    <font>
      <sz val="8.8000000000000007"/>
      <name val="Calibri"/>
      <family val="2"/>
    </font>
    <font>
      <sz val="11"/>
      <color theme="4" tint="-0.499984740745262"/>
      <name val="Calibri"/>
      <family val="2"/>
      <scheme val="minor"/>
    </font>
    <font>
      <sz val="11"/>
      <color rgb="FFFF0000"/>
      <name val="Calibri"/>
      <family val="2"/>
      <scheme val="minor"/>
    </font>
    <font>
      <b/>
      <sz val="10"/>
      <color theme="1"/>
      <name val="Calibri"/>
      <family val="2"/>
      <scheme val="minor"/>
    </font>
    <font>
      <sz val="10"/>
      <color theme="1"/>
      <name val="Calibri"/>
      <family val="2"/>
      <scheme val="minor"/>
    </font>
    <font>
      <b/>
      <sz val="10"/>
      <color rgb="FF0070C0"/>
      <name val="Calibri"/>
      <family val="2"/>
      <scheme val="minor"/>
    </font>
    <font>
      <b/>
      <sz val="16"/>
      <color theme="0"/>
      <name val="Calibri"/>
      <family val="2"/>
      <scheme val="minor"/>
    </font>
    <font>
      <b/>
      <sz val="11"/>
      <color theme="0" tint="-0.499984740745262"/>
      <name val="Calibri"/>
      <family val="2"/>
      <scheme val="minor"/>
    </font>
    <font>
      <b/>
      <sz val="24"/>
      <color rgb="FFFE5000"/>
      <name val="Calibri"/>
      <family val="2"/>
      <scheme val="minor"/>
    </font>
    <font>
      <b/>
      <sz val="11"/>
      <color rgb="FFFE5000"/>
      <name val="Calibri"/>
      <family val="2"/>
      <scheme val="minor"/>
    </font>
    <font>
      <u/>
      <sz val="11"/>
      <color rgb="FFFE5000"/>
      <name val="Calibri"/>
      <family val="2"/>
      <scheme val="minor"/>
    </font>
    <font>
      <b/>
      <sz val="11"/>
      <color rgb="FFFF0000"/>
      <name val="Calibri"/>
      <family val="2"/>
      <scheme val="minor"/>
    </font>
    <font>
      <sz val="11"/>
      <color rgb="FF002060"/>
      <name val="Calibri"/>
      <family val="2"/>
      <scheme val="minor"/>
    </font>
  </fonts>
  <fills count="11">
    <fill>
      <patternFill patternType="none"/>
    </fill>
    <fill>
      <patternFill patternType="gray125"/>
    </fill>
    <fill>
      <patternFill patternType="solid">
        <fgColor rgb="FF002060"/>
        <bgColor indexed="64"/>
      </patternFill>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E2E2E2"/>
        <bgColor indexed="64"/>
      </patternFill>
    </fill>
    <fill>
      <patternFill patternType="solid">
        <fgColor theme="4" tint="0.59999389629810485"/>
        <bgColor indexed="64"/>
      </patternFill>
    </fill>
    <fill>
      <patternFill patternType="solid">
        <fgColor rgb="FFFE5000"/>
        <bgColor indexed="64"/>
      </patternFill>
    </fill>
  </fills>
  <borders count="29">
    <border>
      <left/>
      <right/>
      <top/>
      <bottom/>
      <diagonal/>
    </border>
    <border>
      <left/>
      <right/>
      <top/>
      <bottom style="thin">
        <color indexed="64"/>
      </bottom>
      <diagonal/>
    </border>
    <border>
      <left/>
      <right/>
      <top/>
      <bottom style="thin">
        <color theme="4"/>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right style="thin">
        <color theme="4"/>
      </right>
      <top style="thin">
        <color theme="4"/>
      </top>
      <bottom style="thin">
        <color theme="4"/>
      </bottom>
      <diagonal/>
    </border>
    <border>
      <left style="thin">
        <color theme="4"/>
      </left>
      <right style="thin">
        <color theme="4"/>
      </right>
      <top/>
      <bottom style="thin">
        <color theme="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rgb="FF0070C0"/>
      </left>
      <right style="thin">
        <color rgb="FF0070C0"/>
      </right>
      <top/>
      <bottom style="thin">
        <color rgb="FF0070C0"/>
      </bottom>
      <diagonal/>
    </border>
    <border>
      <left/>
      <right/>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4"/>
      </left>
      <right/>
      <top style="thin">
        <color theme="4"/>
      </top>
      <bottom style="thin">
        <color theme="4"/>
      </bottom>
      <diagonal/>
    </border>
    <border>
      <left style="thin">
        <color theme="4"/>
      </left>
      <right/>
      <top style="thin">
        <color theme="4"/>
      </top>
      <bottom/>
      <diagonal/>
    </border>
    <border>
      <left style="thin">
        <color rgb="FF0070C0"/>
      </left>
      <right/>
      <top/>
      <bottom style="thin">
        <color rgb="FF0070C0"/>
      </bottom>
      <diagonal/>
    </border>
    <border>
      <left style="thin">
        <color rgb="FF0070C0"/>
      </left>
      <right style="thin">
        <color rgb="FF0070C0"/>
      </right>
      <top/>
      <bottom/>
      <diagonal/>
    </border>
    <border>
      <left/>
      <right style="thin">
        <color rgb="FF0070C0"/>
      </right>
      <top/>
      <bottom style="thin">
        <color rgb="FF0070C0"/>
      </bottom>
      <diagonal/>
    </border>
    <border>
      <left style="thin">
        <color rgb="FF0070C0"/>
      </left>
      <right/>
      <top style="thin">
        <color rgb="FF0070C0"/>
      </top>
      <bottom style="thin">
        <color theme="4"/>
      </bottom>
      <diagonal/>
    </border>
    <border>
      <left style="thin">
        <color theme="4"/>
      </left>
      <right/>
      <top style="thin">
        <color rgb="FF0070C0"/>
      </top>
      <bottom style="thin">
        <color theme="4"/>
      </bottom>
      <diagonal/>
    </border>
    <border>
      <left style="thin">
        <color theme="4"/>
      </left>
      <right style="thin">
        <color rgb="FF0070C0"/>
      </right>
      <top style="thin">
        <color rgb="FF0070C0"/>
      </top>
      <bottom style="thin">
        <color theme="4"/>
      </bottom>
      <diagonal/>
    </border>
    <border>
      <left style="thin">
        <color rgb="FF0070C0"/>
      </left>
      <right/>
      <top style="thin">
        <color theme="4"/>
      </top>
      <bottom style="thin">
        <color theme="4"/>
      </bottom>
      <diagonal/>
    </border>
    <border>
      <left style="thin">
        <color theme="4"/>
      </left>
      <right style="thin">
        <color rgb="FF0070C0"/>
      </right>
      <top style="thin">
        <color theme="4"/>
      </top>
      <bottom/>
      <diagonal/>
    </border>
    <border>
      <left style="thin">
        <color rgb="FF0070C0"/>
      </left>
      <right/>
      <top style="thin">
        <color theme="4"/>
      </top>
      <bottom/>
      <diagonal/>
    </border>
    <border>
      <left style="thin">
        <color theme="4"/>
      </left>
      <right style="thin">
        <color rgb="FF0070C0"/>
      </right>
      <top style="thin">
        <color theme="4"/>
      </top>
      <bottom style="thin">
        <color theme="4"/>
      </bottom>
      <diagonal/>
    </border>
    <border>
      <left style="thin">
        <color rgb="FF0070C0"/>
      </left>
      <right/>
      <top style="thin">
        <color theme="4"/>
      </top>
      <bottom style="thin">
        <color rgb="FF0070C0"/>
      </bottom>
      <diagonal/>
    </border>
    <border>
      <left style="thin">
        <color theme="4"/>
      </left>
      <right/>
      <top style="thin">
        <color theme="4"/>
      </top>
      <bottom style="thin">
        <color rgb="FF0070C0"/>
      </bottom>
      <diagonal/>
    </border>
    <border>
      <left style="thin">
        <color theme="4"/>
      </left>
      <right style="thin">
        <color rgb="FF0070C0"/>
      </right>
      <top style="thin">
        <color theme="4"/>
      </top>
      <bottom style="thin">
        <color rgb="FF0070C0"/>
      </bottom>
      <diagonal/>
    </border>
  </borders>
  <cellStyleXfs count="5">
    <xf numFmtId="0" fontId="0" fillId="0" borderId="0"/>
    <xf numFmtId="43" fontId="4" fillId="0" borderId="0" applyFont="0" applyFill="0" applyBorder="0" applyAlignment="0" applyProtection="0"/>
    <xf numFmtId="9" fontId="4" fillId="0" borderId="0" applyFont="0" applyFill="0" applyBorder="0" applyAlignment="0" applyProtection="0"/>
    <xf numFmtId="0" fontId="14" fillId="0" borderId="0" applyNumberFormat="0" applyFill="0" applyBorder="0" applyAlignment="0" applyProtection="0"/>
    <xf numFmtId="0" fontId="20" fillId="0" borderId="0"/>
  </cellStyleXfs>
  <cellXfs count="422">
    <xf numFmtId="0" fontId="0" fillId="0" borderId="0" xfId="0"/>
    <xf numFmtId="0" fontId="2" fillId="0" borderId="0" xfId="0" applyFont="1" applyAlignment="1">
      <alignment vertical="center"/>
    </xf>
    <xf numFmtId="0" fontId="2" fillId="0" borderId="0" xfId="0" applyFont="1"/>
    <xf numFmtId="0" fontId="3" fillId="0" borderId="0" xfId="0" applyFont="1"/>
    <xf numFmtId="0" fontId="3" fillId="0" borderId="1" xfId="0" applyFont="1" applyBorder="1"/>
    <xf numFmtId="0" fontId="3" fillId="0" borderId="0" xfId="0" applyFont="1" applyAlignment="1">
      <alignment horizontal="center"/>
    </xf>
    <xf numFmtId="0" fontId="3" fillId="0" borderId="1" xfId="0" applyFont="1" applyBorder="1" applyAlignment="1">
      <alignment horizontal="center"/>
    </xf>
    <xf numFmtId="0" fontId="1" fillId="2" borderId="0" xfId="0" applyFont="1" applyFill="1" applyAlignment="1">
      <alignment vertical="center"/>
    </xf>
    <xf numFmtId="0" fontId="2" fillId="0" borderId="1" xfId="0" applyFont="1" applyBorder="1"/>
    <xf numFmtId="3" fontId="3" fillId="0" borderId="0" xfId="0" applyNumberFormat="1" applyFont="1" applyAlignment="1">
      <alignment horizontal="center"/>
    </xf>
    <xf numFmtId="4" fontId="3" fillId="0" borderId="0" xfId="0" applyNumberFormat="1" applyFont="1" applyAlignment="1">
      <alignment horizontal="center"/>
    </xf>
    <xf numFmtId="0" fontId="1" fillId="2" borderId="0" xfId="0" applyFont="1" applyFill="1" applyAlignment="1">
      <alignment horizontal="center"/>
    </xf>
    <xf numFmtId="0" fontId="0" fillId="0" borderId="0" xfId="0" applyAlignment="1">
      <alignment horizontal="center"/>
    </xf>
    <xf numFmtId="9" fontId="0" fillId="0" borderId="0" xfId="2" applyFont="1"/>
    <xf numFmtId="0" fontId="0" fillId="0" borderId="1" xfId="0" applyBorder="1"/>
    <xf numFmtId="0" fontId="0" fillId="0" borderId="0" xfId="0" applyAlignment="1">
      <alignment horizontal="left" indent="1"/>
    </xf>
    <xf numFmtId="164" fontId="0" fillId="0" borderId="0" xfId="0" applyNumberFormat="1" applyAlignment="1">
      <alignment horizontal="left"/>
    </xf>
    <xf numFmtId="164" fontId="0" fillId="0" borderId="0" xfId="0" applyNumberFormat="1"/>
    <xf numFmtId="164" fontId="1" fillId="2" borderId="0" xfId="0" applyNumberFormat="1" applyFont="1" applyFill="1" applyAlignment="1">
      <alignment vertical="center"/>
    </xf>
    <xf numFmtId="164" fontId="5" fillId="3" borderId="0" xfId="0" applyNumberFormat="1" applyFont="1" applyFill="1" applyAlignment="1">
      <alignment horizontal="left"/>
    </xf>
    <xf numFmtId="164" fontId="5" fillId="0" borderId="1" xfId="0" applyNumberFormat="1" applyFont="1" applyBorder="1" applyAlignment="1">
      <alignment horizontal="left"/>
    </xf>
    <xf numFmtId="164" fontId="7" fillId="0" borderId="0" xfId="0" applyNumberFormat="1" applyFont="1" applyAlignment="1">
      <alignment horizontal="left" vertical="center" wrapText="1" indent="2"/>
    </xf>
    <xf numFmtId="164" fontId="0" fillId="0" borderId="0" xfId="0" applyNumberFormat="1" applyAlignment="1">
      <alignment horizontal="center"/>
    </xf>
    <xf numFmtId="164" fontId="0" fillId="0" borderId="0" xfId="0" applyNumberFormat="1" applyAlignment="1">
      <alignment horizontal="left" indent="2"/>
    </xf>
    <xf numFmtId="164" fontId="8" fillId="0" borderId="0" xfId="0" applyNumberFormat="1" applyFont="1" applyAlignment="1">
      <alignment horizontal="left" vertical="center"/>
    </xf>
    <xf numFmtId="1" fontId="1" fillId="2" borderId="0" xfId="0" applyNumberFormat="1" applyFont="1" applyFill="1" applyAlignment="1">
      <alignment horizontal="center"/>
    </xf>
    <xf numFmtId="164" fontId="9" fillId="0" borderId="0" xfId="0" applyNumberFormat="1" applyFont="1"/>
    <xf numFmtId="9" fontId="0" fillId="0" borderId="0" xfId="2" applyFont="1" applyAlignment="1">
      <alignment horizontal="center"/>
    </xf>
    <xf numFmtId="164" fontId="7" fillId="0" borderId="1" xfId="0" applyNumberFormat="1" applyFont="1" applyBorder="1" applyAlignment="1">
      <alignment horizontal="center" vertical="center" wrapText="1"/>
    </xf>
    <xf numFmtId="164" fontId="0" fillId="3" borderId="0" xfId="0" applyNumberFormat="1" applyFill="1" applyAlignment="1">
      <alignment horizontal="center"/>
    </xf>
    <xf numFmtId="0" fontId="3" fillId="0" borderId="0" xfId="0" applyFont="1" applyAlignment="1">
      <alignment vertical="center"/>
    </xf>
    <xf numFmtId="0" fontId="3" fillId="0" borderId="0" xfId="0" applyFont="1" applyAlignment="1">
      <alignment horizontal="left" vertical="center" indent="3"/>
    </xf>
    <xf numFmtId="165" fontId="3" fillId="0" borderId="0" xfId="1" applyNumberFormat="1" applyFont="1" applyFill="1" applyAlignment="1">
      <alignment vertical="center"/>
    </xf>
    <xf numFmtId="0" fontId="2" fillId="0" borderId="0" xfId="0" applyFont="1" applyAlignment="1">
      <alignment horizontal="left" vertical="center" indent="2"/>
    </xf>
    <xf numFmtId="0" fontId="3" fillId="0" borderId="0" xfId="0" applyFont="1" applyAlignment="1">
      <alignment horizontal="center" vertical="center"/>
    </xf>
    <xf numFmtId="41" fontId="3" fillId="0" borderId="0" xfId="0" applyNumberFormat="1" applyFont="1" applyAlignment="1">
      <alignment vertical="center"/>
    </xf>
    <xf numFmtId="165" fontId="3" fillId="0" borderId="0" xfId="1" applyNumberFormat="1" applyFont="1" applyFill="1" applyBorder="1" applyAlignment="1">
      <alignment vertical="center"/>
    </xf>
    <xf numFmtId="1" fontId="3" fillId="0" borderId="0" xfId="0" applyNumberFormat="1" applyFont="1" applyAlignment="1">
      <alignment vertical="center"/>
    </xf>
    <xf numFmtId="0" fontId="2" fillId="0" borderId="0" xfId="0" applyFont="1" applyAlignment="1">
      <alignment horizontal="left" vertical="center"/>
    </xf>
    <xf numFmtId="165" fontId="2" fillId="0" borderId="0" xfId="1" applyNumberFormat="1" applyFont="1" applyFill="1" applyBorder="1" applyAlignment="1">
      <alignment vertical="center"/>
    </xf>
    <xf numFmtId="0" fontId="0" fillId="5" borderId="0" xfId="0" applyFill="1"/>
    <xf numFmtId="0" fontId="3" fillId="5" borderId="0" xfId="0" applyFont="1" applyFill="1" applyAlignment="1">
      <alignment horizontal="left" vertical="center" indent="3"/>
    </xf>
    <xf numFmtId="0" fontId="3" fillId="5" borderId="0" xfId="0" applyFont="1" applyFill="1"/>
    <xf numFmtId="3" fontId="3" fillId="5" borderId="0" xfId="0" applyNumberFormat="1" applyFont="1" applyFill="1" applyAlignment="1">
      <alignment vertical="center"/>
    </xf>
    <xf numFmtId="0" fontId="0" fillId="2" borderId="0" xfId="0" applyFill="1"/>
    <xf numFmtId="0" fontId="3" fillId="0" borderId="0" xfId="0" applyFont="1" applyAlignment="1">
      <alignment wrapText="1"/>
    </xf>
    <xf numFmtId="3" fontId="3" fillId="0" borderId="0" xfId="0" applyNumberFormat="1" applyFont="1" applyAlignment="1">
      <alignment horizontal="center" vertical="center"/>
    </xf>
    <xf numFmtId="0" fontId="10" fillId="0" borderId="0" xfId="0" applyFont="1" applyAlignment="1">
      <alignment vertical="center"/>
    </xf>
    <xf numFmtId="0" fontId="2" fillId="3" borderId="0" xfId="0" applyFont="1" applyFill="1" applyAlignment="1">
      <alignment vertical="center"/>
    </xf>
    <xf numFmtId="0" fontId="2" fillId="4" borderId="0" xfId="0" applyFont="1" applyFill="1" applyAlignment="1">
      <alignment horizontal="left" vertical="center" indent="2"/>
    </xf>
    <xf numFmtId="0" fontId="1" fillId="0" borderId="0" xfId="0" applyFont="1" applyAlignment="1">
      <alignment horizontal="left" vertical="center" indent="1"/>
    </xf>
    <xf numFmtId="0" fontId="6" fillId="0" borderId="0" xfId="0" applyFont="1" applyAlignment="1">
      <alignment vertical="center"/>
    </xf>
    <xf numFmtId="165" fontId="2" fillId="0" borderId="0" xfId="1" applyNumberFormat="1" applyFont="1" applyFill="1" applyAlignment="1">
      <alignment vertical="center"/>
    </xf>
    <xf numFmtId="0" fontId="3" fillId="5" borderId="0" xfId="0" applyFont="1" applyFill="1" applyAlignment="1">
      <alignment horizontal="left" vertical="center"/>
    </xf>
    <xf numFmtId="0" fontId="1" fillId="2" borderId="0" xfId="0" applyFont="1" applyFill="1"/>
    <xf numFmtId="3" fontId="0" fillId="0" borderId="0" xfId="0" applyNumberFormat="1" applyAlignment="1">
      <alignment horizontal="center"/>
    </xf>
    <xf numFmtId="0" fontId="1" fillId="0" borderId="0" xfId="0" applyFont="1"/>
    <xf numFmtId="0" fontId="6" fillId="0" borderId="0" xfId="0" applyFont="1"/>
    <xf numFmtId="0" fontId="14" fillId="0" borderId="0" xfId="3"/>
    <xf numFmtId="0" fontId="0" fillId="0" borderId="0" xfId="0" applyAlignment="1">
      <alignment horizontal="center" vertical="center"/>
    </xf>
    <xf numFmtId="3" fontId="0" fillId="0" borderId="0" xfId="0" applyNumberFormat="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1" fillId="2" borderId="0" xfId="0" applyFont="1" applyFill="1" applyAlignment="1">
      <alignment wrapText="1"/>
    </xf>
    <xf numFmtId="0" fontId="0" fillId="0" borderId="0" xfId="0" applyAlignment="1">
      <alignment horizontal="left"/>
    </xf>
    <xf numFmtId="0" fontId="5" fillId="0" borderId="0" xfId="0" applyFont="1"/>
    <xf numFmtId="0" fontId="0" fillId="0" borderId="0" xfId="0" applyAlignment="1">
      <alignment wrapText="1"/>
    </xf>
    <xf numFmtId="0" fontId="5" fillId="0" borderId="0" xfId="0" applyFont="1" applyAlignment="1">
      <alignment horizontal="center"/>
    </xf>
    <xf numFmtId="0" fontId="13" fillId="0" borderId="0" xfId="0" applyFont="1"/>
    <xf numFmtId="0" fontId="13" fillId="0" borderId="0" xfId="0" applyFont="1" applyAlignment="1">
      <alignment horizontal="center"/>
    </xf>
    <xf numFmtId="0" fontId="18" fillId="0" borderId="0" xfId="0" applyFont="1" applyAlignment="1">
      <alignment horizontal="left"/>
    </xf>
    <xf numFmtId="0" fontId="17" fillId="0" borderId="0" xfId="0" applyFont="1" applyAlignment="1">
      <alignment vertical="center"/>
    </xf>
    <xf numFmtId="0" fontId="14" fillId="0" borderId="0" xfId="3" applyAlignment="1">
      <alignment horizontal="left" vertical="center" indent="3"/>
    </xf>
    <xf numFmtId="0" fontId="3" fillId="0" borderId="0" xfId="0" applyFont="1" applyAlignment="1">
      <alignment horizontal="left" vertical="center" indent="2"/>
    </xf>
    <xf numFmtId="0" fontId="0" fillId="0" borderId="0" xfId="0" applyAlignment="1">
      <alignment horizontal="left" wrapText="1"/>
    </xf>
    <xf numFmtId="0" fontId="0" fillId="0" borderId="0" xfId="0" applyAlignment="1">
      <alignment horizontal="center" wrapText="1"/>
    </xf>
    <xf numFmtId="0" fontId="20" fillId="0" borderId="0" xfId="0" applyFont="1" applyAlignment="1">
      <alignment horizontal="left" vertical="center" wrapText="1" indent="1"/>
    </xf>
    <xf numFmtId="0" fontId="21" fillId="0" borderId="0" xfId="0" applyFont="1"/>
    <xf numFmtId="165"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right"/>
    </xf>
    <xf numFmtId="0" fontId="12" fillId="0" borderId="0" xfId="0" applyFont="1"/>
    <xf numFmtId="3" fontId="0" fillId="0" borderId="0" xfId="0" applyNumberFormat="1"/>
    <xf numFmtId="0" fontId="13" fillId="0" borderId="0" xfId="0" applyFont="1" applyAlignment="1">
      <alignment wrapText="1"/>
    </xf>
    <xf numFmtId="0" fontId="0" fillId="0" borderId="3" xfId="0" applyBorder="1" applyAlignment="1">
      <alignment vertical="center" wrapText="1"/>
    </xf>
    <xf numFmtId="0" fontId="13" fillId="0" borderId="2" xfId="0" applyFont="1" applyBorder="1" applyAlignment="1">
      <alignment horizontal="center" vertical="center"/>
    </xf>
    <xf numFmtId="10" fontId="0" fillId="0" borderId="0" xfId="0" applyNumberFormat="1"/>
    <xf numFmtId="0" fontId="13" fillId="0" borderId="0" xfId="0" applyFont="1" applyAlignment="1">
      <alignment vertical="center" wrapText="1"/>
    </xf>
    <xf numFmtId="0" fontId="13" fillId="0" borderId="0" xfId="0" applyFont="1" applyAlignment="1">
      <alignment horizontal="center" vertical="center"/>
    </xf>
    <xf numFmtId="14" fontId="0" fillId="0" borderId="0" xfId="0" applyNumberFormat="1"/>
    <xf numFmtId="0" fontId="12" fillId="0" borderId="0" xfId="0" applyFont="1" applyAlignment="1">
      <alignment wrapText="1"/>
    </xf>
    <xf numFmtId="0" fontId="15" fillId="0" borderId="0" xfId="0" applyFont="1" applyAlignment="1">
      <alignment vertical="center"/>
    </xf>
    <xf numFmtId="0" fontId="20" fillId="0" borderId="0" xfId="0" applyFont="1" applyAlignment="1">
      <alignment horizontal="left" vertical="center" wrapText="1" indent="2"/>
    </xf>
    <xf numFmtId="0" fontId="1" fillId="2" borderId="0" xfId="0" applyFont="1" applyFill="1" applyAlignment="1">
      <alignment horizontal="center" vertical="center"/>
    </xf>
    <xf numFmtId="1" fontId="0" fillId="0" borderId="0" xfId="0" applyNumberFormat="1" applyAlignment="1">
      <alignment horizontal="center" vertical="center"/>
    </xf>
    <xf numFmtId="0" fontId="0" fillId="0" borderId="1" xfId="0" applyBorder="1" applyAlignment="1">
      <alignment horizontal="center"/>
    </xf>
    <xf numFmtId="3" fontId="12" fillId="0" borderId="0" xfId="0" applyNumberFormat="1" applyFont="1" applyAlignment="1">
      <alignment horizontal="center" wrapText="1"/>
    </xf>
    <xf numFmtId="0" fontId="3" fillId="0" borderId="0" xfId="0" applyFont="1" applyAlignment="1">
      <alignment horizontal="left" vertical="center" wrapText="1"/>
    </xf>
    <xf numFmtId="3" fontId="5" fillId="0" borderId="0" xfId="0" applyNumberFormat="1" applyFont="1" applyAlignment="1">
      <alignment horizontal="center"/>
    </xf>
    <xf numFmtId="0" fontId="12" fillId="0" borderId="0" xfId="0" applyFont="1" applyAlignment="1">
      <alignment vertical="center" wrapText="1"/>
    </xf>
    <xf numFmtId="0" fontId="5" fillId="0" borderId="0" xfId="0" applyFont="1" applyAlignment="1">
      <alignment horizontal="center" vertical="center"/>
    </xf>
    <xf numFmtId="167" fontId="0" fillId="0" borderId="0" xfId="2" applyNumberFormat="1" applyFont="1" applyAlignment="1">
      <alignment horizontal="center" vertical="center"/>
    </xf>
    <xf numFmtId="9" fontId="0" fillId="0" borderId="0" xfId="0" applyNumberFormat="1" applyAlignment="1">
      <alignment horizontal="center"/>
    </xf>
    <xf numFmtId="0" fontId="11" fillId="0" borderId="0" xfId="0" applyFont="1" applyAlignment="1">
      <alignment horizontal="left" indent="1"/>
    </xf>
    <xf numFmtId="0" fontId="11" fillId="0" borderId="0" xfId="0" applyFont="1"/>
    <xf numFmtId="164" fontId="1" fillId="2" borderId="0" xfId="0" applyNumberFormat="1" applyFont="1" applyFill="1" applyAlignment="1">
      <alignment vertical="center" wrapText="1"/>
    </xf>
    <xf numFmtId="1" fontId="1" fillId="2" borderId="0" xfId="0" applyNumberFormat="1" applyFont="1" applyFill="1" applyAlignment="1">
      <alignment horizontal="center" vertical="center"/>
    </xf>
    <xf numFmtId="2" fontId="11" fillId="0" borderId="0" xfId="0" applyNumberFormat="1" applyFont="1" applyAlignment="1">
      <alignment horizontal="center" vertical="center"/>
    </xf>
    <xf numFmtId="2" fontId="0" fillId="0" borderId="0" xfId="0" applyNumberFormat="1" applyAlignment="1">
      <alignment horizontal="center" vertical="center"/>
    </xf>
    <xf numFmtId="0" fontId="13" fillId="0" borderId="0" xfId="0" applyFont="1" applyAlignment="1">
      <alignment horizontal="center" vertical="center" wrapText="1"/>
    </xf>
    <xf numFmtId="9" fontId="5" fillId="0" borderId="0" xfId="2" applyFont="1" applyAlignment="1">
      <alignment horizontal="center"/>
    </xf>
    <xf numFmtId="9" fontId="5" fillId="0" borderId="0" xfId="0" applyNumberFormat="1" applyFont="1" applyAlignment="1">
      <alignment horizontal="center"/>
    </xf>
    <xf numFmtId="9" fontId="0" fillId="0" borderId="0" xfId="0" applyNumberFormat="1" applyAlignment="1">
      <alignment horizontal="center" vertical="center"/>
    </xf>
    <xf numFmtId="0" fontId="13" fillId="0" borderId="0" xfId="0" applyFont="1" applyAlignment="1">
      <alignment horizontal="left" vertical="center" wrapText="1"/>
    </xf>
    <xf numFmtId="0" fontId="2" fillId="0" borderId="0" xfId="0" applyFont="1" applyAlignment="1">
      <alignment vertical="center" wrapText="1"/>
    </xf>
    <xf numFmtId="3" fontId="2" fillId="0" borderId="0" xfId="0" applyNumberFormat="1" applyFont="1" applyAlignment="1">
      <alignment horizontal="center"/>
    </xf>
    <xf numFmtId="0" fontId="0" fillId="0" borderId="0" xfId="0" quotePrefix="1"/>
    <xf numFmtId="0" fontId="2" fillId="0" borderId="0" xfId="0" applyFont="1" applyAlignment="1">
      <alignment wrapText="1"/>
    </xf>
    <xf numFmtId="4" fontId="0" fillId="0" borderId="0" xfId="0" applyNumberFormat="1" applyAlignment="1">
      <alignment horizontal="center"/>
    </xf>
    <xf numFmtId="3" fontId="1" fillId="2" borderId="0" xfId="0" applyNumberFormat="1" applyFont="1" applyFill="1" applyAlignment="1">
      <alignment horizontal="center" vertical="center"/>
    </xf>
    <xf numFmtId="3" fontId="13" fillId="0" borderId="0" xfId="0" applyNumberFormat="1" applyFont="1" applyAlignment="1">
      <alignment horizontal="center" vertical="center"/>
    </xf>
    <xf numFmtId="3" fontId="2" fillId="0" borderId="0" xfId="0" applyNumberFormat="1" applyFont="1" applyAlignment="1">
      <alignment horizontal="center" vertical="center"/>
    </xf>
    <xf numFmtId="3" fontId="1" fillId="2" borderId="0" xfId="0" applyNumberFormat="1" applyFont="1" applyFill="1" applyAlignment="1">
      <alignment horizontal="center" wrapText="1"/>
    </xf>
    <xf numFmtId="3" fontId="1" fillId="2" borderId="0" xfId="0" applyNumberFormat="1" applyFont="1" applyFill="1" applyAlignment="1">
      <alignment wrapText="1"/>
    </xf>
    <xf numFmtId="0" fontId="1" fillId="0" borderId="0" xfId="0" applyFont="1" applyAlignment="1">
      <alignment vertical="center"/>
    </xf>
    <xf numFmtId="0" fontId="1" fillId="2" borderId="0" xfId="0" applyFont="1" applyFill="1" applyAlignment="1">
      <alignment vertical="center" wrapText="1"/>
    </xf>
    <xf numFmtId="0" fontId="23" fillId="0" borderId="0" xfId="0" applyFont="1" applyAlignment="1">
      <alignment horizontal="center"/>
    </xf>
    <xf numFmtId="0" fontId="23" fillId="0" borderId="0" xfId="0" applyFont="1" applyAlignment="1">
      <alignment horizontal="center" vertical="center"/>
    </xf>
    <xf numFmtId="0" fontId="5" fillId="0" borderId="0" xfId="0" applyFont="1" applyAlignment="1">
      <alignment vertical="center"/>
    </xf>
    <xf numFmtId="0" fontId="5" fillId="7" borderId="3" xfId="0" applyFont="1" applyFill="1" applyBorder="1" applyAlignment="1">
      <alignment wrapText="1"/>
    </xf>
    <xf numFmtId="0" fontId="5" fillId="7" borderId="4" xfId="0" applyFont="1" applyFill="1" applyBorder="1" applyAlignment="1">
      <alignment wrapText="1"/>
    </xf>
    <xf numFmtId="0" fontId="0" fillId="0" borderId="5" xfId="0" applyBorder="1" applyAlignment="1">
      <alignment vertical="center" wrapText="1"/>
    </xf>
    <xf numFmtId="0" fontId="0" fillId="0" borderId="6" xfId="0" applyBorder="1" applyAlignment="1">
      <alignment vertical="center" wrapText="1"/>
    </xf>
    <xf numFmtId="0" fontId="2" fillId="3" borderId="7" xfId="0" applyFont="1" applyFill="1" applyBorder="1" applyAlignment="1">
      <alignment horizontal="center" vertical="center" wrapText="1"/>
    </xf>
    <xf numFmtId="0" fontId="3" fillId="0" borderId="7" xfId="0" applyFont="1" applyBorder="1" applyAlignment="1">
      <alignment vertical="center" wrapText="1"/>
    </xf>
    <xf numFmtId="0" fontId="2" fillId="8" borderId="7" xfId="0" applyFont="1" applyFill="1" applyBorder="1" applyAlignment="1">
      <alignment horizontal="center" vertical="center" wrapText="1"/>
    </xf>
    <xf numFmtId="0" fontId="3" fillId="0" borderId="0" xfId="0" applyFont="1" applyAlignment="1">
      <alignment vertical="center" wrapText="1"/>
    </xf>
    <xf numFmtId="3" fontId="5" fillId="0" borderId="0" xfId="0" applyNumberFormat="1" applyFont="1" applyAlignment="1">
      <alignment horizontal="center" vertical="center"/>
    </xf>
    <xf numFmtId="0" fontId="0" fillId="0" borderId="0" xfId="0" applyAlignment="1">
      <alignment horizontal="center" vertical="center" wrapText="1"/>
    </xf>
    <xf numFmtId="0" fontId="24" fillId="0" borderId="0" xfId="0" applyFont="1" applyAlignment="1">
      <alignment vertical="center" wrapText="1"/>
    </xf>
    <xf numFmtId="0" fontId="13" fillId="0" borderId="0" xfId="0" applyFont="1" applyAlignment="1">
      <alignment horizontal="left" vertical="center" wrapText="1" indent="1"/>
    </xf>
    <xf numFmtId="0" fontId="1" fillId="2" borderId="0" xfId="0" applyFont="1" applyFill="1" applyAlignment="1">
      <alignment horizontal="center" wrapText="1"/>
    </xf>
    <xf numFmtId="0" fontId="1" fillId="0" borderId="0" xfId="0" applyFont="1" applyAlignment="1">
      <alignment wrapText="1"/>
    </xf>
    <xf numFmtId="3" fontId="0" fillId="0" borderId="1" xfId="0" applyNumberFormat="1" applyBorder="1" applyAlignment="1">
      <alignment horizontal="center"/>
    </xf>
    <xf numFmtId="166" fontId="0" fillId="0" borderId="0" xfId="2" applyNumberFormat="1" applyFont="1" applyAlignment="1">
      <alignment horizontal="center"/>
    </xf>
    <xf numFmtId="166" fontId="0" fillId="0" borderId="0" xfId="2" applyNumberFormat="1" applyFont="1"/>
    <xf numFmtId="168" fontId="0" fillId="0" borderId="0" xfId="0" applyNumberFormat="1" applyAlignment="1">
      <alignment horizontal="center"/>
    </xf>
    <xf numFmtId="0" fontId="0" fillId="0" borderId="10" xfId="0" applyBorder="1"/>
    <xf numFmtId="0" fontId="5" fillId="0" borderId="10" xfId="0" applyFont="1" applyBorder="1"/>
    <xf numFmtId="0" fontId="3" fillId="0" borderId="0" xfId="0" applyFont="1" applyAlignment="1">
      <alignment horizontal="left" indent="1"/>
    </xf>
    <xf numFmtId="9" fontId="3" fillId="0" borderId="0" xfId="2" applyFont="1" applyFill="1" applyAlignment="1">
      <alignment horizontal="left" indent="1"/>
    </xf>
    <xf numFmtId="9" fontId="3" fillId="0" borderId="0" xfId="2" applyFont="1" applyFill="1" applyAlignment="1">
      <alignment horizontal="center"/>
    </xf>
    <xf numFmtId="0" fontId="2" fillId="0" borderId="0" xfId="0" applyFont="1" applyAlignment="1">
      <alignment horizontal="left" vertical="center" wrapText="1"/>
    </xf>
    <xf numFmtId="0" fontId="0" fillId="0" borderId="10" xfId="0" applyBorder="1" applyAlignment="1">
      <alignment horizontal="center"/>
    </xf>
    <xf numFmtId="1" fontId="0" fillId="0" borderId="0" xfId="0" applyNumberFormat="1" applyAlignment="1">
      <alignment horizontal="center"/>
    </xf>
    <xf numFmtId="1" fontId="5" fillId="0" borderId="0" xfId="0" applyNumberFormat="1" applyFont="1" applyAlignment="1">
      <alignment horizontal="center"/>
    </xf>
    <xf numFmtId="0" fontId="23" fillId="0" borderId="0" xfId="0" applyFont="1" applyAlignment="1">
      <alignment horizontal="left" vertical="center" wrapText="1"/>
    </xf>
    <xf numFmtId="168" fontId="0" fillId="0" borderId="1" xfId="0" applyNumberFormat="1" applyBorder="1" applyAlignment="1">
      <alignment horizontal="center"/>
    </xf>
    <xf numFmtId="0" fontId="2" fillId="0" borderId="1" xfId="0" applyFont="1" applyBorder="1" applyAlignment="1">
      <alignment horizontal="left" vertical="center" wrapText="1"/>
    </xf>
    <xf numFmtId="0" fontId="1" fillId="2" borderId="0" xfId="0" applyFont="1" applyFill="1" applyAlignment="1">
      <alignment horizontal="left" wrapText="1"/>
    </xf>
    <xf numFmtId="0" fontId="3" fillId="0" borderId="0" xfId="0" applyFont="1" applyAlignment="1">
      <alignment horizontal="left"/>
    </xf>
    <xf numFmtId="0" fontId="3" fillId="0" borderId="0" xfId="0" applyFont="1" applyAlignment="1">
      <alignment horizontal="left" wrapText="1"/>
    </xf>
    <xf numFmtId="0" fontId="25" fillId="0" borderId="0" xfId="0" applyFont="1" applyAlignment="1">
      <alignment vertical="center" wrapText="1"/>
    </xf>
    <xf numFmtId="10" fontId="0" fillId="0" borderId="0" xfId="0" applyNumberFormat="1" applyAlignment="1">
      <alignment horizontal="center"/>
    </xf>
    <xf numFmtId="0" fontId="0" fillId="0" borderId="0" xfId="0" applyAlignment="1">
      <alignment horizontal="left" indent="2"/>
    </xf>
    <xf numFmtId="0" fontId="0" fillId="0" borderId="1" xfId="0" applyBorder="1" applyAlignment="1">
      <alignment horizontal="left" indent="1"/>
    </xf>
    <xf numFmtId="0" fontId="0" fillId="0" borderId="0" xfId="0" applyAlignment="1">
      <alignment horizontal="left" wrapText="1" indent="2"/>
    </xf>
    <xf numFmtId="0" fontId="5" fillId="0" borderId="1" xfId="0" applyFont="1" applyBorder="1" applyAlignment="1">
      <alignment wrapText="1"/>
    </xf>
    <xf numFmtId="0" fontId="3" fillId="0" borderId="0" xfId="0" applyFont="1" applyAlignment="1">
      <alignment horizontal="left" vertical="center" wrapText="1" indent="1"/>
    </xf>
    <xf numFmtId="0" fontId="0" fillId="0" borderId="0" xfId="0" applyAlignment="1">
      <alignment horizontal="left" vertical="center" wrapText="1" indent="2"/>
    </xf>
    <xf numFmtId="0" fontId="0" fillId="0" borderId="0" xfId="0" applyAlignment="1">
      <alignment horizontal="left" vertical="center" wrapText="1" indent="1"/>
    </xf>
    <xf numFmtId="0" fontId="0" fillId="0" borderId="0" xfId="0" applyAlignment="1">
      <alignment vertical="center" wrapText="1"/>
    </xf>
    <xf numFmtId="166" fontId="0" fillId="0" borderId="0" xfId="0" applyNumberFormat="1" applyAlignment="1">
      <alignment horizontal="center"/>
    </xf>
    <xf numFmtId="166" fontId="0" fillId="0" borderId="0" xfId="2" applyNumberFormat="1" applyFont="1" applyBorder="1" applyAlignment="1">
      <alignment horizontal="center"/>
    </xf>
    <xf numFmtId="0" fontId="20" fillId="0" borderId="1" xfId="4" applyBorder="1"/>
    <xf numFmtId="0" fontId="0" fillId="0" borderId="1" xfId="0" applyBorder="1" applyAlignment="1">
      <alignment horizontal="left"/>
    </xf>
    <xf numFmtId="0" fontId="1" fillId="0" borderId="0" xfId="0" applyFont="1" applyAlignment="1">
      <alignment horizontal="left" wrapText="1"/>
    </xf>
    <xf numFmtId="0" fontId="1" fillId="0" borderId="0" xfId="0" applyFont="1" applyAlignment="1">
      <alignment horizontal="center" wrapText="1"/>
    </xf>
    <xf numFmtId="0" fontId="5" fillId="0" borderId="0" xfId="0" applyFont="1" applyAlignment="1">
      <alignment horizontal="left" wrapText="1"/>
    </xf>
    <xf numFmtId="3" fontId="5" fillId="0" borderId="0" xfId="0" applyNumberFormat="1" applyFont="1" applyAlignment="1">
      <alignment horizontal="center" wrapText="1"/>
    </xf>
    <xf numFmtId="4" fontId="5" fillId="0" borderId="0" xfId="0" applyNumberFormat="1" applyFont="1" applyAlignment="1">
      <alignment horizontal="center" wrapText="1"/>
    </xf>
    <xf numFmtId="0" fontId="11" fillId="0" borderId="0" xfId="0" applyFont="1" applyAlignment="1">
      <alignment horizontal="left"/>
    </xf>
    <xf numFmtId="10" fontId="0" fillId="0" borderId="0" xfId="2" applyNumberFormat="1" applyFont="1" applyAlignment="1">
      <alignment horizontal="center" vertical="center"/>
    </xf>
    <xf numFmtId="0" fontId="0" fillId="0" borderId="3" xfId="0" quotePrefix="1" applyBorder="1" applyAlignment="1">
      <alignment vertical="center" wrapText="1"/>
    </xf>
    <xf numFmtId="0" fontId="19" fillId="0" borderId="0" xfId="0" applyFont="1" applyAlignment="1">
      <alignment horizontal="left" vertical="center" wrapText="1" indent="1"/>
    </xf>
    <xf numFmtId="166" fontId="3" fillId="0" borderId="0" xfId="0" applyNumberFormat="1" applyFont="1" applyAlignment="1">
      <alignment horizontal="center"/>
    </xf>
    <xf numFmtId="0" fontId="5" fillId="7" borderId="3" xfId="0" applyFont="1" applyFill="1" applyBorder="1" applyAlignment="1">
      <alignment horizontal="center" wrapText="1"/>
    </xf>
    <xf numFmtId="43" fontId="0" fillId="0" borderId="0" xfId="1" applyFont="1"/>
    <xf numFmtId="0" fontId="3" fillId="0" borderId="7" xfId="0" applyFont="1" applyBorder="1" applyAlignment="1">
      <alignment horizontal="left" vertical="center" wrapText="1"/>
    </xf>
    <xf numFmtId="0" fontId="1" fillId="2" borderId="0" xfId="0" applyFont="1" applyFill="1" applyAlignment="1">
      <alignment horizontal="left"/>
    </xf>
    <xf numFmtId="0" fontId="0" fillId="5" borderId="0" xfId="0" applyFill="1" applyAlignment="1">
      <alignment horizontal="center" vertical="center"/>
    </xf>
    <xf numFmtId="0" fontId="23" fillId="5" borderId="0" xfId="0" applyFont="1" applyFill="1" applyAlignment="1">
      <alignment horizontal="center"/>
    </xf>
    <xf numFmtId="165" fontId="0" fillId="5" borderId="0" xfId="0" applyNumberFormat="1" applyFill="1" applyAlignment="1">
      <alignment horizontal="center" vertical="center"/>
    </xf>
    <xf numFmtId="3" fontId="0" fillId="5" borderId="0" xfId="0" applyNumberFormat="1" applyFill="1" applyAlignment="1">
      <alignment horizontal="center" vertical="center"/>
    </xf>
    <xf numFmtId="0" fontId="0" fillId="5" borderId="0" xfId="0" applyFill="1" applyAlignment="1">
      <alignment wrapText="1"/>
    </xf>
    <xf numFmtId="0" fontId="28" fillId="0" borderId="0" xfId="0" applyFont="1"/>
    <xf numFmtId="0" fontId="16" fillId="0" borderId="0" xfId="0" applyFont="1"/>
    <xf numFmtId="0" fontId="2" fillId="0" borderId="0" xfId="0" applyFont="1" applyAlignment="1">
      <alignment horizontal="left"/>
    </xf>
    <xf numFmtId="0" fontId="16" fillId="0" borderId="0" xfId="0" applyFont="1" applyAlignment="1">
      <alignment wrapText="1"/>
    </xf>
    <xf numFmtId="0" fontId="28" fillId="0" borderId="0" xfId="0" applyFont="1" applyAlignment="1">
      <alignment horizontal="left" wrapText="1"/>
    </xf>
    <xf numFmtId="0" fontId="5" fillId="0" borderId="0" xfId="0" applyFont="1" applyAlignment="1">
      <alignment horizontal="left" vertical="center"/>
    </xf>
    <xf numFmtId="3" fontId="23" fillId="0" borderId="0" xfId="0" applyNumberFormat="1" applyFont="1" applyAlignment="1">
      <alignment horizontal="center"/>
    </xf>
    <xf numFmtId="166" fontId="5" fillId="0" borderId="0" xfId="2" applyNumberFormat="1" applyFont="1" applyAlignment="1">
      <alignment horizontal="center"/>
    </xf>
    <xf numFmtId="2" fontId="11" fillId="0" borderId="0" xfId="0" applyNumberFormat="1" applyFont="1" applyAlignment="1">
      <alignment horizontal="center"/>
    </xf>
    <xf numFmtId="43" fontId="0" fillId="0" borderId="0" xfId="0" applyNumberFormat="1" applyAlignment="1">
      <alignment horizontal="center"/>
    </xf>
    <xf numFmtId="2" fontId="0" fillId="0" borderId="0" xfId="0" applyNumberFormat="1" applyAlignment="1">
      <alignment horizontal="center"/>
    </xf>
    <xf numFmtId="164" fontId="3" fillId="0" borderId="0" xfId="0" applyNumberFormat="1" applyFont="1" applyAlignment="1">
      <alignment horizontal="left" vertical="center"/>
    </xf>
    <xf numFmtId="9" fontId="0" fillId="0" borderId="0" xfId="2" applyFont="1" applyFill="1" applyAlignment="1">
      <alignment horizontal="center"/>
    </xf>
    <xf numFmtId="0" fontId="16" fillId="0" borderId="0" xfId="0" applyFont="1" applyAlignment="1">
      <alignment vertical="center" wrapText="1"/>
    </xf>
    <xf numFmtId="0" fontId="3" fillId="0" borderId="0" xfId="0" applyFont="1" applyAlignment="1">
      <alignment horizontal="center" vertical="center" wrapText="1"/>
    </xf>
    <xf numFmtId="0" fontId="2" fillId="0" borderId="0" xfId="0" applyFont="1" applyAlignment="1">
      <alignment horizontal="center"/>
    </xf>
    <xf numFmtId="0" fontId="14" fillId="0" borderId="0" xfId="3" applyFill="1" applyAlignment="1">
      <alignment horizontal="left"/>
    </xf>
    <xf numFmtId="0" fontId="0" fillId="0" borderId="3" xfId="0" applyBorder="1" applyAlignment="1">
      <alignment horizontal="center" vertical="center" wrapText="1"/>
    </xf>
    <xf numFmtId="14" fontId="0" fillId="0" borderId="3" xfId="0" applyNumberFormat="1" applyBorder="1" applyAlignment="1">
      <alignment horizontal="center" vertical="center" wrapText="1"/>
    </xf>
    <xf numFmtId="0" fontId="3" fillId="0" borderId="0" xfId="3" applyFont="1" applyFill="1" applyAlignment="1">
      <alignment horizontal="left"/>
    </xf>
    <xf numFmtId="3" fontId="2" fillId="3" borderId="0" xfId="0" applyNumberFormat="1" applyFont="1" applyFill="1" applyAlignment="1">
      <alignment horizontal="center" vertical="center"/>
    </xf>
    <xf numFmtId="3" fontId="3" fillId="0" borderId="0" xfId="1" applyNumberFormat="1" applyFont="1" applyFill="1" applyBorder="1" applyAlignment="1">
      <alignment horizontal="center" vertical="center"/>
    </xf>
    <xf numFmtId="3" fontId="2" fillId="4" borderId="0" xfId="0" applyNumberFormat="1" applyFont="1" applyFill="1" applyAlignment="1">
      <alignment horizontal="center" vertical="center"/>
    </xf>
    <xf numFmtId="3" fontId="2" fillId="3" borderId="0" xfId="1" applyNumberFormat="1" applyFont="1" applyFill="1" applyAlignment="1">
      <alignment horizontal="center" vertical="center"/>
    </xf>
    <xf numFmtId="3" fontId="3" fillId="0" borderId="0" xfId="1" applyNumberFormat="1" applyFont="1" applyBorder="1" applyAlignment="1">
      <alignment horizontal="center" vertical="center"/>
    </xf>
    <xf numFmtId="3" fontId="3" fillId="0" borderId="0" xfId="1" applyNumberFormat="1" applyFont="1" applyAlignment="1">
      <alignment horizontal="center" vertical="center"/>
    </xf>
    <xf numFmtId="0" fontId="1" fillId="0" borderId="0" xfId="0" applyFont="1" applyAlignment="1">
      <alignment horizontal="center"/>
    </xf>
    <xf numFmtId="0" fontId="3" fillId="0" borderId="0" xfId="0" applyFont="1" applyAlignment="1">
      <alignment horizontal="center" wrapText="1"/>
    </xf>
    <xf numFmtId="3" fontId="2" fillId="0" borderId="0" xfId="0" applyNumberFormat="1" applyFont="1" applyAlignment="1">
      <alignment horizontal="center" wrapText="1"/>
    </xf>
    <xf numFmtId="3" fontId="3" fillId="0" borderId="0" xfId="0" applyNumberFormat="1" applyFont="1" applyAlignment="1">
      <alignment horizontal="center" wrapText="1"/>
    </xf>
    <xf numFmtId="166" fontId="13" fillId="0" borderId="0" xfId="2" applyNumberFormat="1" applyFont="1" applyAlignment="1">
      <alignment horizontal="center" vertical="center"/>
    </xf>
    <xf numFmtId="0" fontId="23" fillId="0" borderId="0" xfId="0" applyFont="1"/>
    <xf numFmtId="164" fontId="23" fillId="0" borderId="0" xfId="0" applyNumberFormat="1" applyFont="1" applyAlignment="1">
      <alignment horizontal="center"/>
    </xf>
    <xf numFmtId="0" fontId="31" fillId="0" borderId="0" xfId="0" applyFont="1"/>
    <xf numFmtId="0" fontId="2" fillId="3" borderId="7" xfId="0" applyFont="1" applyFill="1" applyBorder="1" applyAlignment="1">
      <alignment vertical="center" wrapText="1"/>
    </xf>
    <xf numFmtId="0" fontId="13" fillId="0" borderId="0" xfId="0" applyFont="1" applyAlignment="1">
      <alignment vertical="center"/>
    </xf>
    <xf numFmtId="0" fontId="23" fillId="0" borderId="7" xfId="0" applyFont="1" applyBorder="1" applyAlignment="1">
      <alignment horizontal="left" vertical="center" wrapText="1" indent="1"/>
    </xf>
    <xf numFmtId="0" fontId="13" fillId="0" borderId="0" xfId="0" applyFont="1" applyAlignment="1">
      <alignment horizontal="left" vertical="center"/>
    </xf>
    <xf numFmtId="0" fontId="1" fillId="0" borderId="0" xfId="0" applyFont="1" applyAlignment="1">
      <alignment vertical="center" wrapText="1"/>
    </xf>
    <xf numFmtId="0" fontId="28" fillId="0" borderId="0" xfId="0" applyFont="1" applyAlignment="1">
      <alignment vertical="center"/>
    </xf>
    <xf numFmtId="0" fontId="2" fillId="0" borderId="0" xfId="0" applyFont="1" applyAlignment="1">
      <alignment horizontal="left" vertical="center" wrapText="1" indent="1"/>
    </xf>
    <xf numFmtId="0" fontId="28" fillId="0" borderId="0" xfId="0" applyFont="1" applyAlignment="1">
      <alignment horizontal="left" vertical="center" wrapText="1" indent="1"/>
    </xf>
    <xf numFmtId="0" fontId="13" fillId="3" borderId="0" xfId="0" applyFont="1" applyFill="1" applyAlignment="1">
      <alignment vertical="center" wrapText="1"/>
    </xf>
    <xf numFmtId="0" fontId="23" fillId="3" borderId="0" xfId="0" applyFont="1" applyFill="1" applyAlignment="1">
      <alignment horizontal="center"/>
    </xf>
    <xf numFmtId="0" fontId="0" fillId="3" borderId="0" xfId="0" applyFill="1" applyAlignment="1">
      <alignment horizontal="center"/>
    </xf>
    <xf numFmtId="0" fontId="0" fillId="2" borderId="0" xfId="0" applyFill="1" applyAlignment="1">
      <alignment horizontal="center"/>
    </xf>
    <xf numFmtId="0" fontId="14" fillId="0" borderId="0" xfId="3" applyAlignment="1">
      <alignment horizontal="left" vertical="center"/>
    </xf>
    <xf numFmtId="0" fontId="13" fillId="0" borderId="2" xfId="0" applyFont="1" applyBorder="1" applyAlignment="1">
      <alignment vertical="center"/>
    </xf>
    <xf numFmtId="0" fontId="14" fillId="0" borderId="0" xfId="3" applyBorder="1" applyAlignment="1">
      <alignment horizontal="left" vertical="center" indent="3"/>
    </xf>
    <xf numFmtId="0" fontId="12" fillId="0" borderId="0" xfId="0" applyFont="1" applyAlignment="1">
      <alignment horizontal="right" wrapText="1"/>
    </xf>
    <xf numFmtId="3" fontId="0" fillId="0" borderId="0" xfId="0" applyNumberFormat="1" applyAlignment="1">
      <alignment horizontal="right"/>
    </xf>
    <xf numFmtId="0" fontId="13" fillId="0" borderId="0" xfId="0" applyFont="1" applyAlignment="1">
      <alignment horizontal="right" vertical="center"/>
    </xf>
    <xf numFmtId="3" fontId="12" fillId="0" borderId="0" xfId="0" applyNumberFormat="1" applyFont="1" applyAlignment="1">
      <alignment horizontal="right" wrapText="1"/>
    </xf>
    <xf numFmtId="0" fontId="14" fillId="0" borderId="0" xfId="3" applyFill="1"/>
    <xf numFmtId="0" fontId="11" fillId="0" borderId="0" xfId="0" applyFont="1" applyAlignment="1">
      <alignment horizontal="center"/>
    </xf>
    <xf numFmtId="43" fontId="3" fillId="0" borderId="0" xfId="0" applyNumberFormat="1" applyFont="1" applyAlignment="1">
      <alignment horizontal="center" vertical="center" wrapText="1"/>
    </xf>
    <xf numFmtId="3" fontId="13" fillId="0" borderId="0" xfId="0" applyNumberFormat="1" applyFont="1" applyAlignment="1">
      <alignment horizontal="center"/>
    </xf>
    <xf numFmtId="0" fontId="12" fillId="0" borderId="0" xfId="0" applyFont="1" applyAlignment="1">
      <alignment horizontal="center" wrapText="1"/>
    </xf>
    <xf numFmtId="9" fontId="3" fillId="0" borderId="0" xfId="2" applyFont="1" applyAlignment="1">
      <alignment horizontal="center" vertical="center"/>
    </xf>
    <xf numFmtId="3" fontId="2"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0" fontId="33" fillId="0" borderId="0" xfId="0" applyFont="1" applyAlignment="1">
      <alignment wrapText="1"/>
    </xf>
    <xf numFmtId="0" fontId="34" fillId="0" borderId="0" xfId="0" applyFont="1"/>
    <xf numFmtId="3" fontId="34" fillId="0" borderId="0" xfId="0" applyNumberFormat="1" applyFont="1" applyAlignment="1">
      <alignment horizontal="center"/>
    </xf>
    <xf numFmtId="165" fontId="34" fillId="0" borderId="0" xfId="0" applyNumberFormat="1" applyFont="1" applyAlignment="1">
      <alignment horizontal="center" vertical="center"/>
    </xf>
    <xf numFmtId="0" fontId="28" fillId="0" borderId="0" xfId="0" applyFont="1" applyAlignment="1">
      <alignment horizontal="left" vertical="center" wrapText="1"/>
    </xf>
    <xf numFmtId="168" fontId="0" fillId="0" borderId="0" xfId="0" applyNumberFormat="1" applyAlignment="1">
      <alignment horizontal="center" vertical="center"/>
    </xf>
    <xf numFmtId="2" fontId="0" fillId="0" borderId="0" xfId="0" applyNumberFormat="1" applyAlignment="1">
      <alignment horizontal="right"/>
    </xf>
    <xf numFmtId="169" fontId="35" fillId="0" borderId="0" xfId="0" applyNumberFormat="1" applyFont="1"/>
    <xf numFmtId="0" fontId="37" fillId="3" borderId="7" xfId="0" applyFont="1" applyFill="1" applyBorder="1" applyAlignment="1">
      <alignment horizontal="center" wrapText="1"/>
    </xf>
    <xf numFmtId="0" fontId="37" fillId="3" borderId="7" xfId="0" applyFont="1" applyFill="1" applyBorder="1"/>
    <xf numFmtId="0" fontId="37" fillId="3" borderId="7" xfId="0" applyFont="1" applyFill="1" applyBorder="1" applyAlignment="1">
      <alignment wrapText="1"/>
    </xf>
    <xf numFmtId="0" fontId="35" fillId="0" borderId="16" xfId="0" applyFont="1" applyBorder="1"/>
    <xf numFmtId="0" fontId="36" fillId="0" borderId="8" xfId="0" applyFont="1" applyBorder="1"/>
    <xf numFmtId="0" fontId="36" fillId="0" borderId="17" xfId="0" applyFont="1" applyBorder="1"/>
    <xf numFmtId="0" fontId="36" fillId="0" borderId="9" xfId="0" applyFont="1" applyBorder="1"/>
    <xf numFmtId="169" fontId="35" fillId="0" borderId="10" xfId="0" applyNumberFormat="1" applyFont="1" applyBorder="1"/>
    <xf numFmtId="169" fontId="36" fillId="0" borderId="8" xfId="1" applyNumberFormat="1" applyFont="1" applyBorder="1"/>
    <xf numFmtId="169" fontId="36" fillId="0" borderId="17" xfId="0" applyNumberFormat="1" applyFont="1" applyBorder="1"/>
    <xf numFmtId="169" fontId="36" fillId="0" borderId="17" xfId="1" applyNumberFormat="1" applyFont="1" applyBorder="1"/>
    <xf numFmtId="169" fontId="36" fillId="0" borderId="9" xfId="0" applyNumberFormat="1" applyFont="1" applyBorder="1"/>
    <xf numFmtId="169" fontId="35" fillId="0" borderId="18" xfId="0" applyNumberFormat="1" applyFont="1" applyBorder="1"/>
    <xf numFmtId="164" fontId="34" fillId="0" borderId="0" xfId="0" applyNumberFormat="1" applyFont="1" applyAlignment="1">
      <alignment horizontal="center"/>
    </xf>
    <xf numFmtId="0" fontId="5" fillId="0" borderId="0" xfId="0" applyFont="1" applyAlignment="1">
      <alignment wrapText="1"/>
    </xf>
    <xf numFmtId="0" fontId="5" fillId="0" borderId="0" xfId="0" applyFont="1" applyAlignment="1">
      <alignment vertical="center" wrapText="1"/>
    </xf>
    <xf numFmtId="166" fontId="5" fillId="0" borderId="0" xfId="0" applyNumberFormat="1" applyFont="1" applyAlignment="1">
      <alignment horizontal="center" vertical="center" wrapText="1"/>
    </xf>
    <xf numFmtId="166" fontId="5" fillId="0" borderId="0" xfId="2" applyNumberFormat="1" applyFont="1" applyFill="1" applyBorder="1" applyAlignment="1">
      <alignment horizontal="center" vertical="center" wrapText="1"/>
    </xf>
    <xf numFmtId="0" fontId="0" fillId="0" borderId="0" xfId="0" applyAlignment="1">
      <alignment horizontal="left" vertical="center" indent="3"/>
    </xf>
    <xf numFmtId="166" fontId="0" fillId="0" borderId="0" xfId="0" applyNumberFormat="1" applyAlignment="1">
      <alignment horizontal="center" vertical="center"/>
    </xf>
    <xf numFmtId="166" fontId="0" fillId="0" borderId="0" xfId="2" applyNumberFormat="1" applyFont="1" applyFill="1" applyBorder="1" applyAlignment="1">
      <alignment horizontal="center" vertical="center"/>
    </xf>
    <xf numFmtId="0" fontId="0" fillId="0" borderId="14" xfId="0" applyBorder="1" applyAlignment="1">
      <alignment vertical="center" wrapText="1"/>
    </xf>
    <xf numFmtId="0" fontId="34" fillId="0" borderId="0" xfId="0" applyFont="1" applyAlignment="1">
      <alignment horizontal="left" indent="1"/>
    </xf>
    <xf numFmtId="0" fontId="22" fillId="0" borderId="0" xfId="0" applyFont="1" applyAlignment="1">
      <alignment horizontal="left" vertical="center" wrapText="1" indent="1"/>
    </xf>
    <xf numFmtId="0" fontId="20" fillId="0" borderId="0" xfId="0" applyFont="1" applyAlignment="1">
      <alignment horizontal="left" vertical="center" wrapText="1" indent="3"/>
    </xf>
    <xf numFmtId="0" fontId="22" fillId="0" borderId="1" xfId="0" applyFont="1" applyBorder="1" applyAlignment="1">
      <alignment horizontal="left" vertical="center" wrapText="1" indent="1"/>
    </xf>
    <xf numFmtId="0" fontId="20" fillId="0" borderId="0" xfId="0" applyFont="1" applyAlignment="1">
      <alignment horizontal="left" vertical="center" wrapText="1" indent="4"/>
    </xf>
    <xf numFmtId="3" fontId="0" fillId="0" borderId="1" xfId="0" applyNumberFormat="1" applyBorder="1" applyAlignment="1">
      <alignment horizontal="center" vertical="center"/>
    </xf>
    <xf numFmtId="0" fontId="11" fillId="0" borderId="0" xfId="0" applyFont="1" applyAlignment="1">
      <alignment horizontal="left" vertical="center" wrapText="1" indent="2"/>
    </xf>
    <xf numFmtId="3" fontId="11" fillId="0" borderId="0" xfId="0" applyNumberFormat="1" applyFont="1" applyAlignment="1">
      <alignment horizontal="center"/>
    </xf>
    <xf numFmtId="0" fontId="3" fillId="0" borderId="7" xfId="0" applyFont="1" applyBorder="1" applyAlignment="1">
      <alignment horizontal="center" vertical="center" wrapText="1"/>
    </xf>
    <xf numFmtId="166" fontId="5" fillId="0" borderId="0" xfId="2" applyNumberFormat="1" applyFont="1" applyBorder="1" applyAlignment="1">
      <alignment horizontal="center"/>
    </xf>
    <xf numFmtId="0" fontId="34" fillId="0" borderId="0" xfId="0" applyFont="1" applyAlignment="1">
      <alignment horizontal="left"/>
    </xf>
    <xf numFmtId="0" fontId="34" fillId="0" borderId="0" xfId="0" applyFont="1" applyAlignment="1">
      <alignment horizontal="left" vertical="center" wrapText="1"/>
    </xf>
    <xf numFmtId="0" fontId="23" fillId="0" borderId="0" xfId="0" applyFont="1" applyAlignment="1">
      <alignment vertical="center"/>
    </xf>
    <xf numFmtId="9" fontId="3" fillId="0" borderId="0" xfId="0" applyNumberFormat="1" applyFont="1" applyAlignment="1">
      <alignment horizontal="center"/>
    </xf>
    <xf numFmtId="9" fontId="11" fillId="0" borderId="0" xfId="2" applyFont="1" applyAlignment="1">
      <alignment horizontal="center"/>
    </xf>
    <xf numFmtId="0" fontId="5" fillId="6" borderId="0" xfId="0" applyFont="1" applyFill="1" applyAlignment="1">
      <alignment vertical="center" wrapText="1"/>
    </xf>
    <xf numFmtId="3" fontId="5" fillId="6" borderId="0" xfId="0" applyNumberFormat="1" applyFont="1" applyFill="1" applyAlignment="1">
      <alignment horizontal="center"/>
    </xf>
    <xf numFmtId="0" fontId="5" fillId="9" borderId="0" xfId="0" applyFont="1" applyFill="1" applyAlignment="1">
      <alignment vertical="center" wrapText="1"/>
    </xf>
    <xf numFmtId="3" fontId="5" fillId="9" borderId="0" xfId="0" applyNumberFormat="1" applyFont="1" applyFill="1" applyAlignment="1">
      <alignment horizontal="center"/>
    </xf>
    <xf numFmtId="9" fontId="5" fillId="6" borderId="0" xfId="2" applyFont="1" applyFill="1" applyAlignment="1">
      <alignment horizontal="center"/>
    </xf>
    <xf numFmtId="166" fontId="5" fillId="6" borderId="0" xfId="2" applyNumberFormat="1" applyFont="1" applyFill="1" applyAlignment="1">
      <alignment horizontal="center" vertical="center" wrapText="1"/>
    </xf>
    <xf numFmtId="166" fontId="5" fillId="9" borderId="0" xfId="2" applyNumberFormat="1" applyFont="1" applyFill="1" applyAlignment="1">
      <alignment horizontal="center"/>
    </xf>
    <xf numFmtId="166" fontId="11" fillId="0" borderId="0" xfId="2" applyNumberFormat="1" applyFont="1" applyAlignment="1">
      <alignment horizontal="center"/>
    </xf>
    <xf numFmtId="166" fontId="5" fillId="6" borderId="0" xfId="2" applyNumberFormat="1" applyFont="1" applyFill="1" applyAlignment="1">
      <alignment horizontal="center"/>
    </xf>
    <xf numFmtId="166" fontId="11" fillId="0" borderId="0" xfId="0" applyNumberFormat="1" applyFont="1" applyAlignment="1">
      <alignment horizontal="center"/>
    </xf>
    <xf numFmtId="166" fontId="5" fillId="0" borderId="0" xfId="2" applyNumberFormat="1" applyFont="1" applyFill="1" applyAlignment="1">
      <alignment horizontal="center"/>
    </xf>
    <xf numFmtId="0" fontId="5" fillId="6" borderId="0" xfId="0" applyFont="1" applyFill="1" applyAlignment="1">
      <alignment horizontal="center" vertical="center" wrapText="1"/>
    </xf>
    <xf numFmtId="0" fontId="38" fillId="0" borderId="0" xfId="0" applyFont="1"/>
    <xf numFmtId="0" fontId="5" fillId="3" borderId="0" xfId="0" applyFont="1" applyFill="1"/>
    <xf numFmtId="3" fontId="5" fillId="3" borderId="0" xfId="0" applyNumberFormat="1" applyFont="1" applyFill="1" applyAlignment="1">
      <alignment horizontal="center" vertical="center"/>
    </xf>
    <xf numFmtId="0" fontId="11" fillId="0" borderId="0" xfId="0" applyFont="1" applyAlignment="1">
      <alignment horizontal="left" indent="2"/>
    </xf>
    <xf numFmtId="3" fontId="11" fillId="0" borderId="0" xfId="0" applyNumberFormat="1" applyFont="1" applyAlignment="1">
      <alignment horizontal="center" vertical="center"/>
    </xf>
    <xf numFmtId="0" fontId="39" fillId="0" borderId="0" xfId="0" applyFont="1" applyAlignment="1">
      <alignment horizontal="left" indent="2"/>
    </xf>
    <xf numFmtId="3" fontId="39" fillId="0" borderId="0" xfId="0" applyNumberFormat="1" applyFont="1" applyAlignment="1">
      <alignment horizontal="center" vertical="center"/>
    </xf>
    <xf numFmtId="0" fontId="5" fillId="7" borderId="14" xfId="0" applyFont="1" applyFill="1" applyBorder="1" applyAlignment="1">
      <alignment wrapText="1"/>
    </xf>
    <xf numFmtId="0" fontId="0" fillId="0" borderId="14" xfId="0" applyBorder="1" applyAlignment="1">
      <alignment vertical="center"/>
    </xf>
    <xf numFmtId="0" fontId="26" fillId="0" borderId="0" xfId="3" applyNumberFormat="1" applyFont="1" applyFill="1" applyBorder="1" applyAlignment="1">
      <alignment horizontal="center"/>
    </xf>
    <xf numFmtId="0" fontId="26" fillId="0" borderId="0" xfId="3" quotePrefix="1" applyNumberFormat="1" applyFont="1" applyFill="1" applyBorder="1" applyAlignment="1">
      <alignment horizontal="center"/>
    </xf>
    <xf numFmtId="0" fontId="27" fillId="0" borderId="0" xfId="0" applyFont="1" applyAlignment="1">
      <alignment horizontal="center"/>
    </xf>
    <xf numFmtId="164" fontId="1" fillId="10" borderId="0" xfId="0" applyNumberFormat="1" applyFont="1" applyFill="1" applyAlignment="1">
      <alignment vertical="center"/>
    </xf>
    <xf numFmtId="1" fontId="1" fillId="10" borderId="0" xfId="0" applyNumberFormat="1" applyFont="1" applyFill="1" applyAlignment="1">
      <alignment horizontal="center"/>
    </xf>
    <xf numFmtId="0" fontId="40" fillId="0" borderId="0" xfId="0" applyFont="1" applyAlignment="1">
      <alignment vertical="center"/>
    </xf>
    <xf numFmtId="164" fontId="2" fillId="0" borderId="0" xfId="0" applyNumberFormat="1" applyFont="1"/>
    <xf numFmtId="164" fontId="3" fillId="0" borderId="0" xfId="0" applyNumberFormat="1" applyFont="1" applyAlignment="1">
      <alignment horizontal="center"/>
    </xf>
    <xf numFmtId="164" fontId="1" fillId="0" borderId="0" xfId="0" applyNumberFormat="1" applyFont="1" applyAlignment="1">
      <alignment vertical="center"/>
    </xf>
    <xf numFmtId="164" fontId="1" fillId="0" borderId="0" xfId="0" applyNumberFormat="1" applyFont="1" applyAlignment="1">
      <alignment horizontal="center"/>
    </xf>
    <xf numFmtId="164" fontId="5" fillId="0" borderId="0" xfId="0" applyNumberFormat="1" applyFont="1" applyAlignment="1">
      <alignment horizontal="left"/>
    </xf>
    <xf numFmtId="164" fontId="7" fillId="0" borderId="0" xfId="0" applyNumberFormat="1" applyFont="1" applyAlignment="1">
      <alignment horizontal="center" vertical="center" wrapText="1"/>
    </xf>
    <xf numFmtId="9" fontId="9" fillId="0" borderId="0" xfId="2" applyFont="1" applyFill="1" applyBorder="1"/>
    <xf numFmtId="9" fontId="0" fillId="0" borderId="0" xfId="2" applyFont="1" applyFill="1" applyBorder="1" applyAlignment="1">
      <alignment horizontal="left" indent="2"/>
    </xf>
    <xf numFmtId="9" fontId="0" fillId="0" borderId="0" xfId="2" applyFont="1" applyFill="1" applyBorder="1" applyAlignment="1">
      <alignment horizontal="center"/>
    </xf>
    <xf numFmtId="9" fontId="0" fillId="0" borderId="0" xfId="2" applyFont="1" applyFill="1" applyBorder="1"/>
    <xf numFmtId="0" fontId="1" fillId="10" borderId="0" xfId="0" applyFont="1" applyFill="1" applyAlignment="1">
      <alignment horizontal="left" wrapText="1"/>
    </xf>
    <xf numFmtId="0" fontId="1" fillId="10" borderId="0" xfId="0" applyFont="1" applyFill="1" applyAlignment="1">
      <alignment horizontal="center" wrapText="1"/>
    </xf>
    <xf numFmtId="0" fontId="1" fillId="10" borderId="0" xfId="0" applyFont="1" applyFill="1" applyAlignment="1">
      <alignment horizontal="center" vertical="center" wrapText="1"/>
    </xf>
    <xf numFmtId="0" fontId="41" fillId="0" borderId="0" xfId="0" applyFont="1" applyAlignment="1">
      <alignment horizontal="center" vertical="center" wrapText="1"/>
    </xf>
    <xf numFmtId="0" fontId="1" fillId="10" borderId="0" xfId="0" applyFont="1" applyFill="1" applyAlignment="1">
      <alignment horizontal="left"/>
    </xf>
    <xf numFmtId="0" fontId="41" fillId="0" borderId="0" xfId="0" applyFont="1" applyAlignment="1">
      <alignment horizontal="center"/>
    </xf>
    <xf numFmtId="0" fontId="42" fillId="0" borderId="0" xfId="3" applyFont="1"/>
    <xf numFmtId="0" fontId="0" fillId="10" borderId="0" xfId="0" applyFill="1"/>
    <xf numFmtId="0" fontId="1" fillId="10" borderId="0" xfId="0" applyFont="1" applyFill="1" applyAlignment="1">
      <alignment vertical="center"/>
    </xf>
    <xf numFmtId="0" fontId="1" fillId="10" borderId="0" xfId="0" applyFont="1" applyFill="1" applyAlignment="1">
      <alignment horizontal="center"/>
    </xf>
    <xf numFmtId="0" fontId="1" fillId="10" borderId="0" xfId="0" applyFont="1" applyFill="1" applyAlignment="1">
      <alignment vertical="center" wrapText="1"/>
    </xf>
    <xf numFmtId="0" fontId="3" fillId="10" borderId="0" xfId="0" applyFont="1" applyFill="1"/>
    <xf numFmtId="0" fontId="41" fillId="0" borderId="0" xfId="0" applyFont="1" applyAlignment="1">
      <alignment horizontal="left" vertical="center" wrapText="1"/>
    </xf>
    <xf numFmtId="0" fontId="1" fillId="10" borderId="0" xfId="0" applyFont="1" applyFill="1" applyAlignment="1">
      <alignment horizontal="left" vertical="center" wrapText="1"/>
    </xf>
    <xf numFmtId="0" fontId="43" fillId="0" borderId="0" xfId="0" applyFont="1" applyAlignment="1">
      <alignment horizontal="center" vertical="center"/>
    </xf>
    <xf numFmtId="0" fontId="43" fillId="0" borderId="0" xfId="0" applyFont="1" applyAlignment="1">
      <alignment horizontal="center" vertical="center" wrapText="1"/>
    </xf>
    <xf numFmtId="0" fontId="43" fillId="0" borderId="0" xfId="0" applyFont="1"/>
    <xf numFmtId="0" fontId="1" fillId="0" borderId="0" xfId="0" applyFont="1" applyAlignment="1">
      <alignment horizontal="center" vertical="center" wrapText="1"/>
    </xf>
    <xf numFmtId="0" fontId="43" fillId="0" borderId="0" xfId="0" applyFont="1" applyAlignment="1">
      <alignment horizontal="center"/>
    </xf>
    <xf numFmtId="1" fontId="43" fillId="0" borderId="0" xfId="0" applyNumberFormat="1" applyFont="1" applyAlignment="1">
      <alignment horizontal="center"/>
    </xf>
    <xf numFmtId="0" fontId="1" fillId="0" borderId="0" xfId="0" applyFont="1" applyAlignment="1">
      <alignment horizontal="left"/>
    </xf>
    <xf numFmtId="0" fontId="43" fillId="0" borderId="0" xfId="0" applyFont="1" applyAlignment="1">
      <alignment vertical="center" wrapText="1"/>
    </xf>
    <xf numFmtId="166" fontId="0" fillId="0" borderId="0" xfId="2" applyNumberFormat="1" applyFont="1" applyFill="1" applyAlignment="1">
      <alignment horizontal="center"/>
    </xf>
    <xf numFmtId="0" fontId="2" fillId="0" borderId="0" xfId="0" applyFont="1" applyAlignment="1">
      <alignment horizontal="center" vertical="center" wrapText="1"/>
    </xf>
    <xf numFmtId="0" fontId="40" fillId="0" borderId="0" xfId="0" applyFont="1" applyAlignment="1">
      <alignment vertical="center" wrapText="1"/>
    </xf>
    <xf numFmtId="0" fontId="44" fillId="2" borderId="0" xfId="0" applyFont="1" applyFill="1"/>
    <xf numFmtId="0" fontId="1" fillId="5" borderId="0" xfId="0" applyFont="1" applyFill="1" applyAlignment="1">
      <alignment horizontal="left" wrapText="1"/>
    </xf>
    <xf numFmtId="0" fontId="1" fillId="5" borderId="0" xfId="0" applyFont="1" applyFill="1" applyAlignment="1">
      <alignment horizontal="center" vertical="center" wrapText="1"/>
    </xf>
    <xf numFmtId="0" fontId="23" fillId="3" borderId="7"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vertical="center" wrapText="1"/>
    </xf>
    <xf numFmtId="0" fontId="20" fillId="0" borderId="7" xfId="0" applyFont="1" applyBorder="1" applyAlignment="1">
      <alignment vertical="center"/>
    </xf>
    <xf numFmtId="0" fontId="3" fillId="0" borderId="0" xfId="0" applyFont="1" applyAlignment="1">
      <alignment horizontal="left" vertical="center" indent="1"/>
    </xf>
    <xf numFmtId="0" fontId="5" fillId="0" borderId="0" xfId="0" applyFont="1" applyAlignment="1">
      <alignment horizontal="left"/>
    </xf>
    <xf numFmtId="0" fontId="0" fillId="0" borderId="0" xfId="0" applyAlignment="1">
      <alignment horizontal="left" vertical="center" wrapText="1"/>
    </xf>
    <xf numFmtId="0" fontId="3" fillId="0" borderId="0" xfId="0" applyFont="1" applyAlignment="1">
      <alignment horizontal="left"/>
    </xf>
    <xf numFmtId="0" fontId="0" fillId="0" borderId="0" xfId="0" applyAlignment="1">
      <alignment horizontal="left"/>
    </xf>
    <xf numFmtId="0" fontId="0" fillId="0" borderId="0" xfId="0" applyAlignment="1">
      <alignment horizontal="left" wrapText="1"/>
    </xf>
    <xf numFmtId="0" fontId="3" fillId="0" borderId="0" xfId="0" applyFont="1" applyAlignment="1">
      <alignment horizontal="left" vertical="center" wrapText="1"/>
    </xf>
    <xf numFmtId="0" fontId="16" fillId="0" borderId="0" xfId="0" applyFont="1" applyAlignment="1">
      <alignment horizontal="left" vertical="center" wrapText="1"/>
    </xf>
    <xf numFmtId="0" fontId="0" fillId="0" borderId="0" xfId="0" applyAlignment="1">
      <alignment vertical="center" wrapText="1"/>
    </xf>
    <xf numFmtId="0" fontId="13" fillId="0" borderId="0" xfId="0" applyFont="1" applyAlignment="1">
      <alignment horizontal="left" wrapText="1"/>
    </xf>
    <xf numFmtId="0" fontId="5" fillId="0" borderId="0" xfId="0" applyFont="1" applyAlignment="1">
      <alignment horizontal="left" vertical="center" wrapText="1"/>
    </xf>
    <xf numFmtId="0" fontId="0" fillId="0" borderId="0" xfId="0" applyAlignment="1">
      <alignment horizontal="center"/>
    </xf>
    <xf numFmtId="0" fontId="0" fillId="0" borderId="0" xfId="0" applyAlignment="1">
      <alignment horizontal="left" vertical="center"/>
    </xf>
    <xf numFmtId="0" fontId="13" fillId="0" borderId="0" xfId="0" applyFont="1" applyAlignment="1">
      <alignment horizontal="left" vertical="center" wrapText="1"/>
    </xf>
    <xf numFmtId="0" fontId="3" fillId="0" borderId="0" xfId="3" applyFont="1" applyFill="1" applyAlignment="1">
      <alignment horizontal="left"/>
    </xf>
    <xf numFmtId="0" fontId="0" fillId="0" borderId="0" xfId="0" quotePrefix="1" applyAlignment="1">
      <alignment horizontal="left" vertical="center" wrapText="1"/>
    </xf>
    <xf numFmtId="0" fontId="5" fillId="0" borderId="0" xfId="0" quotePrefix="1" applyFont="1" applyAlignment="1">
      <alignment horizontal="left" vertical="center" wrapText="1"/>
    </xf>
    <xf numFmtId="0" fontId="0" fillId="0" borderId="22" xfId="0" applyBorder="1" applyAlignment="1">
      <alignment horizontal="center" vertical="center" wrapText="1"/>
    </xf>
    <xf numFmtId="0" fontId="0" fillId="0" borderId="14" xfId="0"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left" vertical="center" wrapText="1"/>
    </xf>
    <xf numFmtId="0" fontId="0" fillId="0" borderId="15" xfId="0" applyBorder="1" applyAlignment="1">
      <alignment horizontal="left" vertical="center" wrapText="1"/>
    </xf>
    <xf numFmtId="0" fontId="5" fillId="7" borderId="20" xfId="0" applyFont="1" applyFill="1" applyBorder="1" applyAlignment="1">
      <alignment horizontal="center" wrapText="1"/>
    </xf>
    <xf numFmtId="0" fontId="5" fillId="7" borderId="21" xfId="0" applyFont="1" applyFill="1" applyBorder="1" applyAlignment="1">
      <alignment horizontal="center" wrapText="1"/>
    </xf>
    <xf numFmtId="0" fontId="5" fillId="7" borderId="19" xfId="0" applyFont="1" applyFill="1" applyBorder="1" applyAlignment="1">
      <alignment horizontal="center" wrapText="1"/>
    </xf>
    <xf numFmtId="0" fontId="0" fillId="0" borderId="22" xfId="0" applyBorder="1" applyAlignment="1">
      <alignment horizontal="left" vertical="center" wrapText="1"/>
    </xf>
    <xf numFmtId="0" fontId="0" fillId="0" borderId="14" xfId="0" applyBorder="1" applyAlignment="1">
      <alignment horizontal="left" vertical="center" wrapText="1"/>
    </xf>
    <xf numFmtId="0" fontId="0" fillId="0" borderId="23" xfId="0" applyBorder="1" applyAlignment="1">
      <alignment horizontal="left" vertical="center" wrapText="1"/>
    </xf>
    <xf numFmtId="0" fontId="0" fillId="0" borderId="26" xfId="0"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3" fontId="0" fillId="0" borderId="0" xfId="0" applyNumberFormat="1" applyAlignment="1">
      <alignment horizontal="center"/>
    </xf>
    <xf numFmtId="0" fontId="0" fillId="5" borderId="0" xfId="0" applyFill="1" applyAlignment="1">
      <alignment horizontal="left" vertical="center" wrapText="1"/>
    </xf>
    <xf numFmtId="0" fontId="1" fillId="2" borderId="0" xfId="0" applyFont="1" applyFill="1" applyAlignment="1">
      <alignment horizontal="left" vertical="center"/>
    </xf>
    <xf numFmtId="0" fontId="3" fillId="0" borderId="7" xfId="0" applyFont="1" applyBorder="1" applyAlignment="1">
      <alignmen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0" xfId="0" applyAlignment="1">
      <alignment horizontal="left" vertical="top" wrapText="1"/>
    </xf>
    <xf numFmtId="0" fontId="21" fillId="0" borderId="0" xfId="0" applyFont="1" applyAlignment="1">
      <alignment horizontal="left" vertical="center" wrapText="1"/>
    </xf>
    <xf numFmtId="0" fontId="3" fillId="0" borderId="0" xfId="0" applyFont="1" applyAlignment="1">
      <alignment horizontal="left" wrapText="1"/>
    </xf>
    <xf numFmtId="0" fontId="3" fillId="0" borderId="0" xfId="0" quotePrefix="1" applyFont="1" applyAlignment="1">
      <alignment horizontal="left" vertical="center" wrapText="1"/>
    </xf>
    <xf numFmtId="0" fontId="1" fillId="10" borderId="0" xfId="0" applyFont="1" applyFill="1" applyAlignment="1">
      <alignment horizontal="left" wrapText="1"/>
    </xf>
    <xf numFmtId="0" fontId="40" fillId="0" borderId="0" xfId="0" applyFont="1" applyAlignment="1">
      <alignment horizontal="left" vertical="center" wrapText="1"/>
    </xf>
    <xf numFmtId="0" fontId="1" fillId="10" borderId="0" xfId="0" applyFont="1" applyFill="1" applyAlignment="1">
      <alignment horizontal="left" vertical="center" wrapText="1"/>
    </xf>
  </cellXfs>
  <cellStyles count="5">
    <cellStyle name="Hiperlink" xfId="3" builtinId="8"/>
    <cellStyle name="Normal" xfId="0" builtinId="0"/>
    <cellStyle name="Normal 2 2" xfId="4" xr:uid="{D27F49A0-6065-4255-9D65-515E35AFB6D9}"/>
    <cellStyle name="Porcentagem" xfId="2" builtinId="5"/>
    <cellStyle name="Vírgula" xfId="1" builtinId="3"/>
  </cellStyles>
  <dxfs count="0"/>
  <tableStyles count="0" defaultTableStyle="TableStyleMedium2" defaultPivotStyle="PivotStyleLight16"/>
  <colors>
    <mruColors>
      <color rgb="FFFE5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externalLink" Target="externalLinks/externalLink13.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hyperlink" Target="#'GRI &gt;&gt;'!A1"/><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hyperlink" Target="#'SASB &gt;&gt;'!A1"/></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GRI 206'!A1"/><Relationship Id="rId18" Type="http://schemas.openxmlformats.org/officeDocument/2006/relationships/hyperlink" Target="#'GRI 304'!A1"/><Relationship Id="rId26" Type="http://schemas.openxmlformats.org/officeDocument/2006/relationships/hyperlink" Target="#'GRI 405'!A1"/><Relationship Id="rId39" Type="http://schemas.openxmlformats.org/officeDocument/2006/relationships/image" Target="../media/image4.png"/><Relationship Id="rId21" Type="http://schemas.openxmlformats.org/officeDocument/2006/relationships/hyperlink" Target="#'GRI 308'!A1"/><Relationship Id="rId34" Type="http://schemas.openxmlformats.org/officeDocument/2006/relationships/hyperlink" Target="#'GRI 415'!A1"/><Relationship Id="rId7" Type="http://schemas.openxmlformats.org/officeDocument/2006/relationships/hyperlink" Target="#'GRI 3'!A1"/><Relationship Id="rId12" Type="http://schemas.openxmlformats.org/officeDocument/2006/relationships/hyperlink" Target="#'GRI 205'!A1"/><Relationship Id="rId17" Type="http://schemas.openxmlformats.org/officeDocument/2006/relationships/hyperlink" Target="#'GRI 303'!A1"/><Relationship Id="rId25" Type="http://schemas.openxmlformats.org/officeDocument/2006/relationships/hyperlink" Target="#'GRI 404'!A1"/><Relationship Id="rId33" Type="http://schemas.openxmlformats.org/officeDocument/2006/relationships/hyperlink" Target="#'GRI 414'!A1"/><Relationship Id="rId38" Type="http://schemas.openxmlformats.org/officeDocument/2006/relationships/hyperlink" Target="#Home!A1"/><Relationship Id="rId2" Type="http://schemas.openxmlformats.org/officeDocument/2006/relationships/hyperlink" Target="#'GRI 2-1 at&#233; 2-6'!A1"/><Relationship Id="rId16" Type="http://schemas.openxmlformats.org/officeDocument/2006/relationships/hyperlink" Target="#'GRI 302'!A1"/><Relationship Id="rId20" Type="http://schemas.openxmlformats.org/officeDocument/2006/relationships/hyperlink" Target="#'GRI 306'!A1"/><Relationship Id="rId29" Type="http://schemas.openxmlformats.org/officeDocument/2006/relationships/hyperlink" Target="#'GRI 408'!A1"/><Relationship Id="rId1" Type="http://schemas.openxmlformats.org/officeDocument/2006/relationships/image" Target="../media/image3.jpeg"/><Relationship Id="rId6" Type="http://schemas.openxmlformats.org/officeDocument/2006/relationships/hyperlink" Target="#'GRI 2-22 at&#233; 2-30'!A1"/><Relationship Id="rId11" Type="http://schemas.openxmlformats.org/officeDocument/2006/relationships/hyperlink" Target="#'GRI 204'!A1"/><Relationship Id="rId24" Type="http://schemas.openxmlformats.org/officeDocument/2006/relationships/hyperlink" Target="#'GRI 403'!A1"/><Relationship Id="rId32" Type="http://schemas.openxmlformats.org/officeDocument/2006/relationships/hyperlink" Target="#'GRI 413'!A1"/><Relationship Id="rId37" Type="http://schemas.openxmlformats.org/officeDocument/2006/relationships/hyperlink" Target="#'GRI 418'!A1"/><Relationship Id="rId5" Type="http://schemas.openxmlformats.org/officeDocument/2006/relationships/hyperlink" Target="#'GRI 2-9 at&#233; 2-21'!A1"/><Relationship Id="rId15" Type="http://schemas.openxmlformats.org/officeDocument/2006/relationships/hyperlink" Target="#'GRI 301'!A1"/><Relationship Id="rId23" Type="http://schemas.openxmlformats.org/officeDocument/2006/relationships/hyperlink" Target="#'GRI 402'!A1"/><Relationship Id="rId28" Type="http://schemas.openxmlformats.org/officeDocument/2006/relationships/hyperlink" Target="#'GRI 407'!A1"/><Relationship Id="rId36" Type="http://schemas.openxmlformats.org/officeDocument/2006/relationships/hyperlink" Target="#'GRI 417'!A1"/><Relationship Id="rId10" Type="http://schemas.openxmlformats.org/officeDocument/2006/relationships/hyperlink" Target="#'GRI 203'!A1"/><Relationship Id="rId19" Type="http://schemas.openxmlformats.org/officeDocument/2006/relationships/hyperlink" Target="#'GRI 305'!A1"/><Relationship Id="rId31" Type="http://schemas.openxmlformats.org/officeDocument/2006/relationships/hyperlink" Target="#'GRI 410'!A1"/><Relationship Id="rId4" Type="http://schemas.openxmlformats.org/officeDocument/2006/relationships/hyperlink" Target="#'GRI 2-8'!A1"/><Relationship Id="rId9" Type="http://schemas.openxmlformats.org/officeDocument/2006/relationships/hyperlink" Target="#'GRI 202'!A1"/><Relationship Id="rId14" Type="http://schemas.openxmlformats.org/officeDocument/2006/relationships/hyperlink" Target="#'GRI 207'!A1"/><Relationship Id="rId22" Type="http://schemas.openxmlformats.org/officeDocument/2006/relationships/hyperlink" Target="#'GRI 401'!A1"/><Relationship Id="rId27" Type="http://schemas.openxmlformats.org/officeDocument/2006/relationships/hyperlink" Target="#'GRI 406'!A1"/><Relationship Id="rId30" Type="http://schemas.openxmlformats.org/officeDocument/2006/relationships/hyperlink" Target="#'GRI 409'!A1"/><Relationship Id="rId35" Type="http://schemas.openxmlformats.org/officeDocument/2006/relationships/hyperlink" Target="#'GRI 416'!A1"/><Relationship Id="rId8" Type="http://schemas.openxmlformats.org/officeDocument/2006/relationships/hyperlink" Target="#'GRI 201'!A1"/><Relationship Id="rId3" Type="http://schemas.openxmlformats.org/officeDocument/2006/relationships/hyperlink" Target="#'GRI 2-7'!A1"/></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2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39.xml.rels><?xml version="1.0" encoding="UTF-8" standalone="yes"?>
<Relationships xmlns="http://schemas.openxmlformats.org/package/2006/relationships"><Relationship Id="rId8" Type="http://schemas.openxmlformats.org/officeDocument/2006/relationships/hyperlink" Target="#'RT-CH-530'!A1"/><Relationship Id="rId13" Type="http://schemas.openxmlformats.org/officeDocument/2006/relationships/hyperlink" Target="#'EM-MD-120'!A1"/><Relationship Id="rId3" Type="http://schemas.openxmlformats.org/officeDocument/2006/relationships/hyperlink" Target="#'RT-CH-120'!A1"/><Relationship Id="rId7" Type="http://schemas.openxmlformats.org/officeDocument/2006/relationships/hyperlink" Target="#'RT-CH-410'!A1"/><Relationship Id="rId12" Type="http://schemas.openxmlformats.org/officeDocument/2006/relationships/hyperlink" Target="#'RT-CH-540'!A1"/><Relationship Id="rId17" Type="http://schemas.openxmlformats.org/officeDocument/2006/relationships/image" Target="../media/image9.png"/><Relationship Id="rId2" Type="http://schemas.openxmlformats.org/officeDocument/2006/relationships/hyperlink" Target="#' RT-CH-000'!A1"/><Relationship Id="rId16" Type="http://schemas.openxmlformats.org/officeDocument/2006/relationships/hyperlink" Target="#Home!A1"/><Relationship Id="rId1" Type="http://schemas.openxmlformats.org/officeDocument/2006/relationships/image" Target="../media/image8.jpeg"/><Relationship Id="rId6" Type="http://schemas.openxmlformats.org/officeDocument/2006/relationships/hyperlink" Target="#'RT-CH-150'!A1"/><Relationship Id="rId11" Type="http://schemas.openxmlformats.org/officeDocument/2006/relationships/hyperlink" Target="#'RT-CH-320'!A1"/><Relationship Id="rId5" Type="http://schemas.openxmlformats.org/officeDocument/2006/relationships/hyperlink" Target="#'RT-CH-140'!A1"/><Relationship Id="rId15" Type="http://schemas.openxmlformats.org/officeDocument/2006/relationships/hyperlink" Target="#'EM-MD-520'!A1"/><Relationship Id="rId10" Type="http://schemas.openxmlformats.org/officeDocument/2006/relationships/hyperlink" Target="#'RT-CH-210'!A1"/><Relationship Id="rId4" Type="http://schemas.openxmlformats.org/officeDocument/2006/relationships/hyperlink" Target="#'RT-CH-130'!A1"/><Relationship Id="rId9" Type="http://schemas.openxmlformats.org/officeDocument/2006/relationships/hyperlink" Target="#'RT-CH-110'!A1"/><Relationship Id="rId14" Type="http://schemas.openxmlformats.org/officeDocument/2006/relationships/hyperlink" Target="#'EM-MD-160'!A1"/></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hyperlink" Target="#Home!A1"/></Relationships>
</file>

<file path=xl/drawings/_rels/drawing41.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hyperlink" Target="#Home!A1"/></Relationships>
</file>

<file path=xl/drawings/_rels/drawing4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4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4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4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4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4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5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5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SASB &gt;&gt;'!A1"/><Relationship Id="rId1" Type="http://schemas.openxmlformats.org/officeDocument/2006/relationships/image" Target="../media/image5.png"/><Relationship Id="rId5" Type="http://schemas.openxmlformats.org/officeDocument/2006/relationships/image" Target="../media/image12.png"/><Relationship Id="rId4"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GRI &gt;&gt;'!A1"/><Relationship Id="rId1"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177365</xdr:colOff>
      <xdr:row>0</xdr:row>
      <xdr:rowOff>126999</xdr:rowOff>
    </xdr:from>
    <xdr:to>
      <xdr:col>16</xdr:col>
      <xdr:colOff>546644</xdr:colOff>
      <xdr:row>25</xdr:row>
      <xdr:rowOff>114957</xdr:rowOff>
    </xdr:to>
    <xdr:pic>
      <xdr:nvPicPr>
        <xdr:cNvPr id="19" name="Imagem 4">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365" y="126999"/>
          <a:ext cx="9664365" cy="7148130"/>
        </a:xfrm>
        <a:prstGeom prst="rect">
          <a:avLst/>
        </a:prstGeom>
      </xdr:spPr>
    </xdr:pic>
    <xdr:clientData/>
  </xdr:twoCellAnchor>
  <xdr:twoCellAnchor editAs="oneCell">
    <xdr:from>
      <xdr:col>1</xdr:col>
      <xdr:colOff>13140</xdr:colOff>
      <xdr:row>1</xdr:row>
      <xdr:rowOff>218016</xdr:rowOff>
    </xdr:from>
    <xdr:to>
      <xdr:col>16</xdr:col>
      <xdr:colOff>541939</xdr:colOff>
      <xdr:row>8</xdr:row>
      <xdr:rowOff>124994</xdr:rowOff>
    </xdr:to>
    <xdr:pic>
      <xdr:nvPicPr>
        <xdr:cNvPr id="20" name="Imagem 6">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9629" b="30284"/>
        <a:stretch/>
      </xdr:blipFill>
      <xdr:spPr>
        <a:xfrm>
          <a:off x="193787" y="365818"/>
          <a:ext cx="9643238" cy="2238960"/>
        </a:xfrm>
        <a:prstGeom prst="rect">
          <a:avLst/>
        </a:prstGeom>
      </xdr:spPr>
    </xdr:pic>
    <xdr:clientData/>
  </xdr:twoCellAnchor>
  <xdr:twoCellAnchor>
    <xdr:from>
      <xdr:col>11</xdr:col>
      <xdr:colOff>197068</xdr:colOff>
      <xdr:row>4</xdr:row>
      <xdr:rowOff>205828</xdr:rowOff>
    </xdr:from>
    <xdr:to>
      <xdr:col>16</xdr:col>
      <xdr:colOff>423698</xdr:colOff>
      <xdr:row>12</xdr:row>
      <xdr:rowOff>63500</xdr:rowOff>
    </xdr:to>
    <xdr:sp macro="" textlink="">
      <xdr:nvSpPr>
        <xdr:cNvPr id="21" name="CaixaDeTexto 7">
          <a:extLst>
            <a:ext uri="{FF2B5EF4-FFF2-40B4-BE49-F238E27FC236}">
              <a16:creationId xmlns:a16="http://schemas.microsoft.com/office/drawing/2014/main" id="{00000000-0008-0000-0000-000015000000}"/>
            </a:ext>
          </a:extLst>
        </xdr:cNvPr>
        <xdr:cNvSpPr txBox="1"/>
      </xdr:nvSpPr>
      <xdr:spPr>
        <a:xfrm>
          <a:off x="6454008" y="1634578"/>
          <a:ext cx="3264776" cy="1959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pt-BR" sz="4400" b="1">
              <a:solidFill>
                <a:srgbClr val="FFC000"/>
              </a:solidFill>
            </a:rPr>
            <a:t>CENTRAL DE </a:t>
          </a:r>
        </a:p>
        <a:p>
          <a:pPr algn="r"/>
          <a:r>
            <a:rPr lang="pt-BR" sz="3200" i="1">
              <a:solidFill>
                <a:srgbClr val="0070C0"/>
              </a:solidFill>
            </a:rPr>
            <a:t>Indicadores</a:t>
          </a:r>
        </a:p>
        <a:p>
          <a:pPr algn="r"/>
          <a:r>
            <a:rPr lang="pt-BR" sz="3200" i="1">
              <a:solidFill>
                <a:srgbClr val="0070C0"/>
              </a:solidFill>
            </a:rPr>
            <a:t>2022</a:t>
          </a:r>
        </a:p>
      </xdr:txBody>
    </xdr:sp>
    <xdr:clientData/>
  </xdr:twoCellAnchor>
  <xdr:twoCellAnchor>
    <xdr:from>
      <xdr:col>17</xdr:col>
      <xdr:colOff>328448</xdr:colOff>
      <xdr:row>5</xdr:row>
      <xdr:rowOff>246330</xdr:rowOff>
    </xdr:from>
    <xdr:to>
      <xdr:col>20</xdr:col>
      <xdr:colOff>114956</xdr:colOff>
      <xdr:row>8</xdr:row>
      <xdr:rowOff>214055</xdr:rowOff>
    </xdr:to>
    <xdr:sp macro="" textlink="">
      <xdr:nvSpPr>
        <xdr:cNvPr id="27" name="Retângulo: Cantos Arredondados 26">
          <a:hlinkClick xmlns:r="http://schemas.openxmlformats.org/officeDocument/2006/relationships" r:id="rId3"/>
          <a:extLst>
            <a:ext uri="{FF2B5EF4-FFF2-40B4-BE49-F238E27FC236}">
              <a16:creationId xmlns:a16="http://schemas.microsoft.com/office/drawing/2014/main" id="{00000000-0008-0000-0000-00001B000000}"/>
            </a:ext>
          </a:extLst>
        </xdr:cNvPr>
        <xdr:cNvSpPr/>
      </xdr:nvSpPr>
      <xdr:spPr>
        <a:xfrm>
          <a:off x="10231164" y="1937839"/>
          <a:ext cx="5025258" cy="756000"/>
        </a:xfrm>
        <a:prstGeom prst="roundRect">
          <a:avLst>
            <a:gd name="adj" fmla="val 50000"/>
          </a:avLst>
        </a:prstGeom>
        <a:gradFill flip="none" rotWithShape="1">
          <a:gsLst>
            <a:gs pos="5000">
              <a:srgbClr val="0057B8"/>
            </a:gs>
            <a:gs pos="100000">
              <a:srgbClr val="00A9E0">
                <a:shade val="100000"/>
                <a:satMod val="115000"/>
              </a:srgbClr>
            </a:gs>
          </a:gsLst>
          <a:lin ang="18900000" scaled="0"/>
          <a:tileRect/>
        </a:gra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ctr"/>
          <a:r>
            <a:rPr lang="pt-BR" b="1"/>
            <a:t>Global</a:t>
          </a:r>
          <a:r>
            <a:rPr lang="pt-BR" b="1" baseline="0"/>
            <a:t> Reporting Initiative (GRI)</a:t>
          </a:r>
          <a:endParaRPr lang="pt-BR" b="1"/>
        </a:p>
      </xdr:txBody>
    </xdr:sp>
    <xdr:clientData/>
  </xdr:twoCellAnchor>
  <xdr:twoCellAnchor>
    <xdr:from>
      <xdr:col>20</xdr:col>
      <xdr:colOff>229913</xdr:colOff>
      <xdr:row>5</xdr:row>
      <xdr:rowOff>262756</xdr:rowOff>
    </xdr:from>
    <xdr:to>
      <xdr:col>28</xdr:col>
      <xdr:colOff>259739</xdr:colOff>
      <xdr:row>8</xdr:row>
      <xdr:rowOff>229911</xdr:rowOff>
    </xdr:to>
    <xdr:sp macro="" textlink="">
      <xdr:nvSpPr>
        <xdr:cNvPr id="28" name="Retângulo: Cantos Arredondados 27">
          <a:hlinkClick xmlns:r="http://schemas.openxmlformats.org/officeDocument/2006/relationships" r:id="rId4"/>
          <a:extLst>
            <a:ext uri="{FF2B5EF4-FFF2-40B4-BE49-F238E27FC236}">
              <a16:creationId xmlns:a16="http://schemas.microsoft.com/office/drawing/2014/main" id="{00000000-0008-0000-0000-00001C000000}"/>
            </a:ext>
          </a:extLst>
        </xdr:cNvPr>
        <xdr:cNvSpPr/>
      </xdr:nvSpPr>
      <xdr:spPr>
        <a:xfrm>
          <a:off x="15371379" y="1954265"/>
          <a:ext cx="4890860" cy="755430"/>
        </a:xfrm>
        <a:prstGeom prst="roundRect">
          <a:avLst>
            <a:gd name="adj" fmla="val 50000"/>
          </a:avLst>
        </a:prstGeom>
        <a:gradFill>
          <a:gsLst>
            <a:gs pos="100000">
              <a:srgbClr val="FFCD00"/>
            </a:gs>
            <a:gs pos="34000">
              <a:srgbClr val="FE5000"/>
            </a:gs>
          </a:gsLst>
          <a:lin ang="18900000" scaled="0"/>
        </a:gra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ctr"/>
          <a:r>
            <a:rPr lang="pt-BR" b="1"/>
            <a:t>Sustainability Accounting Standards Board</a:t>
          </a:r>
          <a:r>
            <a:rPr lang="pt-BR" b="1" baseline="0"/>
            <a:t> (SASB)</a:t>
          </a:r>
          <a:endParaRPr lang="pt-BR" b="1"/>
        </a:p>
      </xdr:txBody>
    </xdr:sp>
    <xdr:clientData/>
  </xdr:twoCellAnchor>
  <xdr:twoCellAnchor>
    <xdr:from>
      <xdr:col>17</xdr:col>
      <xdr:colOff>279179</xdr:colOff>
      <xdr:row>1</xdr:row>
      <xdr:rowOff>49266</xdr:rowOff>
    </xdr:from>
    <xdr:to>
      <xdr:col>28</xdr:col>
      <xdr:colOff>299087</xdr:colOff>
      <xdr:row>5</xdr:row>
      <xdr:rowOff>147799</xdr:rowOff>
    </xdr:to>
    <xdr:sp macro="" textlink="">
      <xdr:nvSpPr>
        <xdr:cNvPr id="30" name="Retângulo: Cantos Superiores Arredondados 25">
          <a:extLst>
            <a:ext uri="{FF2B5EF4-FFF2-40B4-BE49-F238E27FC236}">
              <a16:creationId xmlns:a16="http://schemas.microsoft.com/office/drawing/2014/main" id="{00000000-0008-0000-0000-00001E000000}"/>
            </a:ext>
          </a:extLst>
        </xdr:cNvPr>
        <xdr:cNvSpPr/>
      </xdr:nvSpPr>
      <xdr:spPr>
        <a:xfrm>
          <a:off x="10181895" y="197068"/>
          <a:ext cx="10119692" cy="1642240"/>
        </a:xfrm>
        <a:prstGeom prst="round2DiagRect">
          <a:avLst>
            <a:gd name="adj1" fmla="val 26190"/>
            <a:gd name="adj2" fmla="val 0"/>
          </a:avLst>
        </a:prstGeom>
        <a:solidFill>
          <a:srgbClr val="FFFFFF">
            <a:alpha val="50196"/>
          </a:srgbClr>
        </a:solidFill>
        <a:ln w="190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BR" sz="1600" b="0" i="0" u="none" strike="noStrike" kern="1200" cap="none" spc="0" normalizeH="0" baseline="0">
            <a:ln>
              <a:noFill/>
            </a:ln>
            <a:solidFill>
              <a:srgbClr val="000000"/>
            </a:solidFill>
            <a:effectLst/>
            <a:uLnTx/>
            <a:uFillTx/>
            <a:latin typeface="Calibri"/>
            <a:ea typeface="+mn-ea"/>
            <a:cs typeface="+mn-cs"/>
          </a:endParaRPr>
        </a:p>
      </xdr:txBody>
    </xdr:sp>
    <xdr:clientData/>
  </xdr:twoCellAnchor>
  <xdr:twoCellAnchor>
    <xdr:from>
      <xdr:col>17</xdr:col>
      <xdr:colOff>541938</xdr:colOff>
      <xdr:row>1</xdr:row>
      <xdr:rowOff>318025</xdr:rowOff>
    </xdr:from>
    <xdr:to>
      <xdr:col>28</xdr:col>
      <xdr:colOff>372621</xdr:colOff>
      <xdr:row>4</xdr:row>
      <xdr:rowOff>107486</xdr:rowOff>
    </xdr:to>
    <xdr:sp macro="" textlink="">
      <xdr:nvSpPr>
        <xdr:cNvPr id="31" name="CuadroTexto 8">
          <a:extLst>
            <a:ext uri="{FF2B5EF4-FFF2-40B4-BE49-F238E27FC236}">
              <a16:creationId xmlns:a16="http://schemas.microsoft.com/office/drawing/2014/main" id="{00000000-0008-0000-0000-00001F000000}"/>
            </a:ext>
          </a:extLst>
        </xdr:cNvPr>
        <xdr:cNvSpPr txBox="1"/>
      </xdr:nvSpPr>
      <xdr:spPr>
        <a:xfrm>
          <a:off x="10444654" y="465827"/>
          <a:ext cx="9930467" cy="1070409"/>
        </a:xfrm>
        <a:prstGeom prst="rect">
          <a:avLst/>
        </a:prstGeom>
        <a:noFill/>
      </xdr:spPr>
      <xdr:txBody>
        <a:bodyPr wrap="square" anchor="ctr">
          <a:noAutofit/>
        </a:bodyP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defRPr/>
          </a:pPr>
          <a:r>
            <a:rPr lang="pt-BR" kern="0">
              <a:solidFill>
                <a:srgbClr val="3C3C3C"/>
              </a:solidFill>
            </a:rPr>
            <a:t>Como</a:t>
          </a:r>
          <a:r>
            <a:rPr lang="pt-BR" kern="0" baseline="0">
              <a:solidFill>
                <a:srgbClr val="3C3C3C"/>
              </a:solidFill>
            </a:rPr>
            <a:t> parte de seu Relatório Integrado, publicado anualmente, a Central de Indicadores reúne todas as informações reportadas em conformidade com os requisitos dos padrões </a:t>
          </a:r>
          <a:r>
            <a:rPr lang="pt-BR" b="1" kern="0" baseline="0">
              <a:solidFill>
                <a:srgbClr val="00B0F0"/>
              </a:solidFill>
            </a:rPr>
            <a:t>Global Reporting Initiative (GRI)</a:t>
          </a:r>
          <a:r>
            <a:rPr lang="pt-BR" kern="0" baseline="0">
              <a:solidFill>
                <a:srgbClr val="3C3C3C"/>
              </a:solidFill>
            </a:rPr>
            <a:t> e </a:t>
          </a:r>
          <a:r>
            <a:rPr lang="pt-BR" b="1" kern="0" baseline="0">
              <a:solidFill>
                <a:srgbClr val="FE5000"/>
              </a:solidFill>
            </a:rPr>
            <a:t>Sustainability Accounting Standards Boards (SASB</a:t>
          </a:r>
          <a:r>
            <a:rPr lang="pt-BR" sz="1800" b="1" kern="0" baseline="0">
              <a:solidFill>
                <a:srgbClr val="FE5000"/>
              </a:solidFill>
              <a:latin typeface="+mn-lt"/>
              <a:ea typeface="+mn-ea"/>
              <a:cs typeface="+mn-cs"/>
            </a:rPr>
            <a:t>). </a:t>
          </a:r>
          <a:r>
            <a:rPr lang="pt-BR" sz="1800" kern="0" baseline="0">
              <a:solidFill>
                <a:srgbClr val="3C3C3C"/>
              </a:solidFill>
              <a:latin typeface="+mn-lt"/>
              <a:ea typeface="+mn-ea"/>
              <a:cs typeface="+mn-cs"/>
            </a:rPr>
            <a:t>Clique abaixo para acessar todos os indicadores de cada padrão.</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154782</xdr:colOff>
      <xdr:row>1</xdr:row>
      <xdr:rowOff>166694</xdr:rowOff>
    </xdr:from>
    <xdr:ext cx="759617" cy="223700"/>
    <xdr:pic>
      <xdr:nvPicPr>
        <xdr:cNvPr id="3" name="Picture 26">
          <a:extLst>
            <a:ext uri="{FF2B5EF4-FFF2-40B4-BE49-F238E27FC236}">
              <a16:creationId xmlns:a16="http://schemas.microsoft.com/office/drawing/2014/main" id="{E56D546F-B6A0-4B4E-B383-232006305D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619132"/>
          <a:ext cx="759617" cy="223700"/>
        </a:xfrm>
        <a:prstGeom prst="rect">
          <a:avLst/>
        </a:prstGeom>
      </xdr:spPr>
    </xdr:pic>
    <xdr:clientData/>
  </xdr:oneCellAnchor>
  <xdr:twoCellAnchor editAs="oneCell">
    <xdr:from>
      <xdr:col>4</xdr:col>
      <xdr:colOff>52386</xdr:colOff>
      <xdr:row>0</xdr:row>
      <xdr:rowOff>361950</xdr:rowOff>
    </xdr:from>
    <xdr:to>
      <xdr:col>4</xdr:col>
      <xdr:colOff>547686</xdr:colOff>
      <xdr:row>1</xdr:row>
      <xdr:rowOff>397668</xdr:rowOff>
    </xdr:to>
    <xdr:pic>
      <xdr:nvPicPr>
        <xdr:cNvPr id="6" name="Imagem 2" descr="GRI - Home">
          <a:hlinkClick xmlns:r="http://schemas.openxmlformats.org/officeDocument/2006/relationships" r:id="rId2"/>
          <a:extLst>
            <a:ext uri="{FF2B5EF4-FFF2-40B4-BE49-F238E27FC236}">
              <a16:creationId xmlns:a16="http://schemas.microsoft.com/office/drawing/2014/main" id="{585D24CE-9588-4B36-96D6-692B24AF9E00}"/>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361950"/>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709612</xdr:colOff>
      <xdr:row>0</xdr:row>
      <xdr:rowOff>285750</xdr:rowOff>
    </xdr:from>
    <xdr:to>
      <xdr:col>6</xdr:col>
      <xdr:colOff>0</xdr:colOff>
      <xdr:row>1</xdr:row>
      <xdr:rowOff>438150</xdr:rowOff>
    </xdr:to>
    <xdr:pic>
      <xdr:nvPicPr>
        <xdr:cNvPr id="7" name="Gráfico 5" descr="Início com preenchimento sólido">
          <a:hlinkClick xmlns:r="http://schemas.openxmlformats.org/officeDocument/2006/relationships" r:id="rId4"/>
          <a:extLst>
            <a:ext uri="{FF2B5EF4-FFF2-40B4-BE49-F238E27FC236}">
              <a16:creationId xmlns:a16="http://schemas.microsoft.com/office/drawing/2014/main" id="{02D60FF2-0E10-434B-B0C2-BE669C149F6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39050" y="285750"/>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47625</xdr:colOff>
      <xdr:row>1</xdr:row>
      <xdr:rowOff>59531</xdr:rowOff>
    </xdr:from>
    <xdr:ext cx="759617" cy="223700"/>
    <xdr:pic>
      <xdr:nvPicPr>
        <xdr:cNvPr id="2" name="Picture 26">
          <a:extLst>
            <a:ext uri="{FF2B5EF4-FFF2-40B4-BE49-F238E27FC236}">
              <a16:creationId xmlns:a16="http://schemas.microsoft.com/office/drawing/2014/main" id="{7F48D5C3-CD07-4C27-866F-E7A9D481F2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464344"/>
          <a:ext cx="759617" cy="223700"/>
        </a:xfrm>
        <a:prstGeom prst="rect">
          <a:avLst/>
        </a:prstGeom>
      </xdr:spPr>
    </xdr:pic>
    <xdr:clientData/>
  </xdr:oneCellAnchor>
  <xdr:twoCellAnchor editAs="oneCell">
    <xdr:from>
      <xdr:col>4</xdr:col>
      <xdr:colOff>238125</xdr:colOff>
      <xdr:row>0</xdr:row>
      <xdr:rowOff>266700</xdr:rowOff>
    </xdr:from>
    <xdr:to>
      <xdr:col>4</xdr:col>
      <xdr:colOff>733425</xdr:colOff>
      <xdr:row>2</xdr:row>
      <xdr:rowOff>159543</xdr:rowOff>
    </xdr:to>
    <xdr:pic>
      <xdr:nvPicPr>
        <xdr:cNvPr id="4" name="Imagem 2" descr="GRI - Home">
          <a:hlinkClick xmlns:r="http://schemas.openxmlformats.org/officeDocument/2006/relationships" r:id="rId2"/>
          <a:extLst>
            <a:ext uri="{FF2B5EF4-FFF2-40B4-BE49-F238E27FC236}">
              <a16:creationId xmlns:a16="http://schemas.microsoft.com/office/drawing/2014/main" id="{2E8926B6-69D0-4EED-9C04-0228184E5C1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81938" y="266700"/>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895351</xdr:colOff>
      <xdr:row>0</xdr:row>
      <xdr:rowOff>190500</xdr:rowOff>
    </xdr:from>
    <xdr:to>
      <xdr:col>5</xdr:col>
      <xdr:colOff>578645</xdr:colOff>
      <xdr:row>3</xdr:row>
      <xdr:rowOff>9525</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E1F2AE63-C1EF-4DB3-94DD-EC42DEC6C1F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39164" y="190500"/>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71436</xdr:colOff>
      <xdr:row>1</xdr:row>
      <xdr:rowOff>59537</xdr:rowOff>
    </xdr:from>
    <xdr:ext cx="759617" cy="223700"/>
    <xdr:pic>
      <xdr:nvPicPr>
        <xdr:cNvPr id="2" name="Picture 26">
          <a:extLst>
            <a:ext uri="{FF2B5EF4-FFF2-40B4-BE49-F238E27FC236}">
              <a16:creationId xmlns:a16="http://schemas.microsoft.com/office/drawing/2014/main" id="{760CE537-D0CB-414A-82F5-35020B9107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464350"/>
          <a:ext cx="759617" cy="223700"/>
        </a:xfrm>
        <a:prstGeom prst="rect">
          <a:avLst/>
        </a:prstGeom>
      </xdr:spPr>
    </xdr:pic>
    <xdr:clientData/>
  </xdr:oneCellAnchor>
  <xdr:twoCellAnchor editAs="oneCell">
    <xdr:from>
      <xdr:col>5</xdr:col>
      <xdr:colOff>357187</xdr:colOff>
      <xdr:row>0</xdr:row>
      <xdr:rowOff>183356</xdr:rowOff>
    </xdr:from>
    <xdr:to>
      <xdr:col>5</xdr:col>
      <xdr:colOff>852487</xdr:colOff>
      <xdr:row>1</xdr:row>
      <xdr:rowOff>266699</xdr:rowOff>
    </xdr:to>
    <xdr:pic>
      <xdr:nvPicPr>
        <xdr:cNvPr id="4" name="Imagem 2" descr="GRI - Home">
          <a:hlinkClick xmlns:r="http://schemas.openxmlformats.org/officeDocument/2006/relationships" r:id="rId2"/>
          <a:extLst>
            <a:ext uri="{FF2B5EF4-FFF2-40B4-BE49-F238E27FC236}">
              <a16:creationId xmlns:a16="http://schemas.microsoft.com/office/drawing/2014/main" id="{50B7AB4D-097D-4E58-A16E-A4D65C3CC933}"/>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46406" y="183356"/>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1014413</xdr:colOff>
      <xdr:row>0</xdr:row>
      <xdr:rowOff>107156</xdr:rowOff>
    </xdr:from>
    <xdr:to>
      <xdr:col>5</xdr:col>
      <xdr:colOff>1602582</xdr:colOff>
      <xdr:row>1</xdr:row>
      <xdr:rowOff>307181</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709F221F-5A6D-433C-8A29-8F6398A7E90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03632" y="107156"/>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23813</xdr:colOff>
      <xdr:row>1</xdr:row>
      <xdr:rowOff>23812</xdr:rowOff>
    </xdr:from>
    <xdr:ext cx="759617" cy="223700"/>
    <xdr:pic>
      <xdr:nvPicPr>
        <xdr:cNvPr id="2" name="Picture 26">
          <a:extLst>
            <a:ext uri="{FF2B5EF4-FFF2-40B4-BE49-F238E27FC236}">
              <a16:creationId xmlns:a16="http://schemas.microsoft.com/office/drawing/2014/main" id="{BBD2F772-0594-4B92-80DC-12888AC615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428625"/>
          <a:ext cx="759617" cy="223700"/>
        </a:xfrm>
        <a:prstGeom prst="rect">
          <a:avLst/>
        </a:prstGeom>
      </xdr:spPr>
    </xdr:pic>
    <xdr:clientData/>
  </xdr:oneCellAnchor>
  <xdr:twoCellAnchor editAs="oneCell">
    <xdr:from>
      <xdr:col>5</xdr:col>
      <xdr:colOff>135730</xdr:colOff>
      <xdr:row>0</xdr:row>
      <xdr:rowOff>100012</xdr:rowOff>
    </xdr:from>
    <xdr:to>
      <xdr:col>5</xdr:col>
      <xdr:colOff>631030</xdr:colOff>
      <xdr:row>1</xdr:row>
      <xdr:rowOff>183355</xdr:rowOff>
    </xdr:to>
    <xdr:pic>
      <xdr:nvPicPr>
        <xdr:cNvPr id="6" name="Imagem 2" descr="GRI - Home">
          <a:hlinkClick xmlns:r="http://schemas.openxmlformats.org/officeDocument/2006/relationships" r:id="rId2"/>
          <a:extLst>
            <a:ext uri="{FF2B5EF4-FFF2-40B4-BE49-F238E27FC236}">
              <a16:creationId xmlns:a16="http://schemas.microsoft.com/office/drawing/2014/main" id="{80A50FE9-5402-40DD-91EE-FD914FED0187}"/>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51230" y="100012"/>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792956</xdr:colOff>
      <xdr:row>0</xdr:row>
      <xdr:rowOff>23812</xdr:rowOff>
    </xdr:from>
    <xdr:to>
      <xdr:col>6</xdr:col>
      <xdr:colOff>0</xdr:colOff>
      <xdr:row>1</xdr:row>
      <xdr:rowOff>223837</xdr:rowOff>
    </xdr:to>
    <xdr:pic>
      <xdr:nvPicPr>
        <xdr:cNvPr id="7" name="Gráfico 5" descr="Início com preenchimento sólido">
          <a:hlinkClick xmlns:r="http://schemas.openxmlformats.org/officeDocument/2006/relationships" r:id="rId4"/>
          <a:extLst>
            <a:ext uri="{FF2B5EF4-FFF2-40B4-BE49-F238E27FC236}">
              <a16:creationId xmlns:a16="http://schemas.microsoft.com/office/drawing/2014/main" id="{16DA6941-F8FA-4E9B-89D9-BE74B51B969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508456" y="23812"/>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1</xdr:row>
      <xdr:rowOff>35723</xdr:rowOff>
    </xdr:from>
    <xdr:ext cx="759617" cy="223700"/>
    <xdr:pic>
      <xdr:nvPicPr>
        <xdr:cNvPr id="4" name="Picture 26">
          <a:extLst>
            <a:ext uri="{FF2B5EF4-FFF2-40B4-BE49-F238E27FC236}">
              <a16:creationId xmlns:a16="http://schemas.microsoft.com/office/drawing/2014/main" id="{D5108263-587B-4FF7-B2FB-08F1A04704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440536"/>
          <a:ext cx="759617" cy="223700"/>
        </a:xfrm>
        <a:prstGeom prst="rect">
          <a:avLst/>
        </a:prstGeom>
      </xdr:spPr>
    </xdr:pic>
    <xdr:clientData/>
  </xdr:oneCellAnchor>
  <xdr:twoCellAnchor editAs="oneCell">
    <xdr:from>
      <xdr:col>3</xdr:col>
      <xdr:colOff>576261</xdr:colOff>
      <xdr:row>0</xdr:row>
      <xdr:rowOff>207169</xdr:rowOff>
    </xdr:from>
    <xdr:to>
      <xdr:col>4</xdr:col>
      <xdr:colOff>464342</xdr:colOff>
      <xdr:row>1</xdr:row>
      <xdr:rowOff>290512</xdr:rowOff>
    </xdr:to>
    <xdr:pic>
      <xdr:nvPicPr>
        <xdr:cNvPr id="2" name="Imagem 2" descr="GRI - Home">
          <a:hlinkClick xmlns:r="http://schemas.openxmlformats.org/officeDocument/2006/relationships" r:id="rId2"/>
          <a:extLst>
            <a:ext uri="{FF2B5EF4-FFF2-40B4-BE49-F238E27FC236}">
              <a16:creationId xmlns:a16="http://schemas.microsoft.com/office/drawing/2014/main" id="{953FDDB1-0E5C-459B-A863-842F7D9EC13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72261" y="207169"/>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19049</xdr:colOff>
      <xdr:row>0</xdr:row>
      <xdr:rowOff>130969</xdr:rowOff>
    </xdr:from>
    <xdr:to>
      <xdr:col>6</xdr:col>
      <xdr:colOff>0</xdr:colOff>
      <xdr:row>2</xdr:row>
      <xdr:rowOff>21432</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51F7FFE0-4A76-4B89-8194-AF40981879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29487" y="130969"/>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47624</xdr:colOff>
      <xdr:row>1</xdr:row>
      <xdr:rowOff>47623</xdr:rowOff>
    </xdr:from>
    <xdr:ext cx="759617" cy="223700"/>
    <xdr:pic>
      <xdr:nvPicPr>
        <xdr:cNvPr id="2" name="Picture 26">
          <a:extLst>
            <a:ext uri="{FF2B5EF4-FFF2-40B4-BE49-F238E27FC236}">
              <a16:creationId xmlns:a16="http://schemas.microsoft.com/office/drawing/2014/main" id="{65E6B58E-41E5-459A-8261-D0A161E7F6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030" y="452436"/>
          <a:ext cx="759617" cy="223700"/>
        </a:xfrm>
        <a:prstGeom prst="rect">
          <a:avLst/>
        </a:prstGeom>
      </xdr:spPr>
    </xdr:pic>
    <xdr:clientData/>
  </xdr:oneCellAnchor>
  <xdr:twoCellAnchor editAs="oneCell">
    <xdr:from>
      <xdr:col>4</xdr:col>
      <xdr:colOff>992980</xdr:colOff>
      <xdr:row>0</xdr:row>
      <xdr:rowOff>207169</xdr:rowOff>
    </xdr:from>
    <xdr:to>
      <xdr:col>5</xdr:col>
      <xdr:colOff>369092</xdr:colOff>
      <xdr:row>1</xdr:row>
      <xdr:rowOff>290512</xdr:rowOff>
    </xdr:to>
    <xdr:pic>
      <xdr:nvPicPr>
        <xdr:cNvPr id="4" name="Imagem 2" descr="GRI - Home">
          <a:hlinkClick xmlns:r="http://schemas.openxmlformats.org/officeDocument/2006/relationships" r:id="rId2"/>
          <a:extLst>
            <a:ext uri="{FF2B5EF4-FFF2-40B4-BE49-F238E27FC236}">
              <a16:creationId xmlns:a16="http://schemas.microsoft.com/office/drawing/2014/main" id="{2074A225-63F3-4CEB-9415-7360B7BBA8D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41480" y="207169"/>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531018</xdr:colOff>
      <xdr:row>0</xdr:row>
      <xdr:rowOff>130969</xdr:rowOff>
    </xdr:from>
    <xdr:to>
      <xdr:col>6</xdr:col>
      <xdr:colOff>0</xdr:colOff>
      <xdr:row>1</xdr:row>
      <xdr:rowOff>330994</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0B34C3EB-6C0A-452E-A743-9A964E832A5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98706" y="130969"/>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11906</xdr:colOff>
      <xdr:row>1</xdr:row>
      <xdr:rowOff>11905</xdr:rowOff>
    </xdr:from>
    <xdr:ext cx="759617" cy="223700"/>
    <xdr:pic>
      <xdr:nvPicPr>
        <xdr:cNvPr id="5" name="Picture 26">
          <a:extLst>
            <a:ext uri="{FF2B5EF4-FFF2-40B4-BE49-F238E27FC236}">
              <a16:creationId xmlns:a16="http://schemas.microsoft.com/office/drawing/2014/main" id="{99E8C594-68DC-4954-9DAA-D72D26030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416718"/>
          <a:ext cx="759617" cy="223700"/>
        </a:xfrm>
        <a:prstGeom prst="rect">
          <a:avLst/>
        </a:prstGeom>
      </xdr:spPr>
    </xdr:pic>
    <xdr:clientData/>
  </xdr:oneCellAnchor>
  <xdr:twoCellAnchor editAs="oneCell">
    <xdr:from>
      <xdr:col>5</xdr:col>
      <xdr:colOff>250030</xdr:colOff>
      <xdr:row>0</xdr:row>
      <xdr:rowOff>207169</xdr:rowOff>
    </xdr:from>
    <xdr:to>
      <xdr:col>5</xdr:col>
      <xdr:colOff>745330</xdr:colOff>
      <xdr:row>1</xdr:row>
      <xdr:rowOff>290512</xdr:rowOff>
    </xdr:to>
    <xdr:pic>
      <xdr:nvPicPr>
        <xdr:cNvPr id="2" name="Imagem 2" descr="GRI - Home">
          <a:hlinkClick xmlns:r="http://schemas.openxmlformats.org/officeDocument/2006/relationships" r:id="rId2"/>
          <a:extLst>
            <a:ext uri="{FF2B5EF4-FFF2-40B4-BE49-F238E27FC236}">
              <a16:creationId xmlns:a16="http://schemas.microsoft.com/office/drawing/2014/main" id="{9AA07AB0-0078-41AC-8360-F403A406B5EA}"/>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72749" y="207169"/>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907256</xdr:colOff>
      <xdr:row>0</xdr:row>
      <xdr:rowOff>130969</xdr:rowOff>
    </xdr:from>
    <xdr:to>
      <xdr:col>5</xdr:col>
      <xdr:colOff>1495425</xdr:colOff>
      <xdr:row>2</xdr:row>
      <xdr:rowOff>21432</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1FD4D759-62D1-4F1D-A0FF-799EA701BCE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29975" y="130969"/>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71436</xdr:colOff>
      <xdr:row>1</xdr:row>
      <xdr:rowOff>59529</xdr:rowOff>
    </xdr:from>
    <xdr:ext cx="759617" cy="223700"/>
    <xdr:pic>
      <xdr:nvPicPr>
        <xdr:cNvPr id="6" name="Picture 26">
          <a:extLst>
            <a:ext uri="{FF2B5EF4-FFF2-40B4-BE49-F238E27FC236}">
              <a16:creationId xmlns:a16="http://schemas.microsoft.com/office/drawing/2014/main" id="{B073323A-65C7-4954-8880-AF7EB7531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2" y="464342"/>
          <a:ext cx="759617" cy="223700"/>
        </a:xfrm>
        <a:prstGeom prst="rect">
          <a:avLst/>
        </a:prstGeom>
      </xdr:spPr>
    </xdr:pic>
    <xdr:clientData/>
  </xdr:oneCellAnchor>
  <xdr:twoCellAnchor editAs="oneCell">
    <xdr:from>
      <xdr:col>5</xdr:col>
      <xdr:colOff>464344</xdr:colOff>
      <xdr:row>0</xdr:row>
      <xdr:rowOff>219075</xdr:rowOff>
    </xdr:from>
    <xdr:to>
      <xdr:col>5</xdr:col>
      <xdr:colOff>959644</xdr:colOff>
      <xdr:row>1</xdr:row>
      <xdr:rowOff>302418</xdr:rowOff>
    </xdr:to>
    <xdr:pic>
      <xdr:nvPicPr>
        <xdr:cNvPr id="4" name="Imagem 2" descr="GRI - Home">
          <a:hlinkClick xmlns:r="http://schemas.openxmlformats.org/officeDocument/2006/relationships" r:id="rId2"/>
          <a:extLst>
            <a:ext uri="{FF2B5EF4-FFF2-40B4-BE49-F238E27FC236}">
              <a16:creationId xmlns:a16="http://schemas.microsoft.com/office/drawing/2014/main" id="{12119607-7A21-489A-A110-D81DCFE6FBF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382375" y="219075"/>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1121570</xdr:colOff>
      <xdr:row>0</xdr:row>
      <xdr:rowOff>142875</xdr:rowOff>
    </xdr:from>
    <xdr:to>
      <xdr:col>5</xdr:col>
      <xdr:colOff>1709739</xdr:colOff>
      <xdr:row>1</xdr:row>
      <xdr:rowOff>342900</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4B6BF607-BB71-47FD-9DBB-8D713D55238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039601" y="142875"/>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47624</xdr:colOff>
      <xdr:row>0</xdr:row>
      <xdr:rowOff>488154</xdr:rowOff>
    </xdr:from>
    <xdr:ext cx="759617" cy="223700"/>
    <xdr:pic>
      <xdr:nvPicPr>
        <xdr:cNvPr id="2" name="Picture 26">
          <a:extLst>
            <a:ext uri="{FF2B5EF4-FFF2-40B4-BE49-F238E27FC236}">
              <a16:creationId xmlns:a16="http://schemas.microsoft.com/office/drawing/2014/main" id="{BE92D894-1420-4296-8027-2A6D80ADE9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030" y="488154"/>
          <a:ext cx="759617" cy="223700"/>
        </a:xfrm>
        <a:prstGeom prst="rect">
          <a:avLst/>
        </a:prstGeom>
      </xdr:spPr>
    </xdr:pic>
    <xdr:clientData/>
  </xdr:oneCellAnchor>
  <xdr:twoCellAnchor editAs="oneCell">
    <xdr:from>
      <xdr:col>4</xdr:col>
      <xdr:colOff>576261</xdr:colOff>
      <xdr:row>0</xdr:row>
      <xdr:rowOff>290513</xdr:rowOff>
    </xdr:from>
    <xdr:to>
      <xdr:col>5</xdr:col>
      <xdr:colOff>250030</xdr:colOff>
      <xdr:row>1</xdr:row>
      <xdr:rowOff>290513</xdr:rowOff>
    </xdr:to>
    <xdr:pic>
      <xdr:nvPicPr>
        <xdr:cNvPr id="4" name="Imagem 2" descr="GRI - Home">
          <a:hlinkClick xmlns:r="http://schemas.openxmlformats.org/officeDocument/2006/relationships" r:id="rId2"/>
          <a:extLst>
            <a:ext uri="{FF2B5EF4-FFF2-40B4-BE49-F238E27FC236}">
              <a16:creationId xmlns:a16="http://schemas.microsoft.com/office/drawing/2014/main" id="{93CB30D0-5DAC-4B91-A3ED-74FDB56DD36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220574" y="290513"/>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411956</xdr:colOff>
      <xdr:row>0</xdr:row>
      <xdr:rowOff>214313</xdr:rowOff>
    </xdr:from>
    <xdr:to>
      <xdr:col>6</xdr:col>
      <xdr:colOff>0</xdr:colOff>
      <xdr:row>2</xdr:row>
      <xdr:rowOff>21432</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07BC1DF5-E409-42E2-9A49-3F697D7F953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877800" y="214313"/>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59530</xdr:colOff>
      <xdr:row>0</xdr:row>
      <xdr:rowOff>440530</xdr:rowOff>
    </xdr:from>
    <xdr:ext cx="759617" cy="223700"/>
    <xdr:pic>
      <xdr:nvPicPr>
        <xdr:cNvPr id="6" name="Picture 26">
          <a:extLst>
            <a:ext uri="{FF2B5EF4-FFF2-40B4-BE49-F238E27FC236}">
              <a16:creationId xmlns:a16="http://schemas.microsoft.com/office/drawing/2014/main" id="{098D0649-E591-44A3-AF5F-6BABAF0EA5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6" y="440530"/>
          <a:ext cx="759617" cy="223700"/>
        </a:xfrm>
        <a:prstGeom prst="rect">
          <a:avLst/>
        </a:prstGeom>
      </xdr:spPr>
    </xdr:pic>
    <xdr:clientData/>
  </xdr:oneCellAnchor>
  <xdr:twoCellAnchor editAs="oneCell">
    <xdr:from>
      <xdr:col>4</xdr:col>
      <xdr:colOff>1928812</xdr:colOff>
      <xdr:row>0</xdr:row>
      <xdr:rowOff>230981</xdr:rowOff>
    </xdr:from>
    <xdr:to>
      <xdr:col>4</xdr:col>
      <xdr:colOff>2424112</xdr:colOff>
      <xdr:row>1</xdr:row>
      <xdr:rowOff>266699</xdr:rowOff>
    </xdr:to>
    <xdr:pic>
      <xdr:nvPicPr>
        <xdr:cNvPr id="2" name="Imagem 2" descr="GRI - Home">
          <a:hlinkClick xmlns:r="http://schemas.openxmlformats.org/officeDocument/2006/relationships" r:id="rId2"/>
          <a:extLst>
            <a:ext uri="{FF2B5EF4-FFF2-40B4-BE49-F238E27FC236}">
              <a16:creationId xmlns:a16="http://schemas.microsoft.com/office/drawing/2014/main" id="{64EF38E2-161B-4F0F-8C43-A9817C3885F7}"/>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79968" y="230981"/>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2586038</xdr:colOff>
      <xdr:row>0</xdr:row>
      <xdr:rowOff>154781</xdr:rowOff>
    </xdr:from>
    <xdr:to>
      <xdr:col>5</xdr:col>
      <xdr:colOff>566738</xdr:colOff>
      <xdr:row>2</xdr:row>
      <xdr:rowOff>33338</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731DF5BA-146E-4710-BD76-B3732B408ED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37194" y="154781"/>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9240</xdr:colOff>
      <xdr:row>0</xdr:row>
      <xdr:rowOff>125328</xdr:rowOff>
    </xdr:from>
    <xdr:to>
      <xdr:col>15</xdr:col>
      <xdr:colOff>344791</xdr:colOff>
      <xdr:row>30</xdr:row>
      <xdr:rowOff>17377</xdr:rowOff>
    </xdr:to>
    <xdr:pic>
      <xdr:nvPicPr>
        <xdr:cNvPr id="4"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0" y="125328"/>
          <a:ext cx="9359235" cy="5690602"/>
        </a:xfrm>
        <a:prstGeom prst="rect">
          <a:avLst/>
        </a:prstGeom>
      </xdr:spPr>
    </xdr:pic>
    <xdr:clientData/>
  </xdr:twoCellAnchor>
  <xdr:twoCellAnchor>
    <xdr:from>
      <xdr:col>15</xdr:col>
      <xdr:colOff>434486</xdr:colOff>
      <xdr:row>0</xdr:row>
      <xdr:rowOff>111125</xdr:rowOff>
    </xdr:from>
    <xdr:to>
      <xdr:col>33</xdr:col>
      <xdr:colOff>510686</xdr:colOff>
      <xdr:row>2</xdr:row>
      <xdr:rowOff>38100</xdr:rowOff>
    </xdr:to>
    <xdr:sp macro="" textlink="">
      <xdr:nvSpPr>
        <xdr:cNvPr id="7" name="Retângulo: Cantos Arredondados 6">
          <a:extLst>
            <a:ext uri="{FF2B5EF4-FFF2-40B4-BE49-F238E27FC236}">
              <a16:creationId xmlns:a16="http://schemas.microsoft.com/office/drawing/2014/main" id="{00000000-0008-0000-0100-000007000000}"/>
            </a:ext>
          </a:extLst>
        </xdr:cNvPr>
        <xdr:cNvSpPr/>
      </xdr:nvSpPr>
      <xdr:spPr>
        <a:xfrm>
          <a:off x="9458170" y="111125"/>
          <a:ext cx="12976727" cy="378159"/>
        </a:xfrm>
        <a:prstGeom prst="roundRect">
          <a:avLst>
            <a:gd name="adj" fmla="val 50000"/>
          </a:avLst>
        </a:prstGeom>
        <a:gradFill flip="none" rotWithShape="1">
          <a:gsLst>
            <a:gs pos="5000">
              <a:srgbClr val="0057B8"/>
            </a:gs>
            <a:gs pos="100000">
              <a:srgbClr val="00A9E0">
                <a:shade val="100000"/>
                <a:satMod val="115000"/>
              </a:srgbClr>
            </a:gs>
          </a:gsLst>
          <a:lin ang="18900000" scaled="0"/>
          <a:tileRect/>
        </a:gra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ctr"/>
          <a:r>
            <a:rPr lang="pt-BR" b="1"/>
            <a:t>Global</a:t>
          </a:r>
          <a:r>
            <a:rPr lang="pt-BR" b="1" baseline="0"/>
            <a:t> Reporting Initiative</a:t>
          </a:r>
          <a:endParaRPr lang="pt-BR" b="1"/>
        </a:p>
      </xdr:txBody>
    </xdr:sp>
    <xdr:clientData/>
  </xdr:twoCellAnchor>
  <xdr:twoCellAnchor>
    <xdr:from>
      <xdr:col>15</xdr:col>
      <xdr:colOff>466236</xdr:colOff>
      <xdr:row>2</xdr:row>
      <xdr:rowOff>174626</xdr:rowOff>
    </xdr:from>
    <xdr:to>
      <xdr:col>19</xdr:col>
      <xdr:colOff>186781</xdr:colOff>
      <xdr:row>3</xdr:row>
      <xdr:rowOff>269876</xdr:rowOff>
    </xdr:to>
    <xdr:sp macro="" textlink="">
      <xdr:nvSpPr>
        <xdr:cNvPr id="8" name="Retângulo: Cantos Arredondados 7">
          <a:hlinkClick xmlns:r="http://schemas.openxmlformats.org/officeDocument/2006/relationships" r:id="rId2"/>
          <a:extLst>
            <a:ext uri="{FF2B5EF4-FFF2-40B4-BE49-F238E27FC236}">
              <a16:creationId xmlns:a16="http://schemas.microsoft.com/office/drawing/2014/main" id="{00000000-0008-0000-0100-000008000000}"/>
            </a:ext>
          </a:extLst>
        </xdr:cNvPr>
        <xdr:cNvSpPr/>
      </xdr:nvSpPr>
      <xdr:spPr>
        <a:xfrm>
          <a:off x="9489920" y="625810"/>
          <a:ext cx="4198966"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2 | Divulgação Geral (2-1</a:t>
          </a:r>
          <a:r>
            <a:rPr lang="pt-BR" sz="1400" b="1" baseline="0">
              <a:solidFill>
                <a:schemeClr val="tx2"/>
              </a:solidFill>
            </a:rPr>
            <a:t> ao 2-6) </a:t>
          </a:r>
          <a:endParaRPr lang="pt-BR" sz="1400" b="1">
            <a:solidFill>
              <a:schemeClr val="tx2"/>
            </a:solidFill>
          </a:endParaRPr>
        </a:p>
      </xdr:txBody>
    </xdr:sp>
    <xdr:clientData/>
  </xdr:twoCellAnchor>
  <xdr:twoCellAnchor>
    <xdr:from>
      <xdr:col>15</xdr:col>
      <xdr:colOff>466236</xdr:colOff>
      <xdr:row>3</xdr:row>
      <xdr:rowOff>365126</xdr:rowOff>
    </xdr:from>
    <xdr:to>
      <xdr:col>19</xdr:col>
      <xdr:colOff>186781</xdr:colOff>
      <xdr:row>5</xdr:row>
      <xdr:rowOff>79376</xdr:rowOff>
    </xdr:to>
    <xdr:sp macro="" textlink="">
      <xdr:nvSpPr>
        <xdr:cNvPr id="16" name="Retângulo: Cantos Arredondados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9489920" y="1000126"/>
          <a:ext cx="4198966" cy="282408"/>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2 | Divulgação Geral (2-7</a:t>
          </a:r>
          <a:r>
            <a:rPr lang="pt-BR" sz="1400" b="1" baseline="0">
              <a:solidFill>
                <a:schemeClr val="tx2"/>
              </a:solidFill>
            </a:rPr>
            <a:t>) </a:t>
          </a:r>
          <a:endParaRPr lang="pt-BR" sz="1400" b="1">
            <a:solidFill>
              <a:schemeClr val="tx2"/>
            </a:solidFill>
          </a:endParaRPr>
        </a:p>
      </xdr:txBody>
    </xdr:sp>
    <xdr:clientData/>
  </xdr:twoCellAnchor>
  <xdr:twoCellAnchor>
    <xdr:from>
      <xdr:col>15</xdr:col>
      <xdr:colOff>466236</xdr:colOff>
      <xdr:row>6</xdr:row>
      <xdr:rowOff>15876</xdr:rowOff>
    </xdr:from>
    <xdr:to>
      <xdr:col>19</xdr:col>
      <xdr:colOff>186781</xdr:colOff>
      <xdr:row>7</xdr:row>
      <xdr:rowOff>111126</xdr:rowOff>
    </xdr:to>
    <xdr:sp macro="" textlink="">
      <xdr:nvSpPr>
        <xdr:cNvPr id="17" name="Retângulo: Cantos Arredondados 16">
          <a:hlinkClick xmlns:r="http://schemas.openxmlformats.org/officeDocument/2006/relationships" r:id="rId4"/>
          <a:extLst>
            <a:ext uri="{FF2B5EF4-FFF2-40B4-BE49-F238E27FC236}">
              <a16:creationId xmlns:a16="http://schemas.microsoft.com/office/drawing/2014/main" id="{00000000-0008-0000-0100-000011000000}"/>
            </a:ext>
          </a:extLst>
        </xdr:cNvPr>
        <xdr:cNvSpPr/>
      </xdr:nvSpPr>
      <xdr:spPr>
        <a:xfrm>
          <a:off x="9489920" y="1402850"/>
          <a:ext cx="4198966" cy="279065"/>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2 | Divulgação Geral (2-8</a:t>
          </a:r>
          <a:r>
            <a:rPr lang="pt-BR" sz="1400" b="1" baseline="0">
              <a:solidFill>
                <a:schemeClr val="tx2"/>
              </a:solidFill>
            </a:rPr>
            <a:t>) </a:t>
          </a:r>
          <a:endParaRPr lang="pt-BR" sz="1400" b="1">
            <a:solidFill>
              <a:schemeClr val="tx2"/>
            </a:solidFill>
          </a:endParaRPr>
        </a:p>
      </xdr:txBody>
    </xdr:sp>
    <xdr:clientData/>
  </xdr:twoCellAnchor>
  <xdr:twoCellAnchor>
    <xdr:from>
      <xdr:col>15</xdr:col>
      <xdr:colOff>466236</xdr:colOff>
      <xdr:row>8</xdr:row>
      <xdr:rowOff>31751</xdr:rowOff>
    </xdr:from>
    <xdr:to>
      <xdr:col>19</xdr:col>
      <xdr:colOff>186781</xdr:colOff>
      <xdr:row>9</xdr:row>
      <xdr:rowOff>127001</xdr:rowOff>
    </xdr:to>
    <xdr:sp macro="" textlink="">
      <xdr:nvSpPr>
        <xdr:cNvPr id="19" name="Retângulo: Cantos Arredondados 18">
          <a:hlinkClick xmlns:r="http://schemas.openxmlformats.org/officeDocument/2006/relationships" r:id="rId5"/>
          <a:extLst>
            <a:ext uri="{FF2B5EF4-FFF2-40B4-BE49-F238E27FC236}">
              <a16:creationId xmlns:a16="http://schemas.microsoft.com/office/drawing/2014/main" id="{00000000-0008-0000-0100-000013000000}"/>
            </a:ext>
          </a:extLst>
        </xdr:cNvPr>
        <xdr:cNvSpPr/>
      </xdr:nvSpPr>
      <xdr:spPr>
        <a:xfrm>
          <a:off x="9489920" y="1786356"/>
          <a:ext cx="4198966"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2 | Divulgação Geral (2-9</a:t>
          </a:r>
          <a:r>
            <a:rPr lang="pt-BR" sz="1400" b="1" baseline="0">
              <a:solidFill>
                <a:schemeClr val="tx2"/>
              </a:solidFill>
            </a:rPr>
            <a:t> ao 2-21) </a:t>
          </a:r>
          <a:endParaRPr lang="pt-BR" sz="1400" b="1">
            <a:solidFill>
              <a:schemeClr val="tx2"/>
            </a:solidFill>
          </a:endParaRPr>
        </a:p>
      </xdr:txBody>
    </xdr:sp>
    <xdr:clientData/>
  </xdr:twoCellAnchor>
  <xdr:twoCellAnchor>
    <xdr:from>
      <xdr:col>15</xdr:col>
      <xdr:colOff>466236</xdr:colOff>
      <xdr:row>10</xdr:row>
      <xdr:rowOff>63501</xdr:rowOff>
    </xdr:from>
    <xdr:to>
      <xdr:col>19</xdr:col>
      <xdr:colOff>186781</xdr:colOff>
      <xdr:row>11</xdr:row>
      <xdr:rowOff>158751</xdr:rowOff>
    </xdr:to>
    <xdr:sp macro="" textlink="">
      <xdr:nvSpPr>
        <xdr:cNvPr id="20" name="Retângulo: Cantos Arredondados 19">
          <a:hlinkClick xmlns:r="http://schemas.openxmlformats.org/officeDocument/2006/relationships" r:id="rId6"/>
          <a:extLst>
            <a:ext uri="{FF2B5EF4-FFF2-40B4-BE49-F238E27FC236}">
              <a16:creationId xmlns:a16="http://schemas.microsoft.com/office/drawing/2014/main" id="{00000000-0008-0000-0100-000014000000}"/>
            </a:ext>
          </a:extLst>
        </xdr:cNvPr>
        <xdr:cNvSpPr/>
      </xdr:nvSpPr>
      <xdr:spPr>
        <a:xfrm>
          <a:off x="9489920" y="2185738"/>
          <a:ext cx="4198966"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2 | Divulgação Geral (2-22</a:t>
          </a:r>
          <a:r>
            <a:rPr lang="pt-BR" sz="1400" b="1" baseline="0">
              <a:solidFill>
                <a:schemeClr val="tx2"/>
              </a:solidFill>
            </a:rPr>
            <a:t> ao 2-30) </a:t>
          </a:r>
          <a:endParaRPr lang="pt-BR" sz="1400" b="1">
            <a:solidFill>
              <a:schemeClr val="tx2"/>
            </a:solidFill>
          </a:endParaRPr>
        </a:p>
      </xdr:txBody>
    </xdr:sp>
    <xdr:clientData/>
  </xdr:twoCellAnchor>
  <xdr:twoCellAnchor>
    <xdr:from>
      <xdr:col>15</xdr:col>
      <xdr:colOff>466236</xdr:colOff>
      <xdr:row>12</xdr:row>
      <xdr:rowOff>79376</xdr:rowOff>
    </xdr:from>
    <xdr:to>
      <xdr:col>19</xdr:col>
      <xdr:colOff>186781</xdr:colOff>
      <xdr:row>13</xdr:row>
      <xdr:rowOff>174626</xdr:rowOff>
    </xdr:to>
    <xdr:sp macro="" textlink="">
      <xdr:nvSpPr>
        <xdr:cNvPr id="21" name="Retângulo: Cantos Arredondados 20">
          <a:hlinkClick xmlns:r="http://schemas.openxmlformats.org/officeDocument/2006/relationships" r:id="rId7"/>
          <a:extLst>
            <a:ext uri="{FF2B5EF4-FFF2-40B4-BE49-F238E27FC236}">
              <a16:creationId xmlns:a16="http://schemas.microsoft.com/office/drawing/2014/main" id="{00000000-0008-0000-0100-000015000000}"/>
            </a:ext>
          </a:extLst>
        </xdr:cNvPr>
        <xdr:cNvSpPr/>
      </xdr:nvSpPr>
      <xdr:spPr>
        <a:xfrm>
          <a:off x="9489920" y="2569244"/>
          <a:ext cx="4198966"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 | Temas Materiais</a:t>
          </a:r>
        </a:p>
      </xdr:txBody>
    </xdr:sp>
    <xdr:clientData/>
  </xdr:twoCellAnchor>
  <xdr:twoCellAnchor>
    <xdr:from>
      <xdr:col>15</xdr:col>
      <xdr:colOff>466236</xdr:colOff>
      <xdr:row>14</xdr:row>
      <xdr:rowOff>111126</xdr:rowOff>
    </xdr:from>
    <xdr:to>
      <xdr:col>19</xdr:col>
      <xdr:colOff>186781</xdr:colOff>
      <xdr:row>16</xdr:row>
      <xdr:rowOff>15876</xdr:rowOff>
    </xdr:to>
    <xdr:sp macro="" textlink="">
      <xdr:nvSpPr>
        <xdr:cNvPr id="22" name="Retângulo: Cantos Arredondados 21">
          <a:hlinkClick xmlns:r="http://schemas.openxmlformats.org/officeDocument/2006/relationships" r:id="rId8"/>
          <a:extLst>
            <a:ext uri="{FF2B5EF4-FFF2-40B4-BE49-F238E27FC236}">
              <a16:creationId xmlns:a16="http://schemas.microsoft.com/office/drawing/2014/main" id="{00000000-0008-0000-0100-000016000000}"/>
            </a:ext>
          </a:extLst>
        </xdr:cNvPr>
        <xdr:cNvSpPr/>
      </xdr:nvSpPr>
      <xdr:spPr>
        <a:xfrm>
          <a:off x="9489920" y="2968626"/>
          <a:ext cx="4198966"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201 | Performance Econômica</a:t>
          </a:r>
          <a:endParaRPr lang="pt-BR" sz="1400" b="1">
            <a:solidFill>
              <a:schemeClr val="tx2"/>
            </a:solidFill>
          </a:endParaRPr>
        </a:p>
      </xdr:txBody>
    </xdr:sp>
    <xdr:clientData/>
  </xdr:twoCellAnchor>
  <xdr:twoCellAnchor>
    <xdr:from>
      <xdr:col>15</xdr:col>
      <xdr:colOff>466236</xdr:colOff>
      <xdr:row>16</xdr:row>
      <xdr:rowOff>127001</xdr:rowOff>
    </xdr:from>
    <xdr:to>
      <xdr:col>19</xdr:col>
      <xdr:colOff>186781</xdr:colOff>
      <xdr:row>18</xdr:row>
      <xdr:rowOff>31751</xdr:rowOff>
    </xdr:to>
    <xdr:sp macro="" textlink="">
      <xdr:nvSpPr>
        <xdr:cNvPr id="23" name="Retângulo: Cantos Arredondados 22">
          <a:hlinkClick xmlns:r="http://schemas.openxmlformats.org/officeDocument/2006/relationships" r:id="rId9"/>
          <a:extLst>
            <a:ext uri="{FF2B5EF4-FFF2-40B4-BE49-F238E27FC236}">
              <a16:creationId xmlns:a16="http://schemas.microsoft.com/office/drawing/2014/main" id="{00000000-0008-0000-0100-000017000000}"/>
            </a:ext>
          </a:extLst>
        </xdr:cNvPr>
        <xdr:cNvSpPr/>
      </xdr:nvSpPr>
      <xdr:spPr>
        <a:xfrm>
          <a:off x="9489920" y="3352133"/>
          <a:ext cx="4198966" cy="272381"/>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202 | Presença no Mercado</a:t>
          </a:r>
          <a:endParaRPr lang="pt-BR" sz="1400" b="1">
            <a:solidFill>
              <a:schemeClr val="tx2"/>
            </a:solidFill>
          </a:endParaRPr>
        </a:p>
      </xdr:txBody>
    </xdr:sp>
    <xdr:clientData/>
  </xdr:twoCellAnchor>
  <xdr:twoCellAnchor>
    <xdr:from>
      <xdr:col>15</xdr:col>
      <xdr:colOff>466236</xdr:colOff>
      <xdr:row>18</xdr:row>
      <xdr:rowOff>142876</xdr:rowOff>
    </xdr:from>
    <xdr:to>
      <xdr:col>19</xdr:col>
      <xdr:colOff>186781</xdr:colOff>
      <xdr:row>20</xdr:row>
      <xdr:rowOff>47626</xdr:rowOff>
    </xdr:to>
    <xdr:sp macro="" textlink="">
      <xdr:nvSpPr>
        <xdr:cNvPr id="24" name="Retângulo: Cantos Arredondados 23">
          <a:hlinkClick xmlns:r="http://schemas.openxmlformats.org/officeDocument/2006/relationships" r:id="rId10"/>
          <a:extLst>
            <a:ext uri="{FF2B5EF4-FFF2-40B4-BE49-F238E27FC236}">
              <a16:creationId xmlns:a16="http://schemas.microsoft.com/office/drawing/2014/main" id="{00000000-0008-0000-0100-000018000000}"/>
            </a:ext>
          </a:extLst>
        </xdr:cNvPr>
        <xdr:cNvSpPr/>
      </xdr:nvSpPr>
      <xdr:spPr>
        <a:xfrm>
          <a:off x="9489920" y="3735639"/>
          <a:ext cx="4198966"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203 | Impactos Econômicos Indiretos</a:t>
          </a:r>
          <a:endParaRPr lang="pt-BR" sz="1400" b="1">
            <a:solidFill>
              <a:schemeClr val="tx2"/>
            </a:solidFill>
          </a:endParaRPr>
        </a:p>
      </xdr:txBody>
    </xdr:sp>
    <xdr:clientData/>
  </xdr:twoCellAnchor>
  <xdr:twoCellAnchor>
    <xdr:from>
      <xdr:col>15</xdr:col>
      <xdr:colOff>466236</xdr:colOff>
      <xdr:row>20</xdr:row>
      <xdr:rowOff>158751</xdr:rowOff>
    </xdr:from>
    <xdr:to>
      <xdr:col>19</xdr:col>
      <xdr:colOff>186781</xdr:colOff>
      <xdr:row>22</xdr:row>
      <xdr:rowOff>63501</xdr:rowOff>
    </xdr:to>
    <xdr:sp macro="" textlink="">
      <xdr:nvSpPr>
        <xdr:cNvPr id="25" name="Retângulo: Cantos Arredondados 24">
          <a:hlinkClick xmlns:r="http://schemas.openxmlformats.org/officeDocument/2006/relationships" r:id="rId11"/>
          <a:extLst>
            <a:ext uri="{FF2B5EF4-FFF2-40B4-BE49-F238E27FC236}">
              <a16:creationId xmlns:a16="http://schemas.microsoft.com/office/drawing/2014/main" id="{00000000-0008-0000-0100-000019000000}"/>
            </a:ext>
          </a:extLst>
        </xdr:cNvPr>
        <xdr:cNvSpPr/>
      </xdr:nvSpPr>
      <xdr:spPr>
        <a:xfrm>
          <a:off x="9489920" y="4119146"/>
          <a:ext cx="4198966" cy="272381"/>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204 | Práticas de Compras</a:t>
          </a:r>
          <a:endParaRPr lang="pt-BR" sz="1400" b="1">
            <a:solidFill>
              <a:schemeClr val="tx2"/>
            </a:solidFill>
          </a:endParaRPr>
        </a:p>
      </xdr:txBody>
    </xdr:sp>
    <xdr:clientData/>
  </xdr:twoCellAnchor>
  <xdr:twoCellAnchor>
    <xdr:from>
      <xdr:col>15</xdr:col>
      <xdr:colOff>466236</xdr:colOff>
      <xdr:row>22</xdr:row>
      <xdr:rowOff>174626</xdr:rowOff>
    </xdr:from>
    <xdr:to>
      <xdr:col>19</xdr:col>
      <xdr:colOff>186781</xdr:colOff>
      <xdr:row>24</xdr:row>
      <xdr:rowOff>79376</xdr:rowOff>
    </xdr:to>
    <xdr:sp macro="" textlink="">
      <xdr:nvSpPr>
        <xdr:cNvPr id="26" name="Retângulo: Cantos Arredondados 25">
          <a:hlinkClick xmlns:r="http://schemas.openxmlformats.org/officeDocument/2006/relationships" r:id="rId12"/>
          <a:extLst>
            <a:ext uri="{FF2B5EF4-FFF2-40B4-BE49-F238E27FC236}">
              <a16:creationId xmlns:a16="http://schemas.microsoft.com/office/drawing/2014/main" id="{00000000-0008-0000-0100-00001A000000}"/>
            </a:ext>
          </a:extLst>
        </xdr:cNvPr>
        <xdr:cNvSpPr/>
      </xdr:nvSpPr>
      <xdr:spPr>
        <a:xfrm>
          <a:off x="9489920" y="4502652"/>
          <a:ext cx="4198966"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205 | Combate à Corrupção</a:t>
          </a:r>
          <a:endParaRPr lang="pt-BR" sz="1400" b="1">
            <a:solidFill>
              <a:schemeClr val="tx2"/>
            </a:solidFill>
          </a:endParaRPr>
        </a:p>
      </xdr:txBody>
    </xdr:sp>
    <xdr:clientData/>
  </xdr:twoCellAnchor>
  <xdr:twoCellAnchor>
    <xdr:from>
      <xdr:col>15</xdr:col>
      <xdr:colOff>466236</xdr:colOff>
      <xdr:row>24</xdr:row>
      <xdr:rowOff>174626</xdr:rowOff>
    </xdr:from>
    <xdr:to>
      <xdr:col>19</xdr:col>
      <xdr:colOff>186781</xdr:colOff>
      <xdr:row>26</xdr:row>
      <xdr:rowOff>79376</xdr:rowOff>
    </xdr:to>
    <xdr:sp macro="" textlink="">
      <xdr:nvSpPr>
        <xdr:cNvPr id="27" name="Retângulo: Cantos Arredondados 26">
          <a:hlinkClick xmlns:r="http://schemas.openxmlformats.org/officeDocument/2006/relationships" r:id="rId13"/>
          <a:extLst>
            <a:ext uri="{FF2B5EF4-FFF2-40B4-BE49-F238E27FC236}">
              <a16:creationId xmlns:a16="http://schemas.microsoft.com/office/drawing/2014/main" id="{00000000-0008-0000-0100-00001B000000}"/>
            </a:ext>
          </a:extLst>
        </xdr:cNvPr>
        <xdr:cNvSpPr/>
      </xdr:nvSpPr>
      <xdr:spPr>
        <a:xfrm>
          <a:off x="9489920" y="4870284"/>
          <a:ext cx="4198966" cy="272381"/>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206 | Concorrência Desleal</a:t>
          </a:r>
          <a:endParaRPr lang="pt-BR" sz="1400" b="1">
            <a:solidFill>
              <a:schemeClr val="tx2"/>
            </a:solidFill>
          </a:endParaRPr>
        </a:p>
      </xdr:txBody>
    </xdr:sp>
    <xdr:clientData/>
  </xdr:twoCellAnchor>
  <xdr:twoCellAnchor>
    <xdr:from>
      <xdr:col>15</xdr:col>
      <xdr:colOff>466236</xdr:colOff>
      <xdr:row>26</xdr:row>
      <xdr:rowOff>174626</xdr:rowOff>
    </xdr:from>
    <xdr:to>
      <xdr:col>19</xdr:col>
      <xdr:colOff>186781</xdr:colOff>
      <xdr:row>28</xdr:row>
      <xdr:rowOff>79376</xdr:rowOff>
    </xdr:to>
    <xdr:sp macro="" textlink="">
      <xdr:nvSpPr>
        <xdr:cNvPr id="28" name="Retângulo: Cantos Arredondados 27">
          <a:hlinkClick xmlns:r="http://schemas.openxmlformats.org/officeDocument/2006/relationships" r:id="rId14"/>
          <a:extLst>
            <a:ext uri="{FF2B5EF4-FFF2-40B4-BE49-F238E27FC236}">
              <a16:creationId xmlns:a16="http://schemas.microsoft.com/office/drawing/2014/main" id="{00000000-0008-0000-0100-00001C000000}"/>
            </a:ext>
          </a:extLst>
        </xdr:cNvPr>
        <xdr:cNvSpPr/>
      </xdr:nvSpPr>
      <xdr:spPr>
        <a:xfrm>
          <a:off x="9489920" y="5237915"/>
          <a:ext cx="4198966"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207 | Tributos</a:t>
          </a:r>
          <a:endParaRPr lang="pt-BR" sz="1400" b="1">
            <a:solidFill>
              <a:schemeClr val="tx2"/>
            </a:solidFill>
          </a:endParaRPr>
        </a:p>
      </xdr:txBody>
    </xdr:sp>
    <xdr:clientData/>
  </xdr:twoCellAnchor>
  <xdr:twoCellAnchor>
    <xdr:from>
      <xdr:col>19</xdr:col>
      <xdr:colOff>346756</xdr:colOff>
      <xdr:row>2</xdr:row>
      <xdr:rowOff>174626</xdr:rowOff>
    </xdr:from>
    <xdr:to>
      <xdr:col>26</xdr:col>
      <xdr:colOff>307932</xdr:colOff>
      <xdr:row>3</xdr:row>
      <xdr:rowOff>269876</xdr:rowOff>
    </xdr:to>
    <xdr:sp macro="" textlink="">
      <xdr:nvSpPr>
        <xdr:cNvPr id="29" name="Retângulo: Cantos Arredondados 28">
          <a:hlinkClick xmlns:r="http://schemas.openxmlformats.org/officeDocument/2006/relationships" r:id="rId15"/>
          <a:extLst>
            <a:ext uri="{FF2B5EF4-FFF2-40B4-BE49-F238E27FC236}">
              <a16:creationId xmlns:a16="http://schemas.microsoft.com/office/drawing/2014/main" id="{00000000-0008-0000-0100-00001D000000}"/>
            </a:ext>
          </a:extLst>
        </xdr:cNvPr>
        <xdr:cNvSpPr/>
      </xdr:nvSpPr>
      <xdr:spPr>
        <a:xfrm>
          <a:off x="13848861" y="625810"/>
          <a:ext cx="4172229"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301 |</a:t>
          </a:r>
          <a:r>
            <a:rPr lang="pt-BR" sz="1400" b="1" baseline="0">
              <a:solidFill>
                <a:schemeClr val="tx2"/>
              </a:solidFill>
            </a:rPr>
            <a:t> Materiais</a:t>
          </a:r>
          <a:endParaRPr lang="pt-BR" sz="1400" b="1">
            <a:solidFill>
              <a:schemeClr val="tx2"/>
            </a:solidFill>
          </a:endParaRPr>
        </a:p>
      </xdr:txBody>
    </xdr:sp>
    <xdr:clientData/>
  </xdr:twoCellAnchor>
  <xdr:twoCellAnchor>
    <xdr:from>
      <xdr:col>19</xdr:col>
      <xdr:colOff>346756</xdr:colOff>
      <xdr:row>3</xdr:row>
      <xdr:rowOff>365126</xdr:rowOff>
    </xdr:from>
    <xdr:to>
      <xdr:col>26</xdr:col>
      <xdr:colOff>307932</xdr:colOff>
      <xdr:row>5</xdr:row>
      <xdr:rowOff>79376</xdr:rowOff>
    </xdr:to>
    <xdr:sp macro="" textlink="">
      <xdr:nvSpPr>
        <xdr:cNvPr id="30" name="Retângulo: Cantos Arredondados 29">
          <a:hlinkClick xmlns:r="http://schemas.openxmlformats.org/officeDocument/2006/relationships" r:id="rId16"/>
          <a:extLst>
            <a:ext uri="{FF2B5EF4-FFF2-40B4-BE49-F238E27FC236}">
              <a16:creationId xmlns:a16="http://schemas.microsoft.com/office/drawing/2014/main" id="{00000000-0008-0000-0100-00001E000000}"/>
            </a:ext>
          </a:extLst>
        </xdr:cNvPr>
        <xdr:cNvSpPr/>
      </xdr:nvSpPr>
      <xdr:spPr>
        <a:xfrm>
          <a:off x="13848861" y="1000126"/>
          <a:ext cx="4172229" cy="282408"/>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302 | Energia</a:t>
          </a:r>
        </a:p>
      </xdr:txBody>
    </xdr:sp>
    <xdr:clientData/>
  </xdr:twoCellAnchor>
  <xdr:twoCellAnchor>
    <xdr:from>
      <xdr:col>19</xdr:col>
      <xdr:colOff>346756</xdr:colOff>
      <xdr:row>6</xdr:row>
      <xdr:rowOff>15876</xdr:rowOff>
    </xdr:from>
    <xdr:to>
      <xdr:col>26</xdr:col>
      <xdr:colOff>307932</xdr:colOff>
      <xdr:row>7</xdr:row>
      <xdr:rowOff>111126</xdr:rowOff>
    </xdr:to>
    <xdr:sp macro="" textlink="">
      <xdr:nvSpPr>
        <xdr:cNvPr id="31" name="Retângulo: Cantos Arredondados 30">
          <a:hlinkClick xmlns:r="http://schemas.openxmlformats.org/officeDocument/2006/relationships" r:id="rId17"/>
          <a:extLst>
            <a:ext uri="{FF2B5EF4-FFF2-40B4-BE49-F238E27FC236}">
              <a16:creationId xmlns:a16="http://schemas.microsoft.com/office/drawing/2014/main" id="{00000000-0008-0000-0100-00001F000000}"/>
            </a:ext>
          </a:extLst>
        </xdr:cNvPr>
        <xdr:cNvSpPr/>
      </xdr:nvSpPr>
      <xdr:spPr>
        <a:xfrm>
          <a:off x="13848861" y="1402850"/>
          <a:ext cx="4172229" cy="279065"/>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303 | Água e Efluentes</a:t>
          </a:r>
        </a:p>
      </xdr:txBody>
    </xdr:sp>
    <xdr:clientData/>
  </xdr:twoCellAnchor>
  <xdr:twoCellAnchor>
    <xdr:from>
      <xdr:col>19</xdr:col>
      <xdr:colOff>346756</xdr:colOff>
      <xdr:row>8</xdr:row>
      <xdr:rowOff>47626</xdr:rowOff>
    </xdr:from>
    <xdr:to>
      <xdr:col>26</xdr:col>
      <xdr:colOff>307932</xdr:colOff>
      <xdr:row>9</xdr:row>
      <xdr:rowOff>142876</xdr:rowOff>
    </xdr:to>
    <xdr:sp macro="" textlink="">
      <xdr:nvSpPr>
        <xdr:cNvPr id="32" name="Retângulo: Cantos Arredondados 31">
          <a:hlinkClick xmlns:r="http://schemas.openxmlformats.org/officeDocument/2006/relationships" r:id="rId18"/>
          <a:extLst>
            <a:ext uri="{FF2B5EF4-FFF2-40B4-BE49-F238E27FC236}">
              <a16:creationId xmlns:a16="http://schemas.microsoft.com/office/drawing/2014/main" id="{00000000-0008-0000-0100-000020000000}"/>
            </a:ext>
          </a:extLst>
        </xdr:cNvPr>
        <xdr:cNvSpPr/>
      </xdr:nvSpPr>
      <xdr:spPr>
        <a:xfrm>
          <a:off x="13848861" y="1802231"/>
          <a:ext cx="4172229"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304 | Biodiversidade</a:t>
          </a:r>
        </a:p>
      </xdr:txBody>
    </xdr:sp>
    <xdr:clientData/>
  </xdr:twoCellAnchor>
  <xdr:twoCellAnchor>
    <xdr:from>
      <xdr:col>19</xdr:col>
      <xdr:colOff>346756</xdr:colOff>
      <xdr:row>10</xdr:row>
      <xdr:rowOff>79376</xdr:rowOff>
    </xdr:from>
    <xdr:to>
      <xdr:col>26</xdr:col>
      <xdr:colOff>307932</xdr:colOff>
      <xdr:row>11</xdr:row>
      <xdr:rowOff>174626</xdr:rowOff>
    </xdr:to>
    <xdr:sp macro="" textlink="">
      <xdr:nvSpPr>
        <xdr:cNvPr id="33" name="Retângulo: Cantos Arredondados 32">
          <a:hlinkClick xmlns:r="http://schemas.openxmlformats.org/officeDocument/2006/relationships" r:id="rId19"/>
          <a:extLst>
            <a:ext uri="{FF2B5EF4-FFF2-40B4-BE49-F238E27FC236}">
              <a16:creationId xmlns:a16="http://schemas.microsoft.com/office/drawing/2014/main" id="{00000000-0008-0000-0100-000021000000}"/>
            </a:ext>
          </a:extLst>
        </xdr:cNvPr>
        <xdr:cNvSpPr/>
      </xdr:nvSpPr>
      <xdr:spPr>
        <a:xfrm>
          <a:off x="13848861" y="2201613"/>
          <a:ext cx="4172229"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305 | Emissões</a:t>
          </a:r>
        </a:p>
      </xdr:txBody>
    </xdr:sp>
    <xdr:clientData/>
  </xdr:twoCellAnchor>
  <xdr:twoCellAnchor>
    <xdr:from>
      <xdr:col>19</xdr:col>
      <xdr:colOff>346756</xdr:colOff>
      <xdr:row>12</xdr:row>
      <xdr:rowOff>111126</xdr:rowOff>
    </xdr:from>
    <xdr:to>
      <xdr:col>26</xdr:col>
      <xdr:colOff>307932</xdr:colOff>
      <xdr:row>14</xdr:row>
      <xdr:rowOff>15876</xdr:rowOff>
    </xdr:to>
    <xdr:sp macro="" textlink="">
      <xdr:nvSpPr>
        <xdr:cNvPr id="34" name="Retângulo: Cantos Arredondados 33">
          <a:hlinkClick xmlns:r="http://schemas.openxmlformats.org/officeDocument/2006/relationships" r:id="rId20"/>
          <a:extLst>
            <a:ext uri="{FF2B5EF4-FFF2-40B4-BE49-F238E27FC236}">
              <a16:creationId xmlns:a16="http://schemas.microsoft.com/office/drawing/2014/main" id="{00000000-0008-0000-0100-000022000000}"/>
            </a:ext>
          </a:extLst>
        </xdr:cNvPr>
        <xdr:cNvSpPr/>
      </xdr:nvSpPr>
      <xdr:spPr>
        <a:xfrm>
          <a:off x="13848861" y="2600994"/>
          <a:ext cx="4172229"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306 | Resíduos</a:t>
          </a:r>
        </a:p>
      </xdr:txBody>
    </xdr:sp>
    <xdr:clientData/>
  </xdr:twoCellAnchor>
  <xdr:twoCellAnchor>
    <xdr:from>
      <xdr:col>19</xdr:col>
      <xdr:colOff>346756</xdr:colOff>
      <xdr:row>14</xdr:row>
      <xdr:rowOff>127001</xdr:rowOff>
    </xdr:from>
    <xdr:to>
      <xdr:col>26</xdr:col>
      <xdr:colOff>307932</xdr:colOff>
      <xdr:row>16</xdr:row>
      <xdr:rowOff>31751</xdr:rowOff>
    </xdr:to>
    <xdr:sp macro="" textlink="">
      <xdr:nvSpPr>
        <xdr:cNvPr id="35" name="Retângulo: Cantos Arredondados 34">
          <a:hlinkClick xmlns:r="http://schemas.openxmlformats.org/officeDocument/2006/relationships" r:id="rId21"/>
          <a:extLst>
            <a:ext uri="{FF2B5EF4-FFF2-40B4-BE49-F238E27FC236}">
              <a16:creationId xmlns:a16="http://schemas.microsoft.com/office/drawing/2014/main" id="{00000000-0008-0000-0100-000023000000}"/>
            </a:ext>
          </a:extLst>
        </xdr:cNvPr>
        <xdr:cNvSpPr/>
      </xdr:nvSpPr>
      <xdr:spPr>
        <a:xfrm>
          <a:off x="13848861" y="2984501"/>
          <a:ext cx="4172229"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308 | Avaliação Ambiental</a:t>
          </a:r>
          <a:r>
            <a:rPr lang="pt-BR" sz="1400" b="1" baseline="0">
              <a:solidFill>
                <a:schemeClr val="tx2"/>
              </a:solidFill>
            </a:rPr>
            <a:t> de Fornecedores</a:t>
          </a:r>
          <a:endParaRPr lang="pt-BR" sz="1400" b="1">
            <a:solidFill>
              <a:schemeClr val="tx2"/>
            </a:solidFill>
          </a:endParaRPr>
        </a:p>
      </xdr:txBody>
    </xdr:sp>
    <xdr:clientData/>
  </xdr:twoCellAnchor>
  <xdr:twoCellAnchor>
    <xdr:from>
      <xdr:col>19</xdr:col>
      <xdr:colOff>346756</xdr:colOff>
      <xdr:row>16</xdr:row>
      <xdr:rowOff>158751</xdr:rowOff>
    </xdr:from>
    <xdr:to>
      <xdr:col>26</xdr:col>
      <xdr:colOff>307932</xdr:colOff>
      <xdr:row>18</xdr:row>
      <xdr:rowOff>63501</xdr:rowOff>
    </xdr:to>
    <xdr:sp macro="" textlink="">
      <xdr:nvSpPr>
        <xdr:cNvPr id="36" name="Retângulo: Cantos Arredondados 35">
          <a:hlinkClick xmlns:r="http://schemas.openxmlformats.org/officeDocument/2006/relationships" r:id="rId22"/>
          <a:extLst>
            <a:ext uri="{FF2B5EF4-FFF2-40B4-BE49-F238E27FC236}">
              <a16:creationId xmlns:a16="http://schemas.microsoft.com/office/drawing/2014/main" id="{00000000-0008-0000-0100-000024000000}"/>
            </a:ext>
          </a:extLst>
        </xdr:cNvPr>
        <xdr:cNvSpPr/>
      </xdr:nvSpPr>
      <xdr:spPr>
        <a:xfrm>
          <a:off x="13848861" y="3383883"/>
          <a:ext cx="4172229" cy="272381"/>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401 | Emprego</a:t>
          </a:r>
          <a:endParaRPr lang="pt-BR" sz="1400" b="1">
            <a:solidFill>
              <a:schemeClr val="tx2"/>
            </a:solidFill>
          </a:endParaRPr>
        </a:p>
      </xdr:txBody>
    </xdr:sp>
    <xdr:clientData/>
  </xdr:twoCellAnchor>
  <xdr:twoCellAnchor>
    <xdr:from>
      <xdr:col>19</xdr:col>
      <xdr:colOff>346756</xdr:colOff>
      <xdr:row>18</xdr:row>
      <xdr:rowOff>174626</xdr:rowOff>
    </xdr:from>
    <xdr:to>
      <xdr:col>26</xdr:col>
      <xdr:colOff>307932</xdr:colOff>
      <xdr:row>20</xdr:row>
      <xdr:rowOff>79376</xdr:rowOff>
    </xdr:to>
    <xdr:sp macro="" textlink="">
      <xdr:nvSpPr>
        <xdr:cNvPr id="37" name="Retângulo: Cantos Arredondados 36">
          <a:hlinkClick xmlns:r="http://schemas.openxmlformats.org/officeDocument/2006/relationships" r:id="rId23"/>
          <a:extLst>
            <a:ext uri="{FF2B5EF4-FFF2-40B4-BE49-F238E27FC236}">
              <a16:creationId xmlns:a16="http://schemas.microsoft.com/office/drawing/2014/main" id="{00000000-0008-0000-0100-000025000000}"/>
            </a:ext>
          </a:extLst>
        </xdr:cNvPr>
        <xdr:cNvSpPr/>
      </xdr:nvSpPr>
      <xdr:spPr>
        <a:xfrm>
          <a:off x="13848861" y="3767389"/>
          <a:ext cx="4172229"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402 | Relações de Trabalho</a:t>
          </a:r>
          <a:endParaRPr lang="pt-BR" sz="1400" b="1">
            <a:solidFill>
              <a:schemeClr val="tx2"/>
            </a:solidFill>
          </a:endParaRPr>
        </a:p>
      </xdr:txBody>
    </xdr:sp>
    <xdr:clientData/>
  </xdr:twoCellAnchor>
  <xdr:twoCellAnchor>
    <xdr:from>
      <xdr:col>19</xdr:col>
      <xdr:colOff>346756</xdr:colOff>
      <xdr:row>21</xdr:row>
      <xdr:rowOff>1</xdr:rowOff>
    </xdr:from>
    <xdr:to>
      <xdr:col>26</xdr:col>
      <xdr:colOff>307932</xdr:colOff>
      <xdr:row>22</xdr:row>
      <xdr:rowOff>95251</xdr:rowOff>
    </xdr:to>
    <xdr:sp macro="" textlink="">
      <xdr:nvSpPr>
        <xdr:cNvPr id="38" name="Retângulo: Cantos Arredondados 37">
          <a:hlinkClick xmlns:r="http://schemas.openxmlformats.org/officeDocument/2006/relationships" r:id="rId24"/>
          <a:extLst>
            <a:ext uri="{FF2B5EF4-FFF2-40B4-BE49-F238E27FC236}">
              <a16:creationId xmlns:a16="http://schemas.microsoft.com/office/drawing/2014/main" id="{00000000-0008-0000-0100-000026000000}"/>
            </a:ext>
          </a:extLst>
        </xdr:cNvPr>
        <xdr:cNvSpPr/>
      </xdr:nvSpPr>
      <xdr:spPr>
        <a:xfrm>
          <a:off x="13848861" y="4144212"/>
          <a:ext cx="4172229" cy="279065"/>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403 | Saúde e Segurança do Trabalho</a:t>
          </a:r>
          <a:endParaRPr lang="pt-BR" sz="1400" b="1">
            <a:solidFill>
              <a:schemeClr val="tx2"/>
            </a:solidFill>
          </a:endParaRPr>
        </a:p>
      </xdr:txBody>
    </xdr:sp>
    <xdr:clientData/>
  </xdr:twoCellAnchor>
  <xdr:twoCellAnchor>
    <xdr:from>
      <xdr:col>19</xdr:col>
      <xdr:colOff>346756</xdr:colOff>
      <xdr:row>23</xdr:row>
      <xdr:rowOff>15876</xdr:rowOff>
    </xdr:from>
    <xdr:to>
      <xdr:col>26</xdr:col>
      <xdr:colOff>307932</xdr:colOff>
      <xdr:row>24</xdr:row>
      <xdr:rowOff>111126</xdr:rowOff>
    </xdr:to>
    <xdr:sp macro="" textlink="">
      <xdr:nvSpPr>
        <xdr:cNvPr id="39" name="Retângulo: Cantos Arredondados 38">
          <a:hlinkClick xmlns:r="http://schemas.openxmlformats.org/officeDocument/2006/relationships" r:id="rId25"/>
          <a:extLst>
            <a:ext uri="{FF2B5EF4-FFF2-40B4-BE49-F238E27FC236}">
              <a16:creationId xmlns:a16="http://schemas.microsoft.com/office/drawing/2014/main" id="{00000000-0008-0000-0100-000027000000}"/>
            </a:ext>
          </a:extLst>
        </xdr:cNvPr>
        <xdr:cNvSpPr/>
      </xdr:nvSpPr>
      <xdr:spPr>
        <a:xfrm>
          <a:off x="13848861" y="4527718"/>
          <a:ext cx="4172229"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404 | Capacitação e Educação</a:t>
          </a:r>
          <a:endParaRPr lang="pt-BR" sz="1400" b="1">
            <a:solidFill>
              <a:schemeClr val="tx2"/>
            </a:solidFill>
          </a:endParaRPr>
        </a:p>
      </xdr:txBody>
    </xdr:sp>
    <xdr:clientData/>
  </xdr:twoCellAnchor>
  <xdr:twoCellAnchor>
    <xdr:from>
      <xdr:col>19</xdr:col>
      <xdr:colOff>346756</xdr:colOff>
      <xdr:row>25</xdr:row>
      <xdr:rowOff>31751</xdr:rowOff>
    </xdr:from>
    <xdr:to>
      <xdr:col>26</xdr:col>
      <xdr:colOff>307932</xdr:colOff>
      <xdr:row>26</xdr:row>
      <xdr:rowOff>127001</xdr:rowOff>
    </xdr:to>
    <xdr:sp macro="" textlink="">
      <xdr:nvSpPr>
        <xdr:cNvPr id="40" name="Retângulo: Cantos Arredondados 39">
          <a:hlinkClick xmlns:r="http://schemas.openxmlformats.org/officeDocument/2006/relationships" r:id="rId26"/>
          <a:extLst>
            <a:ext uri="{FF2B5EF4-FFF2-40B4-BE49-F238E27FC236}">
              <a16:creationId xmlns:a16="http://schemas.microsoft.com/office/drawing/2014/main" id="{00000000-0008-0000-0100-000028000000}"/>
            </a:ext>
          </a:extLst>
        </xdr:cNvPr>
        <xdr:cNvSpPr/>
      </xdr:nvSpPr>
      <xdr:spPr>
        <a:xfrm>
          <a:off x="13848861" y="4911225"/>
          <a:ext cx="4172229" cy="279065"/>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405 | Diversidade e Igualdade de Oportunidades</a:t>
          </a:r>
          <a:endParaRPr lang="pt-BR" sz="1400" b="1">
            <a:solidFill>
              <a:schemeClr val="tx2"/>
            </a:solidFill>
          </a:endParaRPr>
        </a:p>
      </xdr:txBody>
    </xdr:sp>
    <xdr:clientData/>
  </xdr:twoCellAnchor>
  <xdr:twoCellAnchor>
    <xdr:from>
      <xdr:col>19</xdr:col>
      <xdr:colOff>346756</xdr:colOff>
      <xdr:row>27</xdr:row>
      <xdr:rowOff>31751</xdr:rowOff>
    </xdr:from>
    <xdr:to>
      <xdr:col>26</xdr:col>
      <xdr:colOff>307932</xdr:colOff>
      <xdr:row>28</xdr:row>
      <xdr:rowOff>127001</xdr:rowOff>
    </xdr:to>
    <xdr:sp macro="" textlink="">
      <xdr:nvSpPr>
        <xdr:cNvPr id="41" name="Retângulo: Cantos Arredondados 40">
          <a:hlinkClick xmlns:r="http://schemas.openxmlformats.org/officeDocument/2006/relationships" r:id="rId27"/>
          <a:extLst>
            <a:ext uri="{FF2B5EF4-FFF2-40B4-BE49-F238E27FC236}">
              <a16:creationId xmlns:a16="http://schemas.microsoft.com/office/drawing/2014/main" id="{00000000-0008-0000-0100-000029000000}"/>
            </a:ext>
          </a:extLst>
        </xdr:cNvPr>
        <xdr:cNvSpPr/>
      </xdr:nvSpPr>
      <xdr:spPr>
        <a:xfrm>
          <a:off x="13848861" y="5278856"/>
          <a:ext cx="4172229"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406 | Não Discriminação</a:t>
          </a:r>
          <a:endParaRPr lang="pt-BR" sz="1400" b="1">
            <a:solidFill>
              <a:schemeClr val="tx2"/>
            </a:solidFill>
          </a:endParaRPr>
        </a:p>
      </xdr:txBody>
    </xdr:sp>
    <xdr:clientData/>
  </xdr:twoCellAnchor>
  <xdr:twoCellAnchor>
    <xdr:from>
      <xdr:col>19</xdr:col>
      <xdr:colOff>346756</xdr:colOff>
      <xdr:row>29</xdr:row>
      <xdr:rowOff>31751</xdr:rowOff>
    </xdr:from>
    <xdr:to>
      <xdr:col>26</xdr:col>
      <xdr:colOff>307932</xdr:colOff>
      <xdr:row>30</xdr:row>
      <xdr:rowOff>127001</xdr:rowOff>
    </xdr:to>
    <xdr:sp macro="" textlink="">
      <xdr:nvSpPr>
        <xdr:cNvPr id="42" name="Retângulo: Cantos Arredondados 41">
          <a:hlinkClick xmlns:r="http://schemas.openxmlformats.org/officeDocument/2006/relationships" r:id="rId28"/>
          <a:extLst>
            <a:ext uri="{FF2B5EF4-FFF2-40B4-BE49-F238E27FC236}">
              <a16:creationId xmlns:a16="http://schemas.microsoft.com/office/drawing/2014/main" id="{00000000-0008-0000-0100-00002A000000}"/>
            </a:ext>
          </a:extLst>
        </xdr:cNvPr>
        <xdr:cNvSpPr/>
      </xdr:nvSpPr>
      <xdr:spPr>
        <a:xfrm>
          <a:off x="13848861" y="5646488"/>
          <a:ext cx="4172229"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a:t>
          </a:r>
          <a:r>
            <a:rPr lang="pt-BR" sz="1400" b="1" baseline="0">
              <a:solidFill>
                <a:schemeClr val="tx2"/>
              </a:solidFill>
            </a:rPr>
            <a:t>07 | Liberdade Sindical e Negociação Coletiva</a:t>
          </a:r>
          <a:endParaRPr lang="pt-BR" sz="1400" b="1">
            <a:solidFill>
              <a:schemeClr val="tx2"/>
            </a:solidFill>
          </a:endParaRPr>
        </a:p>
      </xdr:txBody>
    </xdr:sp>
    <xdr:clientData/>
  </xdr:twoCellAnchor>
  <xdr:twoCellAnchor>
    <xdr:from>
      <xdr:col>0</xdr:col>
      <xdr:colOff>94414</xdr:colOff>
      <xdr:row>0</xdr:row>
      <xdr:rowOff>125328</xdr:rowOff>
    </xdr:from>
    <xdr:to>
      <xdr:col>8</xdr:col>
      <xdr:colOff>475414</xdr:colOff>
      <xdr:row>15</xdr:row>
      <xdr:rowOff>93578</xdr:rowOff>
    </xdr:to>
    <xdr:sp macro="" textlink="">
      <xdr:nvSpPr>
        <xdr:cNvPr id="43" name="CaixaDeTexto 7">
          <a:extLst>
            <a:ext uri="{FF2B5EF4-FFF2-40B4-BE49-F238E27FC236}">
              <a16:creationId xmlns:a16="http://schemas.microsoft.com/office/drawing/2014/main" id="{00000000-0008-0000-0100-00002B000000}"/>
            </a:ext>
          </a:extLst>
        </xdr:cNvPr>
        <xdr:cNvSpPr txBox="1"/>
      </xdr:nvSpPr>
      <xdr:spPr>
        <a:xfrm>
          <a:off x="94414" y="125328"/>
          <a:ext cx="5193632" cy="30095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4400" b="1">
              <a:solidFill>
                <a:srgbClr val="FFC000"/>
              </a:solidFill>
            </a:rPr>
            <a:t>Global Reporting Initiavite </a:t>
          </a:r>
        </a:p>
        <a:p>
          <a:pPr algn="l"/>
          <a:r>
            <a:rPr lang="pt-BR" sz="3200" i="1">
              <a:solidFill>
                <a:srgbClr val="0070C0"/>
              </a:solidFill>
            </a:rPr>
            <a:t>Indicadores</a:t>
          </a:r>
        </a:p>
        <a:p>
          <a:pPr algn="l"/>
          <a:r>
            <a:rPr lang="pt-BR" sz="3200" i="1">
              <a:solidFill>
                <a:srgbClr val="0070C0"/>
              </a:solidFill>
            </a:rPr>
            <a:t>2022</a:t>
          </a:r>
        </a:p>
      </xdr:txBody>
    </xdr:sp>
    <xdr:clientData/>
  </xdr:twoCellAnchor>
  <xdr:twoCellAnchor>
    <xdr:from>
      <xdr:col>26</xdr:col>
      <xdr:colOff>482111</xdr:colOff>
      <xdr:row>2</xdr:row>
      <xdr:rowOff>174626</xdr:rowOff>
    </xdr:from>
    <xdr:to>
      <xdr:col>33</xdr:col>
      <xdr:colOff>434932</xdr:colOff>
      <xdr:row>3</xdr:row>
      <xdr:rowOff>269876</xdr:rowOff>
    </xdr:to>
    <xdr:sp macro="" textlink="">
      <xdr:nvSpPr>
        <xdr:cNvPr id="44" name="Retângulo: Cantos Arredondados 43">
          <a:hlinkClick xmlns:r="http://schemas.openxmlformats.org/officeDocument/2006/relationships" r:id="rId29"/>
          <a:extLst>
            <a:ext uri="{FF2B5EF4-FFF2-40B4-BE49-F238E27FC236}">
              <a16:creationId xmlns:a16="http://schemas.microsoft.com/office/drawing/2014/main" id="{00000000-0008-0000-0100-00002C000000}"/>
            </a:ext>
          </a:extLst>
        </xdr:cNvPr>
        <xdr:cNvSpPr/>
      </xdr:nvSpPr>
      <xdr:spPr>
        <a:xfrm>
          <a:off x="18195269" y="625810"/>
          <a:ext cx="4163874"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408</a:t>
          </a:r>
          <a:r>
            <a:rPr lang="pt-BR" sz="1400" b="1" baseline="0">
              <a:solidFill>
                <a:schemeClr val="tx2"/>
              </a:solidFill>
            </a:rPr>
            <a:t> </a:t>
          </a:r>
          <a:r>
            <a:rPr lang="pt-BR" sz="1400" b="1">
              <a:solidFill>
                <a:schemeClr val="tx2"/>
              </a:solidFill>
            </a:rPr>
            <a:t>|</a:t>
          </a:r>
          <a:r>
            <a:rPr lang="pt-BR" sz="1400" b="1" baseline="0">
              <a:solidFill>
                <a:schemeClr val="tx2"/>
              </a:solidFill>
            </a:rPr>
            <a:t> Trabalho Infantil</a:t>
          </a:r>
          <a:endParaRPr lang="pt-BR" sz="1400" b="1">
            <a:solidFill>
              <a:schemeClr val="tx2"/>
            </a:solidFill>
          </a:endParaRPr>
        </a:p>
      </xdr:txBody>
    </xdr:sp>
    <xdr:clientData/>
  </xdr:twoCellAnchor>
  <xdr:twoCellAnchor>
    <xdr:from>
      <xdr:col>26</xdr:col>
      <xdr:colOff>482111</xdr:colOff>
      <xdr:row>3</xdr:row>
      <xdr:rowOff>365126</xdr:rowOff>
    </xdr:from>
    <xdr:to>
      <xdr:col>33</xdr:col>
      <xdr:colOff>434932</xdr:colOff>
      <xdr:row>5</xdr:row>
      <xdr:rowOff>79376</xdr:rowOff>
    </xdr:to>
    <xdr:sp macro="" textlink="">
      <xdr:nvSpPr>
        <xdr:cNvPr id="45" name="Retângulo: Cantos Arredondados 44">
          <a:hlinkClick xmlns:r="http://schemas.openxmlformats.org/officeDocument/2006/relationships" r:id="rId30"/>
          <a:extLst>
            <a:ext uri="{FF2B5EF4-FFF2-40B4-BE49-F238E27FC236}">
              <a16:creationId xmlns:a16="http://schemas.microsoft.com/office/drawing/2014/main" id="{00000000-0008-0000-0100-00002D000000}"/>
            </a:ext>
          </a:extLst>
        </xdr:cNvPr>
        <xdr:cNvSpPr/>
      </xdr:nvSpPr>
      <xdr:spPr>
        <a:xfrm>
          <a:off x="18195269" y="1000126"/>
          <a:ext cx="4163874" cy="282408"/>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409 | Trabalho</a:t>
          </a:r>
          <a:r>
            <a:rPr lang="pt-BR" sz="1400" b="1" baseline="0">
              <a:solidFill>
                <a:schemeClr val="tx2"/>
              </a:solidFill>
            </a:rPr>
            <a:t> Forçado ao Análogo ao Escravo</a:t>
          </a:r>
          <a:endParaRPr lang="pt-BR" sz="1400" b="1">
            <a:solidFill>
              <a:schemeClr val="tx2"/>
            </a:solidFill>
          </a:endParaRPr>
        </a:p>
      </xdr:txBody>
    </xdr:sp>
    <xdr:clientData/>
  </xdr:twoCellAnchor>
  <xdr:twoCellAnchor>
    <xdr:from>
      <xdr:col>26</xdr:col>
      <xdr:colOff>482111</xdr:colOff>
      <xdr:row>6</xdr:row>
      <xdr:rowOff>15876</xdr:rowOff>
    </xdr:from>
    <xdr:to>
      <xdr:col>33</xdr:col>
      <xdr:colOff>434932</xdr:colOff>
      <xdr:row>7</xdr:row>
      <xdr:rowOff>111126</xdr:rowOff>
    </xdr:to>
    <xdr:sp macro="" textlink="">
      <xdr:nvSpPr>
        <xdr:cNvPr id="46" name="Retângulo: Cantos Arredondados 45">
          <a:hlinkClick xmlns:r="http://schemas.openxmlformats.org/officeDocument/2006/relationships" r:id="rId31"/>
          <a:extLst>
            <a:ext uri="{FF2B5EF4-FFF2-40B4-BE49-F238E27FC236}">
              <a16:creationId xmlns:a16="http://schemas.microsoft.com/office/drawing/2014/main" id="{00000000-0008-0000-0100-00002E000000}"/>
            </a:ext>
          </a:extLst>
        </xdr:cNvPr>
        <xdr:cNvSpPr/>
      </xdr:nvSpPr>
      <xdr:spPr>
        <a:xfrm>
          <a:off x="18195269" y="1402850"/>
          <a:ext cx="4163874" cy="279065"/>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410 | Práticas de Segurança</a:t>
          </a:r>
        </a:p>
      </xdr:txBody>
    </xdr:sp>
    <xdr:clientData/>
  </xdr:twoCellAnchor>
  <xdr:twoCellAnchor>
    <xdr:from>
      <xdr:col>26</xdr:col>
      <xdr:colOff>482111</xdr:colOff>
      <xdr:row>8</xdr:row>
      <xdr:rowOff>47626</xdr:rowOff>
    </xdr:from>
    <xdr:to>
      <xdr:col>33</xdr:col>
      <xdr:colOff>434932</xdr:colOff>
      <xdr:row>9</xdr:row>
      <xdr:rowOff>142876</xdr:rowOff>
    </xdr:to>
    <xdr:sp macro="" textlink="">
      <xdr:nvSpPr>
        <xdr:cNvPr id="47" name="Retângulo: Cantos Arredondados 46">
          <a:hlinkClick xmlns:r="http://schemas.openxmlformats.org/officeDocument/2006/relationships" r:id="rId32"/>
          <a:extLst>
            <a:ext uri="{FF2B5EF4-FFF2-40B4-BE49-F238E27FC236}">
              <a16:creationId xmlns:a16="http://schemas.microsoft.com/office/drawing/2014/main" id="{00000000-0008-0000-0100-00002F000000}"/>
            </a:ext>
          </a:extLst>
        </xdr:cNvPr>
        <xdr:cNvSpPr/>
      </xdr:nvSpPr>
      <xdr:spPr>
        <a:xfrm>
          <a:off x="18195269" y="1802231"/>
          <a:ext cx="4163874"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413 | Comunidades Locais</a:t>
          </a:r>
        </a:p>
      </xdr:txBody>
    </xdr:sp>
    <xdr:clientData/>
  </xdr:twoCellAnchor>
  <xdr:twoCellAnchor>
    <xdr:from>
      <xdr:col>26</xdr:col>
      <xdr:colOff>482111</xdr:colOff>
      <xdr:row>10</xdr:row>
      <xdr:rowOff>79376</xdr:rowOff>
    </xdr:from>
    <xdr:to>
      <xdr:col>33</xdr:col>
      <xdr:colOff>434932</xdr:colOff>
      <xdr:row>11</xdr:row>
      <xdr:rowOff>174626</xdr:rowOff>
    </xdr:to>
    <xdr:sp macro="" textlink="">
      <xdr:nvSpPr>
        <xdr:cNvPr id="48" name="Retângulo: Cantos Arredondados 47">
          <a:hlinkClick xmlns:r="http://schemas.openxmlformats.org/officeDocument/2006/relationships" r:id="rId33"/>
          <a:extLst>
            <a:ext uri="{FF2B5EF4-FFF2-40B4-BE49-F238E27FC236}">
              <a16:creationId xmlns:a16="http://schemas.microsoft.com/office/drawing/2014/main" id="{00000000-0008-0000-0100-000030000000}"/>
            </a:ext>
          </a:extLst>
        </xdr:cNvPr>
        <xdr:cNvSpPr/>
      </xdr:nvSpPr>
      <xdr:spPr>
        <a:xfrm>
          <a:off x="18195269" y="2201613"/>
          <a:ext cx="4163874" cy="279066"/>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414 | Avaliação Social</a:t>
          </a:r>
          <a:r>
            <a:rPr lang="pt-BR" sz="1400" b="1" baseline="0">
              <a:solidFill>
                <a:schemeClr val="tx2"/>
              </a:solidFill>
            </a:rPr>
            <a:t> do Fornecedor</a:t>
          </a:r>
          <a:endParaRPr lang="pt-BR" sz="1400" b="1">
            <a:solidFill>
              <a:schemeClr val="tx2"/>
            </a:solidFill>
          </a:endParaRPr>
        </a:p>
      </xdr:txBody>
    </xdr:sp>
    <xdr:clientData/>
  </xdr:twoCellAnchor>
  <xdr:twoCellAnchor>
    <xdr:from>
      <xdr:col>26</xdr:col>
      <xdr:colOff>482111</xdr:colOff>
      <xdr:row>12</xdr:row>
      <xdr:rowOff>111126</xdr:rowOff>
    </xdr:from>
    <xdr:to>
      <xdr:col>33</xdr:col>
      <xdr:colOff>434932</xdr:colOff>
      <xdr:row>14</xdr:row>
      <xdr:rowOff>15876</xdr:rowOff>
    </xdr:to>
    <xdr:sp macro="" textlink="">
      <xdr:nvSpPr>
        <xdr:cNvPr id="49" name="Retângulo: Cantos Arredondados 48">
          <a:hlinkClick xmlns:r="http://schemas.openxmlformats.org/officeDocument/2006/relationships" r:id="rId34"/>
          <a:extLst>
            <a:ext uri="{FF2B5EF4-FFF2-40B4-BE49-F238E27FC236}">
              <a16:creationId xmlns:a16="http://schemas.microsoft.com/office/drawing/2014/main" id="{00000000-0008-0000-0100-000031000000}"/>
            </a:ext>
          </a:extLst>
        </xdr:cNvPr>
        <xdr:cNvSpPr/>
      </xdr:nvSpPr>
      <xdr:spPr>
        <a:xfrm>
          <a:off x="18195269" y="2600994"/>
          <a:ext cx="4163874"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415 | Políticas Públicas</a:t>
          </a:r>
        </a:p>
      </xdr:txBody>
    </xdr:sp>
    <xdr:clientData/>
  </xdr:twoCellAnchor>
  <xdr:twoCellAnchor>
    <xdr:from>
      <xdr:col>26</xdr:col>
      <xdr:colOff>482111</xdr:colOff>
      <xdr:row>14</xdr:row>
      <xdr:rowOff>127001</xdr:rowOff>
    </xdr:from>
    <xdr:to>
      <xdr:col>33</xdr:col>
      <xdr:colOff>434932</xdr:colOff>
      <xdr:row>16</xdr:row>
      <xdr:rowOff>31751</xdr:rowOff>
    </xdr:to>
    <xdr:sp macro="" textlink="">
      <xdr:nvSpPr>
        <xdr:cNvPr id="50" name="Retângulo: Cantos Arredondados 49">
          <a:hlinkClick xmlns:r="http://schemas.openxmlformats.org/officeDocument/2006/relationships" r:id="rId35"/>
          <a:extLst>
            <a:ext uri="{FF2B5EF4-FFF2-40B4-BE49-F238E27FC236}">
              <a16:creationId xmlns:a16="http://schemas.microsoft.com/office/drawing/2014/main" id="{00000000-0008-0000-0100-000032000000}"/>
            </a:ext>
          </a:extLst>
        </xdr:cNvPr>
        <xdr:cNvSpPr/>
      </xdr:nvSpPr>
      <xdr:spPr>
        <a:xfrm>
          <a:off x="18195269" y="2984501"/>
          <a:ext cx="4163874"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416 | Saúde e Segurança</a:t>
          </a:r>
          <a:r>
            <a:rPr lang="pt-BR" sz="1400" b="1" baseline="0">
              <a:solidFill>
                <a:schemeClr val="tx2"/>
              </a:solidFill>
            </a:rPr>
            <a:t> do Consumidor</a:t>
          </a:r>
          <a:endParaRPr lang="pt-BR" sz="1400" b="1">
            <a:solidFill>
              <a:schemeClr val="tx2"/>
            </a:solidFill>
          </a:endParaRPr>
        </a:p>
      </xdr:txBody>
    </xdr:sp>
    <xdr:clientData/>
  </xdr:twoCellAnchor>
  <xdr:twoCellAnchor>
    <xdr:from>
      <xdr:col>26</xdr:col>
      <xdr:colOff>482111</xdr:colOff>
      <xdr:row>16</xdr:row>
      <xdr:rowOff>158751</xdr:rowOff>
    </xdr:from>
    <xdr:to>
      <xdr:col>33</xdr:col>
      <xdr:colOff>434932</xdr:colOff>
      <xdr:row>18</xdr:row>
      <xdr:rowOff>63501</xdr:rowOff>
    </xdr:to>
    <xdr:sp macro="" textlink="">
      <xdr:nvSpPr>
        <xdr:cNvPr id="51" name="Retângulo: Cantos Arredondados 50">
          <a:hlinkClick xmlns:r="http://schemas.openxmlformats.org/officeDocument/2006/relationships" r:id="rId36"/>
          <a:extLst>
            <a:ext uri="{FF2B5EF4-FFF2-40B4-BE49-F238E27FC236}">
              <a16:creationId xmlns:a16="http://schemas.microsoft.com/office/drawing/2014/main" id="{00000000-0008-0000-0100-000033000000}"/>
            </a:ext>
          </a:extLst>
        </xdr:cNvPr>
        <xdr:cNvSpPr/>
      </xdr:nvSpPr>
      <xdr:spPr>
        <a:xfrm>
          <a:off x="18195269" y="3383883"/>
          <a:ext cx="4163874" cy="272381"/>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417 | Marketing e Rotulagem</a:t>
          </a:r>
          <a:endParaRPr lang="pt-BR" sz="1400" b="1">
            <a:solidFill>
              <a:schemeClr val="tx2"/>
            </a:solidFill>
          </a:endParaRPr>
        </a:p>
      </xdr:txBody>
    </xdr:sp>
    <xdr:clientData/>
  </xdr:twoCellAnchor>
  <xdr:twoCellAnchor>
    <xdr:from>
      <xdr:col>26</xdr:col>
      <xdr:colOff>482111</xdr:colOff>
      <xdr:row>18</xdr:row>
      <xdr:rowOff>174626</xdr:rowOff>
    </xdr:from>
    <xdr:to>
      <xdr:col>33</xdr:col>
      <xdr:colOff>434932</xdr:colOff>
      <xdr:row>20</xdr:row>
      <xdr:rowOff>79376</xdr:rowOff>
    </xdr:to>
    <xdr:sp macro="" textlink="">
      <xdr:nvSpPr>
        <xdr:cNvPr id="52" name="Retângulo: Cantos Arredondados 51">
          <a:hlinkClick xmlns:r="http://schemas.openxmlformats.org/officeDocument/2006/relationships" r:id="rId37"/>
          <a:extLst>
            <a:ext uri="{FF2B5EF4-FFF2-40B4-BE49-F238E27FC236}">
              <a16:creationId xmlns:a16="http://schemas.microsoft.com/office/drawing/2014/main" id="{00000000-0008-0000-0100-000034000000}"/>
            </a:ext>
          </a:extLst>
        </xdr:cNvPr>
        <xdr:cNvSpPr/>
      </xdr:nvSpPr>
      <xdr:spPr>
        <a:xfrm>
          <a:off x="18195269" y="3767389"/>
          <a:ext cx="4163874" cy="272382"/>
        </a:xfrm>
        <a:prstGeom prst="roundRect">
          <a:avLst>
            <a:gd name="adj" fmla="val 50000"/>
          </a:avLst>
        </a:prstGeom>
        <a:noFill/>
        <a:ln w="28575" cap="flat" cmpd="sng" algn="ctr">
          <a:solidFill>
            <a:srgbClr val="00B0F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a:solidFill>
                <a:schemeClr val="tx2"/>
              </a:solidFill>
            </a:rPr>
            <a:t>GRI </a:t>
          </a:r>
          <a:r>
            <a:rPr lang="pt-BR" sz="1400" b="1" baseline="0">
              <a:solidFill>
                <a:schemeClr val="tx2"/>
              </a:solidFill>
            </a:rPr>
            <a:t>418 | Privacidade do Cliente</a:t>
          </a:r>
          <a:endParaRPr lang="pt-BR" sz="1400" b="1">
            <a:solidFill>
              <a:schemeClr val="tx2"/>
            </a:solidFill>
          </a:endParaRPr>
        </a:p>
      </xdr:txBody>
    </xdr:sp>
    <xdr:clientData/>
  </xdr:twoCellAnchor>
  <xdr:twoCellAnchor editAs="oneCell">
    <xdr:from>
      <xdr:col>33</xdr:col>
      <xdr:colOff>501316</xdr:colOff>
      <xdr:row>0</xdr:row>
      <xdr:rowOff>50132</xdr:rowOff>
    </xdr:from>
    <xdr:to>
      <xdr:col>33</xdr:col>
      <xdr:colOff>1038180</xdr:colOff>
      <xdr:row>2</xdr:row>
      <xdr:rowOff>151027</xdr:rowOff>
    </xdr:to>
    <xdr:pic>
      <xdr:nvPicPr>
        <xdr:cNvPr id="2" name="Gráfico 5" descr="Início com preenchimento sólido">
          <a:hlinkClick xmlns:r="http://schemas.openxmlformats.org/officeDocument/2006/relationships" r:id="rId38"/>
          <a:extLst>
            <a:ext uri="{FF2B5EF4-FFF2-40B4-BE49-F238E27FC236}">
              <a16:creationId xmlns:a16="http://schemas.microsoft.com/office/drawing/2014/main" id="{78184C8A-9FB8-407C-8E3B-50DB08B1836D}"/>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2425527" y="50132"/>
          <a:ext cx="536864" cy="552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83342</xdr:colOff>
      <xdr:row>1</xdr:row>
      <xdr:rowOff>71436</xdr:rowOff>
    </xdr:from>
    <xdr:ext cx="759617" cy="223700"/>
    <xdr:pic>
      <xdr:nvPicPr>
        <xdr:cNvPr id="4" name="Picture 26">
          <a:extLst>
            <a:ext uri="{FF2B5EF4-FFF2-40B4-BE49-F238E27FC236}">
              <a16:creationId xmlns:a16="http://schemas.microsoft.com/office/drawing/2014/main" id="{C9624EC4-6473-4FF8-BDC4-A666E70591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2" y="428624"/>
          <a:ext cx="759617" cy="223700"/>
        </a:xfrm>
        <a:prstGeom prst="rect">
          <a:avLst/>
        </a:prstGeom>
      </xdr:spPr>
    </xdr:pic>
    <xdr:clientData/>
  </xdr:oneCellAnchor>
  <xdr:twoCellAnchor editAs="oneCell">
    <xdr:from>
      <xdr:col>5</xdr:col>
      <xdr:colOff>71437</xdr:colOff>
      <xdr:row>0</xdr:row>
      <xdr:rowOff>207169</xdr:rowOff>
    </xdr:from>
    <xdr:to>
      <xdr:col>5</xdr:col>
      <xdr:colOff>566737</xdr:colOff>
      <xdr:row>2</xdr:row>
      <xdr:rowOff>147637</xdr:rowOff>
    </xdr:to>
    <xdr:pic>
      <xdr:nvPicPr>
        <xdr:cNvPr id="2" name="Imagem 2" descr="GRI - Home">
          <a:hlinkClick xmlns:r="http://schemas.openxmlformats.org/officeDocument/2006/relationships" r:id="rId2"/>
          <a:extLst>
            <a:ext uri="{FF2B5EF4-FFF2-40B4-BE49-F238E27FC236}">
              <a16:creationId xmlns:a16="http://schemas.microsoft.com/office/drawing/2014/main" id="{86E1EDDC-D8C2-4598-B115-C337978769C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953875" y="207169"/>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728663</xdr:colOff>
      <xdr:row>0</xdr:row>
      <xdr:rowOff>130969</xdr:rowOff>
    </xdr:from>
    <xdr:to>
      <xdr:col>5</xdr:col>
      <xdr:colOff>1316832</xdr:colOff>
      <xdr:row>2</xdr:row>
      <xdr:rowOff>188119</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94EB8EC4-028D-46CC-A3D8-68D97C537BC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11101" y="130969"/>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19844</xdr:colOff>
      <xdr:row>1</xdr:row>
      <xdr:rowOff>51596</xdr:rowOff>
    </xdr:from>
    <xdr:ext cx="759617" cy="223700"/>
    <xdr:pic>
      <xdr:nvPicPr>
        <xdr:cNvPr id="6" name="Picture 26">
          <a:extLst>
            <a:ext uri="{FF2B5EF4-FFF2-40B4-BE49-F238E27FC236}">
              <a16:creationId xmlns:a16="http://schemas.microsoft.com/office/drawing/2014/main" id="{93E7D53D-B725-429A-9E3B-7851ED0F1C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3532" y="408784"/>
          <a:ext cx="759617" cy="223700"/>
        </a:xfrm>
        <a:prstGeom prst="rect">
          <a:avLst/>
        </a:prstGeom>
      </xdr:spPr>
    </xdr:pic>
    <xdr:clientData/>
  </xdr:oneCellAnchor>
  <xdr:twoCellAnchor editAs="oneCell">
    <xdr:from>
      <xdr:col>1</xdr:col>
      <xdr:colOff>9739312</xdr:colOff>
      <xdr:row>0</xdr:row>
      <xdr:rowOff>135731</xdr:rowOff>
    </xdr:from>
    <xdr:to>
      <xdr:col>2</xdr:col>
      <xdr:colOff>66675</xdr:colOff>
      <xdr:row>1</xdr:row>
      <xdr:rowOff>266699</xdr:rowOff>
    </xdr:to>
    <xdr:pic>
      <xdr:nvPicPr>
        <xdr:cNvPr id="2" name="Imagem 2" descr="GRI - Home">
          <a:hlinkClick xmlns:r="http://schemas.openxmlformats.org/officeDocument/2006/relationships" r:id="rId2"/>
          <a:extLst>
            <a:ext uri="{FF2B5EF4-FFF2-40B4-BE49-F238E27FC236}">
              <a16:creationId xmlns:a16="http://schemas.microsoft.com/office/drawing/2014/main" id="{F07156F4-7D01-4F11-960A-8C21302CB56B}"/>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13156" y="135731"/>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228601</xdr:colOff>
      <xdr:row>0</xdr:row>
      <xdr:rowOff>59531</xdr:rowOff>
    </xdr:from>
    <xdr:to>
      <xdr:col>2</xdr:col>
      <xdr:colOff>816770</xdr:colOff>
      <xdr:row>1</xdr:row>
      <xdr:rowOff>307181</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D7842431-DC4C-40A2-9390-557310C990C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70382" y="59531"/>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47624</xdr:colOff>
      <xdr:row>1</xdr:row>
      <xdr:rowOff>47629</xdr:rowOff>
    </xdr:from>
    <xdr:ext cx="759617" cy="223700"/>
    <xdr:pic>
      <xdr:nvPicPr>
        <xdr:cNvPr id="2" name="Picture 26">
          <a:extLst>
            <a:ext uri="{FF2B5EF4-FFF2-40B4-BE49-F238E27FC236}">
              <a16:creationId xmlns:a16="http://schemas.microsoft.com/office/drawing/2014/main" id="{3C8D71DB-5F54-4249-B1CB-4D7081F0E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9" y="392910"/>
          <a:ext cx="759617" cy="223700"/>
        </a:xfrm>
        <a:prstGeom prst="rect">
          <a:avLst/>
        </a:prstGeom>
      </xdr:spPr>
    </xdr:pic>
    <xdr:clientData/>
  </xdr:oneCellAnchor>
  <xdr:twoCellAnchor editAs="oneCell">
    <xdr:from>
      <xdr:col>4</xdr:col>
      <xdr:colOff>797719</xdr:colOff>
      <xdr:row>0</xdr:row>
      <xdr:rowOff>159544</xdr:rowOff>
    </xdr:from>
    <xdr:to>
      <xdr:col>4</xdr:col>
      <xdr:colOff>1293019</xdr:colOff>
      <xdr:row>1</xdr:row>
      <xdr:rowOff>302419</xdr:rowOff>
    </xdr:to>
    <xdr:pic>
      <xdr:nvPicPr>
        <xdr:cNvPr id="4" name="Imagem 2" descr="GRI - Home">
          <a:hlinkClick xmlns:r="http://schemas.openxmlformats.org/officeDocument/2006/relationships" r:id="rId2"/>
          <a:extLst>
            <a:ext uri="{FF2B5EF4-FFF2-40B4-BE49-F238E27FC236}">
              <a16:creationId xmlns:a16="http://schemas.microsoft.com/office/drawing/2014/main" id="{E78C4125-D4F2-481D-ACF9-F4562E6E519B}"/>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44000" y="159544"/>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1454945</xdr:colOff>
      <xdr:row>0</xdr:row>
      <xdr:rowOff>83344</xdr:rowOff>
    </xdr:from>
    <xdr:to>
      <xdr:col>4</xdr:col>
      <xdr:colOff>2043114</xdr:colOff>
      <xdr:row>1</xdr:row>
      <xdr:rowOff>342901</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B77D08D0-D7F3-47EA-A79A-A416F5988C5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01226" y="83344"/>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389731</xdr:colOff>
      <xdr:row>498</xdr:row>
      <xdr:rowOff>130970</xdr:rowOff>
    </xdr:from>
    <xdr:to>
      <xdr:col>11</xdr:col>
      <xdr:colOff>86518</xdr:colOff>
      <xdr:row>499</xdr:row>
      <xdr:rowOff>142876</xdr:rowOff>
    </xdr:to>
    <xdr:sp macro="" textlink="">
      <xdr:nvSpPr>
        <xdr:cNvPr id="4" name="CaixaDeTexto 3">
          <a:extLst>
            <a:ext uri="{FF2B5EF4-FFF2-40B4-BE49-F238E27FC236}">
              <a16:creationId xmlns:a16="http://schemas.microsoft.com/office/drawing/2014/main" id="{00000000-0008-0000-1600-000004000000}"/>
            </a:ext>
          </a:extLst>
        </xdr:cNvPr>
        <xdr:cNvSpPr txBox="1"/>
      </xdr:nvSpPr>
      <xdr:spPr>
        <a:xfrm>
          <a:off x="16844169" y="91630501"/>
          <a:ext cx="2125662"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Eperar resposta do Diego</a:t>
          </a:r>
        </a:p>
      </xdr:txBody>
    </xdr:sp>
    <xdr:clientData/>
  </xdr:twoCellAnchor>
  <xdr:oneCellAnchor>
    <xdr:from>
      <xdr:col>1</xdr:col>
      <xdr:colOff>71436</xdr:colOff>
      <xdr:row>1</xdr:row>
      <xdr:rowOff>9527</xdr:rowOff>
    </xdr:from>
    <xdr:ext cx="759617" cy="223700"/>
    <xdr:pic>
      <xdr:nvPicPr>
        <xdr:cNvPr id="5" name="Picture 26">
          <a:extLst>
            <a:ext uri="{FF2B5EF4-FFF2-40B4-BE49-F238E27FC236}">
              <a16:creationId xmlns:a16="http://schemas.microsoft.com/office/drawing/2014/main" id="{E5600ACE-4A55-4FE8-BC9D-AD9037EC91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6" y="509590"/>
          <a:ext cx="759617" cy="223700"/>
        </a:xfrm>
        <a:prstGeom prst="rect">
          <a:avLst/>
        </a:prstGeom>
      </xdr:spPr>
    </xdr:pic>
    <xdr:clientData/>
  </xdr:oneCellAnchor>
  <xdr:twoCellAnchor editAs="oneCell">
    <xdr:from>
      <xdr:col>5</xdr:col>
      <xdr:colOff>338136</xdr:colOff>
      <xdr:row>0</xdr:row>
      <xdr:rowOff>302419</xdr:rowOff>
    </xdr:from>
    <xdr:to>
      <xdr:col>5</xdr:col>
      <xdr:colOff>833436</xdr:colOff>
      <xdr:row>1</xdr:row>
      <xdr:rowOff>290512</xdr:rowOff>
    </xdr:to>
    <xdr:pic>
      <xdr:nvPicPr>
        <xdr:cNvPr id="7" name="Imagem 2" descr="GRI - Home">
          <a:hlinkClick xmlns:r="http://schemas.openxmlformats.org/officeDocument/2006/relationships" r:id="rId2"/>
          <a:extLst>
            <a:ext uri="{FF2B5EF4-FFF2-40B4-BE49-F238E27FC236}">
              <a16:creationId xmlns:a16="http://schemas.microsoft.com/office/drawing/2014/main" id="{DECF097C-BE50-4BCE-9A6F-84262155DA35}"/>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41980" y="302419"/>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995362</xdr:colOff>
      <xdr:row>0</xdr:row>
      <xdr:rowOff>226219</xdr:rowOff>
    </xdr:from>
    <xdr:to>
      <xdr:col>6</xdr:col>
      <xdr:colOff>0</xdr:colOff>
      <xdr:row>2</xdr:row>
      <xdr:rowOff>9526</xdr:rowOff>
    </xdr:to>
    <xdr:pic>
      <xdr:nvPicPr>
        <xdr:cNvPr id="8" name="Gráfico 5" descr="Início com preenchimento sólido">
          <a:hlinkClick xmlns:r="http://schemas.openxmlformats.org/officeDocument/2006/relationships" r:id="rId4"/>
          <a:extLst>
            <a:ext uri="{FF2B5EF4-FFF2-40B4-BE49-F238E27FC236}">
              <a16:creationId xmlns:a16="http://schemas.microsoft.com/office/drawing/2014/main" id="{D118C178-881D-4D11-B334-87D8945467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99206" y="226219"/>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71437</xdr:colOff>
      <xdr:row>1</xdr:row>
      <xdr:rowOff>80966</xdr:rowOff>
    </xdr:from>
    <xdr:ext cx="759617" cy="223700"/>
    <xdr:pic>
      <xdr:nvPicPr>
        <xdr:cNvPr id="2" name="Picture 26">
          <a:extLst>
            <a:ext uri="{FF2B5EF4-FFF2-40B4-BE49-F238E27FC236}">
              <a16:creationId xmlns:a16="http://schemas.microsoft.com/office/drawing/2014/main" id="{6D505955-E22E-4F65-984F-25F296D54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461966"/>
          <a:ext cx="759617" cy="223700"/>
        </a:xfrm>
        <a:prstGeom prst="rect">
          <a:avLst/>
        </a:prstGeom>
      </xdr:spPr>
    </xdr:pic>
    <xdr:clientData/>
  </xdr:oneCellAnchor>
  <xdr:twoCellAnchor editAs="oneCell">
    <xdr:from>
      <xdr:col>3</xdr:col>
      <xdr:colOff>559594</xdr:colOff>
      <xdr:row>0</xdr:row>
      <xdr:rowOff>254794</xdr:rowOff>
    </xdr:from>
    <xdr:to>
      <xdr:col>4</xdr:col>
      <xdr:colOff>447676</xdr:colOff>
      <xdr:row>1</xdr:row>
      <xdr:rowOff>242887</xdr:rowOff>
    </xdr:to>
    <xdr:pic>
      <xdr:nvPicPr>
        <xdr:cNvPr id="4" name="Imagem 2" descr="GRI - Home">
          <a:hlinkClick xmlns:r="http://schemas.openxmlformats.org/officeDocument/2006/relationships" r:id="rId2"/>
          <a:extLst>
            <a:ext uri="{FF2B5EF4-FFF2-40B4-BE49-F238E27FC236}">
              <a16:creationId xmlns:a16="http://schemas.microsoft.com/office/drawing/2014/main" id="{F7254292-D524-4F29-911B-77EA689E5585}"/>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03407" y="254794"/>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2383</xdr:colOff>
      <xdr:row>0</xdr:row>
      <xdr:rowOff>178594</xdr:rowOff>
    </xdr:from>
    <xdr:to>
      <xdr:col>5</xdr:col>
      <xdr:colOff>590552</xdr:colOff>
      <xdr:row>1</xdr:row>
      <xdr:rowOff>283369</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D85D8CC1-F49D-4776-B0D3-1164A7187C5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60633" y="178594"/>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71438</xdr:colOff>
      <xdr:row>1</xdr:row>
      <xdr:rowOff>33345</xdr:rowOff>
    </xdr:from>
    <xdr:ext cx="759617" cy="223700"/>
    <xdr:pic>
      <xdr:nvPicPr>
        <xdr:cNvPr id="2" name="Picture 26">
          <a:extLst>
            <a:ext uri="{FF2B5EF4-FFF2-40B4-BE49-F238E27FC236}">
              <a16:creationId xmlns:a16="http://schemas.microsoft.com/office/drawing/2014/main" id="{83F96B5A-CC6F-4ECF-A966-B51D8F6A11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1" y="414345"/>
          <a:ext cx="759617" cy="223700"/>
        </a:xfrm>
        <a:prstGeom prst="rect">
          <a:avLst/>
        </a:prstGeom>
      </xdr:spPr>
    </xdr:pic>
    <xdr:clientData/>
  </xdr:oneCellAnchor>
  <xdr:twoCellAnchor editAs="oneCell">
    <xdr:from>
      <xdr:col>5</xdr:col>
      <xdr:colOff>547687</xdr:colOff>
      <xdr:row>0</xdr:row>
      <xdr:rowOff>183357</xdr:rowOff>
    </xdr:from>
    <xdr:to>
      <xdr:col>5</xdr:col>
      <xdr:colOff>1042987</xdr:colOff>
      <xdr:row>1</xdr:row>
      <xdr:rowOff>290513</xdr:rowOff>
    </xdr:to>
    <xdr:pic>
      <xdr:nvPicPr>
        <xdr:cNvPr id="4" name="Imagem 2" descr="GRI - Home">
          <a:hlinkClick xmlns:r="http://schemas.openxmlformats.org/officeDocument/2006/relationships" r:id="rId2"/>
          <a:extLst>
            <a:ext uri="{FF2B5EF4-FFF2-40B4-BE49-F238E27FC236}">
              <a16:creationId xmlns:a16="http://schemas.microsoft.com/office/drawing/2014/main" id="{A92A4273-9C7E-4AEA-9CD0-6A9FF974FF1F}"/>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77562" y="183357"/>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1204913</xdr:colOff>
      <xdr:row>0</xdr:row>
      <xdr:rowOff>107157</xdr:rowOff>
    </xdr:from>
    <xdr:to>
      <xdr:col>6</xdr:col>
      <xdr:colOff>90488</xdr:colOff>
      <xdr:row>1</xdr:row>
      <xdr:rowOff>330995</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FD8D0746-6A4C-4D1C-A6B0-335C6E7DE17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634788" y="107157"/>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EA8E630F-EA94-4C3A-BCD0-A75F6FA6E1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6" y="402438"/>
          <a:ext cx="759617" cy="223700"/>
        </a:xfrm>
        <a:prstGeom prst="rect">
          <a:avLst/>
        </a:prstGeom>
      </xdr:spPr>
    </xdr:pic>
    <xdr:clientData/>
  </xdr:oneCellAnchor>
  <xdr:twoCellAnchor editAs="oneCell">
    <xdr:from>
      <xdr:col>4</xdr:col>
      <xdr:colOff>154781</xdr:colOff>
      <xdr:row>0</xdr:row>
      <xdr:rowOff>230981</xdr:rowOff>
    </xdr:from>
    <xdr:to>
      <xdr:col>5</xdr:col>
      <xdr:colOff>42863</xdr:colOff>
      <xdr:row>1</xdr:row>
      <xdr:rowOff>361949</xdr:rowOff>
    </xdr:to>
    <xdr:pic>
      <xdr:nvPicPr>
        <xdr:cNvPr id="6" name="Imagem 2" descr="GRI - Home">
          <a:hlinkClick xmlns:r="http://schemas.openxmlformats.org/officeDocument/2006/relationships" r:id="rId2"/>
          <a:extLst>
            <a:ext uri="{FF2B5EF4-FFF2-40B4-BE49-F238E27FC236}">
              <a16:creationId xmlns:a16="http://schemas.microsoft.com/office/drawing/2014/main" id="{6A0D87E2-5190-4850-A88B-90D2AE34DEEA}"/>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18094" y="230981"/>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204789</xdr:colOff>
      <xdr:row>0</xdr:row>
      <xdr:rowOff>154781</xdr:rowOff>
    </xdr:from>
    <xdr:to>
      <xdr:col>6</xdr:col>
      <xdr:colOff>54770</xdr:colOff>
      <xdr:row>1</xdr:row>
      <xdr:rowOff>402431</xdr:rowOff>
    </xdr:to>
    <xdr:pic>
      <xdr:nvPicPr>
        <xdr:cNvPr id="7" name="Gráfico 5" descr="Início com preenchimento sólido">
          <a:hlinkClick xmlns:r="http://schemas.openxmlformats.org/officeDocument/2006/relationships" r:id="rId4"/>
          <a:extLst>
            <a:ext uri="{FF2B5EF4-FFF2-40B4-BE49-F238E27FC236}">
              <a16:creationId xmlns:a16="http://schemas.microsoft.com/office/drawing/2014/main" id="{61DC07C8-1D2C-47DE-A674-29CA305D51E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075320" y="154781"/>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276698F5-D50A-4E69-8BA7-839A013DA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563" y="407200"/>
          <a:ext cx="759617" cy="223700"/>
        </a:xfrm>
        <a:prstGeom prst="rect">
          <a:avLst/>
        </a:prstGeom>
      </xdr:spPr>
    </xdr:pic>
    <xdr:clientData/>
  </xdr:oneCellAnchor>
  <xdr:twoCellAnchor editAs="oneCell">
    <xdr:from>
      <xdr:col>4</xdr:col>
      <xdr:colOff>1368534</xdr:colOff>
      <xdr:row>0</xdr:row>
      <xdr:rowOff>163786</xdr:rowOff>
    </xdr:from>
    <xdr:to>
      <xdr:col>5</xdr:col>
      <xdr:colOff>265385</xdr:colOff>
      <xdr:row>1</xdr:row>
      <xdr:rowOff>235908</xdr:rowOff>
    </xdr:to>
    <xdr:pic>
      <xdr:nvPicPr>
        <xdr:cNvPr id="6" name="Imagem 2" descr="GRI - Home">
          <a:hlinkClick xmlns:r="http://schemas.openxmlformats.org/officeDocument/2006/relationships" r:id="rId2"/>
          <a:extLst>
            <a:ext uri="{FF2B5EF4-FFF2-40B4-BE49-F238E27FC236}">
              <a16:creationId xmlns:a16="http://schemas.microsoft.com/office/drawing/2014/main" id="{CA1A01F3-C387-4225-BF1E-04B4CDEA7A5A}"/>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65775" y="163786"/>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427311</xdr:colOff>
      <xdr:row>0</xdr:row>
      <xdr:rowOff>87586</xdr:rowOff>
    </xdr:from>
    <xdr:to>
      <xdr:col>6</xdr:col>
      <xdr:colOff>52032</xdr:colOff>
      <xdr:row>2</xdr:row>
      <xdr:rowOff>2683</xdr:rowOff>
    </xdr:to>
    <xdr:pic>
      <xdr:nvPicPr>
        <xdr:cNvPr id="7" name="Gráfico 5" descr="Início com preenchimento sólido">
          <a:hlinkClick xmlns:r="http://schemas.openxmlformats.org/officeDocument/2006/relationships" r:id="rId4"/>
          <a:extLst>
            <a:ext uri="{FF2B5EF4-FFF2-40B4-BE49-F238E27FC236}">
              <a16:creationId xmlns:a16="http://schemas.microsoft.com/office/drawing/2014/main" id="{F1DCCA03-4901-4CF1-8711-291A5C424E5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923001" y="87586"/>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6" name="Picture 26">
          <a:extLst>
            <a:ext uri="{FF2B5EF4-FFF2-40B4-BE49-F238E27FC236}">
              <a16:creationId xmlns:a16="http://schemas.microsoft.com/office/drawing/2014/main" id="{7AFB8675-9162-4AD7-9CF7-83B301D94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913" y="464350"/>
          <a:ext cx="759617" cy="223700"/>
        </a:xfrm>
        <a:prstGeom prst="rect">
          <a:avLst/>
        </a:prstGeom>
      </xdr:spPr>
    </xdr:pic>
    <xdr:clientData/>
  </xdr:oneCellAnchor>
  <xdr:twoCellAnchor editAs="oneCell">
    <xdr:from>
      <xdr:col>4</xdr:col>
      <xdr:colOff>488156</xdr:colOff>
      <xdr:row>0</xdr:row>
      <xdr:rowOff>219075</xdr:rowOff>
    </xdr:from>
    <xdr:to>
      <xdr:col>5</xdr:col>
      <xdr:colOff>150019</xdr:colOff>
      <xdr:row>1</xdr:row>
      <xdr:rowOff>326231</xdr:rowOff>
    </xdr:to>
    <xdr:pic>
      <xdr:nvPicPr>
        <xdr:cNvPr id="2" name="Imagem 2" descr="GRI - Home">
          <a:hlinkClick xmlns:r="http://schemas.openxmlformats.org/officeDocument/2006/relationships" r:id="rId2"/>
          <a:extLst>
            <a:ext uri="{FF2B5EF4-FFF2-40B4-BE49-F238E27FC236}">
              <a16:creationId xmlns:a16="http://schemas.microsoft.com/office/drawing/2014/main" id="{A7CA4409-5183-44F1-A27C-5BAC3F61EE2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0" y="219075"/>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311945</xdr:colOff>
      <xdr:row>0</xdr:row>
      <xdr:rowOff>142875</xdr:rowOff>
    </xdr:from>
    <xdr:to>
      <xdr:col>6</xdr:col>
      <xdr:colOff>66676</xdr:colOff>
      <xdr:row>1</xdr:row>
      <xdr:rowOff>366713</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B0906642-823E-48AF-8187-E1045E4784C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24726" y="142875"/>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37D6FDAB-59E3-4C2B-A268-0A0E002BD0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613" y="432600"/>
          <a:ext cx="759617" cy="223700"/>
        </a:xfrm>
        <a:prstGeom prst="rect">
          <a:avLst/>
        </a:prstGeom>
      </xdr:spPr>
    </xdr:pic>
    <xdr:clientData/>
  </xdr:oneCellAnchor>
  <xdr:twoCellAnchor editAs="oneCell">
    <xdr:from>
      <xdr:col>4</xdr:col>
      <xdr:colOff>500062</xdr:colOff>
      <xdr:row>0</xdr:row>
      <xdr:rowOff>135731</xdr:rowOff>
    </xdr:from>
    <xdr:to>
      <xdr:col>4</xdr:col>
      <xdr:colOff>995362</xdr:colOff>
      <xdr:row>1</xdr:row>
      <xdr:rowOff>242887</xdr:rowOff>
    </xdr:to>
    <xdr:pic>
      <xdr:nvPicPr>
        <xdr:cNvPr id="2" name="Imagem 2" descr="GRI - Home">
          <a:hlinkClick xmlns:r="http://schemas.openxmlformats.org/officeDocument/2006/relationships" r:id="rId2"/>
          <a:extLst>
            <a:ext uri="{FF2B5EF4-FFF2-40B4-BE49-F238E27FC236}">
              <a16:creationId xmlns:a16="http://schemas.microsoft.com/office/drawing/2014/main" id="{B06D15B7-2E3C-462D-99D7-37BD8D4946A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51281" y="135731"/>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1157288</xdr:colOff>
      <xdr:row>0</xdr:row>
      <xdr:rowOff>59531</xdr:rowOff>
    </xdr:from>
    <xdr:to>
      <xdr:col>5</xdr:col>
      <xdr:colOff>566738</xdr:colOff>
      <xdr:row>1</xdr:row>
      <xdr:rowOff>283369</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A34C8C8F-7D28-4413-9E91-13D55E2ABB5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08507" y="59531"/>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61911</xdr:colOff>
      <xdr:row>1</xdr:row>
      <xdr:rowOff>35719</xdr:rowOff>
    </xdr:from>
    <xdr:ext cx="759617" cy="223700"/>
    <xdr:pic>
      <xdr:nvPicPr>
        <xdr:cNvPr id="5" name="Picture 26">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880" y="500063"/>
          <a:ext cx="759617" cy="223700"/>
        </a:xfrm>
        <a:prstGeom prst="rect">
          <a:avLst/>
        </a:prstGeom>
      </xdr:spPr>
    </xdr:pic>
    <xdr:clientData/>
  </xdr:oneCellAnchor>
  <xdr:twoCellAnchor editAs="oneCell">
    <xdr:from>
      <xdr:col>3</xdr:col>
      <xdr:colOff>571500</xdr:colOff>
      <xdr:row>0</xdr:row>
      <xdr:rowOff>278606</xdr:rowOff>
    </xdr:from>
    <xdr:to>
      <xdr:col>4</xdr:col>
      <xdr:colOff>459581</xdr:colOff>
      <xdr:row>1</xdr:row>
      <xdr:rowOff>302418</xdr:rowOff>
    </xdr:to>
    <xdr:pic>
      <xdr:nvPicPr>
        <xdr:cNvPr id="6" name="Imagem 2" descr="GRI - Home">
          <a:hlinkClick xmlns:r="http://schemas.openxmlformats.org/officeDocument/2006/relationships" r:id="rId2"/>
          <a:extLst>
            <a:ext uri="{FF2B5EF4-FFF2-40B4-BE49-F238E27FC236}">
              <a16:creationId xmlns:a16="http://schemas.microsoft.com/office/drawing/2014/main" id="{C1B1E70D-71AE-4CE6-BD1F-CDB46A3B48EB}"/>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9375" y="278606"/>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14288</xdr:colOff>
      <xdr:row>0</xdr:row>
      <xdr:rowOff>202406</xdr:rowOff>
    </xdr:from>
    <xdr:to>
      <xdr:col>5</xdr:col>
      <xdr:colOff>602457</xdr:colOff>
      <xdr:row>1</xdr:row>
      <xdr:rowOff>342900</xdr:rowOff>
    </xdr:to>
    <xdr:pic>
      <xdr:nvPicPr>
        <xdr:cNvPr id="8" name="Gráfico 5" descr="Início com preenchimento sólido">
          <a:hlinkClick xmlns:r="http://schemas.openxmlformats.org/officeDocument/2006/relationships" r:id="rId4"/>
          <a:extLst>
            <a:ext uri="{FF2B5EF4-FFF2-40B4-BE49-F238E27FC236}">
              <a16:creationId xmlns:a16="http://schemas.microsoft.com/office/drawing/2014/main" id="{C1A39634-EE10-4B72-AF5F-DCC2D6E6995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086601" y="202406"/>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CFF721A5-410D-410B-9CCB-1CA332A4BD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613" y="432600"/>
          <a:ext cx="759617" cy="223700"/>
        </a:xfrm>
        <a:prstGeom prst="rect">
          <a:avLst/>
        </a:prstGeom>
      </xdr:spPr>
    </xdr:pic>
    <xdr:clientData/>
  </xdr:oneCellAnchor>
  <xdr:twoCellAnchor editAs="oneCell">
    <xdr:from>
      <xdr:col>1</xdr:col>
      <xdr:colOff>7429500</xdr:colOff>
      <xdr:row>0</xdr:row>
      <xdr:rowOff>254793</xdr:rowOff>
    </xdr:from>
    <xdr:to>
      <xdr:col>1</xdr:col>
      <xdr:colOff>7924800</xdr:colOff>
      <xdr:row>1</xdr:row>
      <xdr:rowOff>326230</xdr:rowOff>
    </xdr:to>
    <xdr:pic>
      <xdr:nvPicPr>
        <xdr:cNvPr id="2" name="Imagem 2" descr="GRI - Home">
          <a:hlinkClick xmlns:r="http://schemas.openxmlformats.org/officeDocument/2006/relationships" r:id="rId2"/>
          <a:extLst>
            <a:ext uri="{FF2B5EF4-FFF2-40B4-BE49-F238E27FC236}">
              <a16:creationId xmlns:a16="http://schemas.microsoft.com/office/drawing/2014/main" id="{DFB10C4A-4691-4510-B19B-44E3F3CACDBC}"/>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27156" y="254793"/>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97632</xdr:colOff>
      <xdr:row>0</xdr:row>
      <xdr:rowOff>178593</xdr:rowOff>
    </xdr:from>
    <xdr:to>
      <xdr:col>3</xdr:col>
      <xdr:colOff>102395</xdr:colOff>
      <xdr:row>1</xdr:row>
      <xdr:rowOff>366712</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61303F6D-4979-4BF5-8426-2E7F3790D2C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84382" y="178593"/>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F7631D0A-8A8E-479F-8A09-6CEC08F538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0213" y="470700"/>
          <a:ext cx="759617" cy="223700"/>
        </a:xfrm>
        <a:prstGeom prst="rect">
          <a:avLst/>
        </a:prstGeom>
      </xdr:spPr>
    </xdr:pic>
    <xdr:clientData/>
  </xdr:oneCellAnchor>
  <xdr:twoCellAnchor editAs="oneCell">
    <xdr:from>
      <xdr:col>1</xdr:col>
      <xdr:colOff>7977188</xdr:colOff>
      <xdr:row>0</xdr:row>
      <xdr:rowOff>159544</xdr:rowOff>
    </xdr:from>
    <xdr:to>
      <xdr:col>1</xdr:col>
      <xdr:colOff>8472488</xdr:colOff>
      <xdr:row>1</xdr:row>
      <xdr:rowOff>290512</xdr:rowOff>
    </xdr:to>
    <xdr:pic>
      <xdr:nvPicPr>
        <xdr:cNvPr id="2" name="Imagem 2" descr="GRI - Home">
          <a:hlinkClick xmlns:r="http://schemas.openxmlformats.org/officeDocument/2006/relationships" r:id="rId2"/>
          <a:extLst>
            <a:ext uri="{FF2B5EF4-FFF2-40B4-BE49-F238E27FC236}">
              <a16:creationId xmlns:a16="http://schemas.microsoft.com/office/drawing/2014/main" id="{BCD14866-8D3B-4A5F-B47C-9ACF6CB5070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74844" y="159544"/>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8634414</xdr:colOff>
      <xdr:row>0</xdr:row>
      <xdr:rowOff>83344</xdr:rowOff>
    </xdr:from>
    <xdr:to>
      <xdr:col>2</xdr:col>
      <xdr:colOff>90489</xdr:colOff>
      <xdr:row>1</xdr:row>
      <xdr:rowOff>330994</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6D0245DC-C3F2-4D0F-92B0-32F0DD9D5DF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32070" y="83344"/>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1DEE9159-FDA1-4C0D-BFE9-6EE24BC5B6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0213" y="413550"/>
          <a:ext cx="759617" cy="223700"/>
        </a:xfrm>
        <a:prstGeom prst="rect">
          <a:avLst/>
        </a:prstGeom>
      </xdr:spPr>
    </xdr:pic>
    <xdr:clientData/>
  </xdr:oneCellAnchor>
  <xdr:twoCellAnchor editAs="oneCell">
    <xdr:from>
      <xdr:col>1</xdr:col>
      <xdr:colOff>5679281</xdr:colOff>
      <xdr:row>0</xdr:row>
      <xdr:rowOff>326232</xdr:rowOff>
    </xdr:from>
    <xdr:to>
      <xdr:col>1</xdr:col>
      <xdr:colOff>6174581</xdr:colOff>
      <xdr:row>1</xdr:row>
      <xdr:rowOff>397669</xdr:rowOff>
    </xdr:to>
    <xdr:pic>
      <xdr:nvPicPr>
        <xdr:cNvPr id="2" name="Imagem 2" descr="GRI - Home">
          <a:hlinkClick xmlns:r="http://schemas.openxmlformats.org/officeDocument/2006/relationships" r:id="rId2"/>
          <a:extLst>
            <a:ext uri="{FF2B5EF4-FFF2-40B4-BE49-F238E27FC236}">
              <a16:creationId xmlns:a16="http://schemas.microsoft.com/office/drawing/2014/main" id="{BCE1B248-E1CE-4FEF-B27D-1F63C7420859}"/>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0250" y="326232"/>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50007</xdr:colOff>
      <xdr:row>0</xdr:row>
      <xdr:rowOff>250032</xdr:rowOff>
    </xdr:from>
    <xdr:to>
      <xdr:col>3</xdr:col>
      <xdr:colOff>54770</xdr:colOff>
      <xdr:row>1</xdr:row>
      <xdr:rowOff>438151</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B1E3AC8C-7933-4D73-9C83-3DDBD8BC608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67476" y="250032"/>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6" name="Picture 26">
          <a:extLst>
            <a:ext uri="{FF2B5EF4-FFF2-40B4-BE49-F238E27FC236}">
              <a16:creationId xmlns:a16="http://schemas.microsoft.com/office/drawing/2014/main" id="{7BE8FB66-EE14-465C-BED2-A5B15CDD96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763" y="464350"/>
          <a:ext cx="759617" cy="223700"/>
        </a:xfrm>
        <a:prstGeom prst="rect">
          <a:avLst/>
        </a:prstGeom>
      </xdr:spPr>
    </xdr:pic>
    <xdr:clientData/>
  </xdr:oneCellAnchor>
  <xdr:twoCellAnchor editAs="oneCell">
    <xdr:from>
      <xdr:col>4</xdr:col>
      <xdr:colOff>1952625</xdr:colOff>
      <xdr:row>0</xdr:row>
      <xdr:rowOff>290513</xdr:rowOff>
    </xdr:from>
    <xdr:to>
      <xdr:col>4</xdr:col>
      <xdr:colOff>2447925</xdr:colOff>
      <xdr:row>1</xdr:row>
      <xdr:rowOff>373856</xdr:rowOff>
    </xdr:to>
    <xdr:pic>
      <xdr:nvPicPr>
        <xdr:cNvPr id="4" name="Imagem 2" descr="GRI - Home">
          <a:hlinkClick xmlns:r="http://schemas.openxmlformats.org/officeDocument/2006/relationships" r:id="rId2"/>
          <a:extLst>
            <a:ext uri="{FF2B5EF4-FFF2-40B4-BE49-F238E27FC236}">
              <a16:creationId xmlns:a16="http://schemas.microsoft.com/office/drawing/2014/main" id="{936FFF31-E030-4E72-8B19-8047D106890C}"/>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941844" y="290513"/>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2609851</xdr:colOff>
      <xdr:row>0</xdr:row>
      <xdr:rowOff>214313</xdr:rowOff>
    </xdr:from>
    <xdr:to>
      <xdr:col>5</xdr:col>
      <xdr:colOff>126208</xdr:colOff>
      <xdr:row>2</xdr:row>
      <xdr:rowOff>21432</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AE01C5B5-7DC4-4E43-988A-E03C40CEB4D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599070" y="214313"/>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6" name="Picture 26">
          <a:extLst>
            <a:ext uri="{FF2B5EF4-FFF2-40B4-BE49-F238E27FC236}">
              <a16:creationId xmlns:a16="http://schemas.microsoft.com/office/drawing/2014/main" id="{3C069E38-460F-488E-8DB8-D57889A01A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0513" y="458000"/>
          <a:ext cx="759617" cy="223700"/>
        </a:xfrm>
        <a:prstGeom prst="rect">
          <a:avLst/>
        </a:prstGeom>
      </xdr:spPr>
    </xdr:pic>
    <xdr:clientData/>
  </xdr:oneCellAnchor>
  <xdr:twoCellAnchor editAs="oneCell">
    <xdr:from>
      <xdr:col>3</xdr:col>
      <xdr:colOff>0</xdr:colOff>
      <xdr:row>0</xdr:row>
      <xdr:rowOff>123824</xdr:rowOff>
    </xdr:from>
    <xdr:to>
      <xdr:col>3</xdr:col>
      <xdr:colOff>495300</xdr:colOff>
      <xdr:row>1</xdr:row>
      <xdr:rowOff>242886</xdr:rowOff>
    </xdr:to>
    <xdr:pic>
      <xdr:nvPicPr>
        <xdr:cNvPr id="4" name="Imagem 2" descr="GRI - Home">
          <a:hlinkClick xmlns:r="http://schemas.openxmlformats.org/officeDocument/2006/relationships" r:id="rId2"/>
          <a:extLst>
            <a:ext uri="{FF2B5EF4-FFF2-40B4-BE49-F238E27FC236}">
              <a16:creationId xmlns:a16="http://schemas.microsoft.com/office/drawing/2014/main" id="{C0BC36FA-EEDC-4149-82A2-281EE14D64B1}"/>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12781" y="123824"/>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73819</xdr:colOff>
      <xdr:row>0</xdr:row>
      <xdr:rowOff>47624</xdr:rowOff>
    </xdr:from>
    <xdr:to>
      <xdr:col>5</xdr:col>
      <xdr:colOff>78582</xdr:colOff>
      <xdr:row>1</xdr:row>
      <xdr:rowOff>283368</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24512455-2914-4575-B84B-284351D427B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70007" y="47624"/>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0B31C196-DC3A-4610-A42C-C7CB18F7D0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863" y="419900"/>
          <a:ext cx="759617" cy="223700"/>
        </a:xfrm>
        <a:prstGeom prst="rect">
          <a:avLst/>
        </a:prstGeom>
      </xdr:spPr>
    </xdr:pic>
    <xdr:clientData/>
  </xdr:oneCellAnchor>
  <xdr:twoCellAnchor editAs="oneCell">
    <xdr:from>
      <xdr:col>3</xdr:col>
      <xdr:colOff>571500</xdr:colOff>
      <xdr:row>0</xdr:row>
      <xdr:rowOff>195263</xdr:rowOff>
    </xdr:from>
    <xdr:to>
      <xdr:col>4</xdr:col>
      <xdr:colOff>483394</xdr:colOff>
      <xdr:row>1</xdr:row>
      <xdr:rowOff>290513</xdr:rowOff>
    </xdr:to>
    <xdr:pic>
      <xdr:nvPicPr>
        <xdr:cNvPr id="2" name="Imagem 2" descr="GRI - Home">
          <a:hlinkClick xmlns:r="http://schemas.openxmlformats.org/officeDocument/2006/relationships" r:id="rId2"/>
          <a:extLst>
            <a:ext uri="{FF2B5EF4-FFF2-40B4-BE49-F238E27FC236}">
              <a16:creationId xmlns:a16="http://schemas.microsoft.com/office/drawing/2014/main" id="{8B002D08-6095-42F1-B0B5-57ED10AAFCE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5688" y="195263"/>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61914</xdr:colOff>
      <xdr:row>0</xdr:row>
      <xdr:rowOff>119063</xdr:rowOff>
    </xdr:from>
    <xdr:to>
      <xdr:col>6</xdr:col>
      <xdr:colOff>66677</xdr:colOff>
      <xdr:row>1</xdr:row>
      <xdr:rowOff>330995</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E806C7C7-D50A-421D-92F0-84B4B719224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062914" y="119063"/>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C60667D6-64B4-4993-80ED-AA37708C36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863" y="419900"/>
          <a:ext cx="759617" cy="223700"/>
        </a:xfrm>
        <a:prstGeom prst="rect">
          <a:avLst/>
        </a:prstGeom>
      </xdr:spPr>
    </xdr:pic>
    <xdr:clientData/>
  </xdr:oneCellAnchor>
  <xdr:twoCellAnchor editAs="oneCell">
    <xdr:from>
      <xdr:col>4</xdr:col>
      <xdr:colOff>833437</xdr:colOff>
      <xdr:row>0</xdr:row>
      <xdr:rowOff>100013</xdr:rowOff>
    </xdr:from>
    <xdr:to>
      <xdr:col>4</xdr:col>
      <xdr:colOff>1328737</xdr:colOff>
      <xdr:row>1</xdr:row>
      <xdr:rowOff>219075</xdr:rowOff>
    </xdr:to>
    <xdr:pic>
      <xdr:nvPicPr>
        <xdr:cNvPr id="2" name="Imagem 2" descr="GRI - Home">
          <a:hlinkClick xmlns:r="http://schemas.openxmlformats.org/officeDocument/2006/relationships" r:id="rId2"/>
          <a:extLst>
            <a:ext uri="{FF2B5EF4-FFF2-40B4-BE49-F238E27FC236}">
              <a16:creationId xmlns:a16="http://schemas.microsoft.com/office/drawing/2014/main" id="{E31C7626-6201-4962-82AD-10BDE23A32E0}"/>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20375" y="100013"/>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26195</xdr:colOff>
      <xdr:row>0</xdr:row>
      <xdr:rowOff>23813</xdr:rowOff>
    </xdr:from>
    <xdr:to>
      <xdr:col>6</xdr:col>
      <xdr:colOff>30957</xdr:colOff>
      <xdr:row>1</xdr:row>
      <xdr:rowOff>259557</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044EDE6C-2444-4C37-9EEB-5CBDDD82D8F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77601" y="23813"/>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3D5BDA7B-E314-4C36-A39A-9EC97CA8C2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0213" y="419900"/>
          <a:ext cx="759617" cy="223700"/>
        </a:xfrm>
        <a:prstGeom prst="rect">
          <a:avLst/>
        </a:prstGeom>
      </xdr:spPr>
    </xdr:pic>
    <xdr:clientData/>
  </xdr:oneCellAnchor>
  <xdr:twoCellAnchor editAs="oneCell">
    <xdr:from>
      <xdr:col>1</xdr:col>
      <xdr:colOff>4721679</xdr:colOff>
      <xdr:row>0</xdr:row>
      <xdr:rowOff>293915</xdr:rowOff>
    </xdr:from>
    <xdr:to>
      <xdr:col>1</xdr:col>
      <xdr:colOff>5216979</xdr:colOff>
      <xdr:row>1</xdr:row>
      <xdr:rowOff>428285</xdr:rowOff>
    </xdr:to>
    <xdr:pic>
      <xdr:nvPicPr>
        <xdr:cNvPr id="2" name="Imagem 2" descr="GRI - Home">
          <a:hlinkClick xmlns:r="http://schemas.openxmlformats.org/officeDocument/2006/relationships" r:id="rId2"/>
          <a:extLst>
            <a:ext uri="{FF2B5EF4-FFF2-40B4-BE49-F238E27FC236}">
              <a16:creationId xmlns:a16="http://schemas.microsoft.com/office/drawing/2014/main" id="{6B3F9AD7-B55D-40A5-B2A9-6A01762D0A00}"/>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0" y="293915"/>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5378905</xdr:colOff>
      <xdr:row>0</xdr:row>
      <xdr:rowOff>217715</xdr:rowOff>
    </xdr:from>
    <xdr:to>
      <xdr:col>2</xdr:col>
      <xdr:colOff>7145</xdr:colOff>
      <xdr:row>2</xdr:row>
      <xdr:rowOff>6124</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CF211278-9B24-4C87-AF62-84C27506940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0226" y="217715"/>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867E843F-43E4-451D-9D68-70E91E39AE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00850"/>
          <a:ext cx="759617" cy="223700"/>
        </a:xfrm>
        <a:prstGeom prst="rect">
          <a:avLst/>
        </a:prstGeom>
      </xdr:spPr>
    </xdr:pic>
    <xdr:clientData/>
  </xdr:oneCellAnchor>
  <xdr:twoCellAnchor editAs="oneCell">
    <xdr:from>
      <xdr:col>1</xdr:col>
      <xdr:colOff>6381750</xdr:colOff>
      <xdr:row>0</xdr:row>
      <xdr:rowOff>147638</xdr:rowOff>
    </xdr:from>
    <xdr:to>
      <xdr:col>1</xdr:col>
      <xdr:colOff>6877050</xdr:colOff>
      <xdr:row>1</xdr:row>
      <xdr:rowOff>254794</xdr:rowOff>
    </xdr:to>
    <xdr:pic>
      <xdr:nvPicPr>
        <xdr:cNvPr id="2" name="Imagem 2" descr="GRI - Home">
          <a:hlinkClick xmlns:r="http://schemas.openxmlformats.org/officeDocument/2006/relationships" r:id="rId2"/>
          <a:extLst>
            <a:ext uri="{FF2B5EF4-FFF2-40B4-BE49-F238E27FC236}">
              <a16:creationId xmlns:a16="http://schemas.microsoft.com/office/drawing/2014/main" id="{66DFF853-9BA3-4545-81BE-3C4ADCC4D04F}"/>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3" y="147638"/>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7038976</xdr:colOff>
      <xdr:row>0</xdr:row>
      <xdr:rowOff>71438</xdr:rowOff>
    </xdr:from>
    <xdr:to>
      <xdr:col>2</xdr:col>
      <xdr:colOff>54770</xdr:colOff>
      <xdr:row>1</xdr:row>
      <xdr:rowOff>295276</xdr:rowOff>
    </xdr:to>
    <xdr:pic>
      <xdr:nvPicPr>
        <xdr:cNvPr id="3" name="Gráfico 5" descr="Início com preenchimento sólido">
          <a:hlinkClick xmlns:r="http://schemas.openxmlformats.org/officeDocument/2006/relationships" r:id="rId4"/>
          <a:extLst>
            <a:ext uri="{FF2B5EF4-FFF2-40B4-BE49-F238E27FC236}">
              <a16:creationId xmlns:a16="http://schemas.microsoft.com/office/drawing/2014/main" id="{7CCC42EE-61D1-4DCE-81EE-BFBA7907D29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58039" y="71438"/>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211667</xdr:colOff>
      <xdr:row>0</xdr:row>
      <xdr:rowOff>100264</xdr:rowOff>
    </xdr:from>
    <xdr:to>
      <xdr:col>15</xdr:col>
      <xdr:colOff>147053</xdr:colOff>
      <xdr:row>25</xdr:row>
      <xdr:rowOff>38</xdr:rowOff>
    </xdr:to>
    <xdr:pic>
      <xdr:nvPicPr>
        <xdr:cNvPr id="287" name="Imagem 2">
          <a:extLst>
            <a:ext uri="{FF2B5EF4-FFF2-40B4-BE49-F238E27FC236}">
              <a16:creationId xmlns:a16="http://schemas.microsoft.com/office/drawing/2014/main" id="{FF44435F-51C7-4652-959F-FF322DF4C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7" y="100264"/>
          <a:ext cx="9079386" cy="6052924"/>
        </a:xfrm>
        <a:prstGeom prst="rect">
          <a:avLst/>
        </a:prstGeom>
      </xdr:spPr>
    </xdr:pic>
    <xdr:clientData/>
  </xdr:twoCellAnchor>
  <xdr:twoCellAnchor>
    <xdr:from>
      <xdr:col>16</xdr:col>
      <xdr:colOff>133685</xdr:colOff>
      <xdr:row>0</xdr:row>
      <xdr:rowOff>100263</xdr:rowOff>
    </xdr:from>
    <xdr:to>
      <xdr:col>21</xdr:col>
      <xdr:colOff>267369</xdr:colOff>
      <xdr:row>2</xdr:row>
      <xdr:rowOff>150395</xdr:rowOff>
    </xdr:to>
    <xdr:sp macro="" textlink="">
      <xdr:nvSpPr>
        <xdr:cNvPr id="85" name="Retângulo: Cantos Arredondados 77">
          <a:extLst>
            <a:ext uri="{FF2B5EF4-FFF2-40B4-BE49-F238E27FC236}">
              <a16:creationId xmlns:a16="http://schemas.microsoft.com/office/drawing/2014/main" id="{6762936F-C457-4A0B-9661-E71452D477ED}"/>
            </a:ext>
          </a:extLst>
        </xdr:cNvPr>
        <xdr:cNvSpPr/>
      </xdr:nvSpPr>
      <xdr:spPr>
        <a:xfrm>
          <a:off x="9758948" y="100263"/>
          <a:ext cx="5447632" cy="467895"/>
        </a:xfrm>
        <a:prstGeom prst="roundRect">
          <a:avLst>
            <a:gd name="adj" fmla="val 50000"/>
          </a:avLst>
        </a:prstGeom>
        <a:gradFill>
          <a:gsLst>
            <a:gs pos="100000">
              <a:srgbClr val="FFCD00"/>
            </a:gs>
            <a:gs pos="34000">
              <a:srgbClr val="FE5000"/>
            </a:gs>
          </a:gsLst>
          <a:lin ang="18900000" scaled="0"/>
        </a:gra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ctr"/>
          <a:r>
            <a:rPr lang="pt-BR" b="1"/>
            <a:t>Sustainability Accounting Standards Board</a:t>
          </a:r>
          <a:r>
            <a:rPr lang="pt-BR" b="1" baseline="0"/>
            <a:t> (SASB)</a:t>
          </a:r>
          <a:endParaRPr lang="pt-BR" b="1"/>
        </a:p>
      </xdr:txBody>
    </xdr:sp>
    <xdr:clientData/>
  </xdr:twoCellAnchor>
  <xdr:twoCellAnchor>
    <xdr:from>
      <xdr:col>16</xdr:col>
      <xdr:colOff>178167</xdr:colOff>
      <xdr:row>2</xdr:row>
      <xdr:rowOff>247833</xdr:rowOff>
    </xdr:from>
    <xdr:to>
      <xdr:col>21</xdr:col>
      <xdr:colOff>264219</xdr:colOff>
      <xdr:row>4</xdr:row>
      <xdr:rowOff>37614</xdr:rowOff>
    </xdr:to>
    <xdr:sp macro="" textlink="">
      <xdr:nvSpPr>
        <xdr:cNvPr id="707" name="Retângulo: Cantos Arredondados 41">
          <a:hlinkClick xmlns:r="http://schemas.openxmlformats.org/officeDocument/2006/relationships" r:id="rId2"/>
          <a:extLst>
            <a:ext uri="{FF2B5EF4-FFF2-40B4-BE49-F238E27FC236}">
              <a16:creationId xmlns:a16="http://schemas.microsoft.com/office/drawing/2014/main" id="{BBB5458E-B2F3-4D3C-8248-09039F117A35}"/>
            </a:ext>
          </a:extLst>
        </xdr:cNvPr>
        <xdr:cNvSpPr/>
      </xdr:nvSpPr>
      <xdr:spPr>
        <a:xfrm>
          <a:off x="9803430" y="665596"/>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RT-CH-000 | Produção por</a:t>
          </a:r>
          <a:r>
            <a:rPr lang="pt-BR" sz="1400" b="1" i="0" u="none" baseline="0">
              <a:solidFill>
                <a:srgbClr val="FE5000"/>
              </a:solidFill>
            </a:rPr>
            <a:t> segmento</a:t>
          </a:r>
          <a:endParaRPr lang="pt-BR" sz="1400" b="1" i="0" u="none">
            <a:solidFill>
              <a:srgbClr val="FE5000"/>
            </a:solidFill>
          </a:endParaRPr>
        </a:p>
      </xdr:txBody>
    </xdr:sp>
    <xdr:clientData/>
  </xdr:twoCellAnchor>
  <xdr:twoCellAnchor>
    <xdr:from>
      <xdr:col>16</xdr:col>
      <xdr:colOff>178167</xdr:colOff>
      <xdr:row>6</xdr:row>
      <xdr:rowOff>47305</xdr:rowOff>
    </xdr:from>
    <xdr:to>
      <xdr:col>21</xdr:col>
      <xdr:colOff>264219</xdr:colOff>
      <xdr:row>7</xdr:row>
      <xdr:rowOff>104455</xdr:rowOff>
    </xdr:to>
    <xdr:sp macro="" textlink="">
      <xdr:nvSpPr>
        <xdr:cNvPr id="705" name="Retângulo: Cantos Arredondados 41">
          <a:hlinkClick xmlns:r="http://schemas.openxmlformats.org/officeDocument/2006/relationships" r:id="rId3"/>
          <a:extLst>
            <a:ext uri="{FF2B5EF4-FFF2-40B4-BE49-F238E27FC236}">
              <a16:creationId xmlns:a16="http://schemas.microsoft.com/office/drawing/2014/main" id="{DCFC096C-97F8-4B1A-ACF1-D380E3870B2A}"/>
            </a:ext>
          </a:extLst>
        </xdr:cNvPr>
        <xdr:cNvSpPr/>
      </xdr:nvSpPr>
      <xdr:spPr>
        <a:xfrm>
          <a:off x="9803430" y="1434279"/>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RT-CH-120 |</a:t>
          </a:r>
          <a:r>
            <a:rPr lang="pt-BR" sz="1400" b="1" i="0" u="none" baseline="0">
              <a:solidFill>
                <a:srgbClr val="FE5000"/>
              </a:solidFill>
            </a:rPr>
            <a:t> Qualidade do ar</a:t>
          </a:r>
          <a:endParaRPr lang="pt-BR" sz="1400" b="1" i="0" u="none">
            <a:solidFill>
              <a:srgbClr val="FE5000"/>
            </a:solidFill>
          </a:endParaRPr>
        </a:p>
      </xdr:txBody>
    </xdr:sp>
    <xdr:clientData/>
  </xdr:twoCellAnchor>
  <xdr:twoCellAnchor>
    <xdr:from>
      <xdr:col>16</xdr:col>
      <xdr:colOff>172596</xdr:colOff>
      <xdr:row>7</xdr:row>
      <xdr:rowOff>186558</xdr:rowOff>
    </xdr:from>
    <xdr:to>
      <xdr:col>21</xdr:col>
      <xdr:colOff>258648</xdr:colOff>
      <xdr:row>9</xdr:row>
      <xdr:rowOff>9761</xdr:rowOff>
    </xdr:to>
    <xdr:sp macro="" textlink="">
      <xdr:nvSpPr>
        <xdr:cNvPr id="704" name="Retângulo: Cantos Arredondados 41">
          <a:hlinkClick xmlns:r="http://schemas.openxmlformats.org/officeDocument/2006/relationships" r:id="rId4"/>
          <a:extLst>
            <a:ext uri="{FF2B5EF4-FFF2-40B4-BE49-F238E27FC236}">
              <a16:creationId xmlns:a16="http://schemas.microsoft.com/office/drawing/2014/main" id="{1450DDCC-22BA-4F11-AF98-16215C1989D4}"/>
            </a:ext>
          </a:extLst>
        </xdr:cNvPr>
        <xdr:cNvSpPr/>
      </xdr:nvSpPr>
      <xdr:spPr>
        <a:xfrm>
          <a:off x="9797859" y="1807479"/>
          <a:ext cx="5400000" cy="291098"/>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RT-CH-130 | Gestão de Energia</a:t>
          </a:r>
        </a:p>
      </xdr:txBody>
    </xdr:sp>
    <xdr:clientData/>
  </xdr:twoCellAnchor>
  <xdr:twoCellAnchor>
    <xdr:from>
      <xdr:col>16</xdr:col>
      <xdr:colOff>167025</xdr:colOff>
      <xdr:row>9</xdr:row>
      <xdr:rowOff>119719</xdr:rowOff>
    </xdr:from>
    <xdr:to>
      <xdr:col>21</xdr:col>
      <xdr:colOff>253077</xdr:colOff>
      <xdr:row>10</xdr:row>
      <xdr:rowOff>176869</xdr:rowOff>
    </xdr:to>
    <xdr:sp macro="" textlink="">
      <xdr:nvSpPr>
        <xdr:cNvPr id="703" name="Retângulo: Cantos Arredondados 41">
          <a:hlinkClick xmlns:r="http://schemas.openxmlformats.org/officeDocument/2006/relationships" r:id="rId5"/>
          <a:extLst>
            <a:ext uri="{FF2B5EF4-FFF2-40B4-BE49-F238E27FC236}">
              <a16:creationId xmlns:a16="http://schemas.microsoft.com/office/drawing/2014/main" id="{349A4364-4B1E-477E-8836-A716DC622DAC}"/>
            </a:ext>
          </a:extLst>
        </xdr:cNvPr>
        <xdr:cNvSpPr/>
      </xdr:nvSpPr>
      <xdr:spPr>
        <a:xfrm>
          <a:off x="9792288" y="2208535"/>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RT-CH-140 |</a:t>
          </a:r>
          <a:r>
            <a:rPr lang="pt-BR" sz="1400" b="1" i="0" u="none" baseline="0">
              <a:solidFill>
                <a:srgbClr val="FE5000"/>
              </a:solidFill>
            </a:rPr>
            <a:t> Gestão de Água</a:t>
          </a:r>
          <a:endParaRPr lang="pt-BR" sz="1400" b="1" i="0" u="none">
            <a:solidFill>
              <a:srgbClr val="FE5000"/>
            </a:solidFill>
          </a:endParaRPr>
        </a:p>
      </xdr:txBody>
    </xdr:sp>
    <xdr:clientData/>
  </xdr:twoCellAnchor>
  <xdr:twoCellAnchor>
    <xdr:from>
      <xdr:col>16</xdr:col>
      <xdr:colOff>155885</xdr:colOff>
      <xdr:row>11</xdr:row>
      <xdr:rowOff>58448</xdr:rowOff>
    </xdr:from>
    <xdr:to>
      <xdr:col>21</xdr:col>
      <xdr:colOff>241937</xdr:colOff>
      <xdr:row>11</xdr:row>
      <xdr:rowOff>349545</xdr:rowOff>
    </xdr:to>
    <xdr:sp macro="" textlink="">
      <xdr:nvSpPr>
        <xdr:cNvPr id="702" name="Retângulo: Cantos Arredondados 41">
          <a:hlinkClick xmlns:r="http://schemas.openxmlformats.org/officeDocument/2006/relationships" r:id="rId6"/>
          <a:extLst>
            <a:ext uri="{FF2B5EF4-FFF2-40B4-BE49-F238E27FC236}">
              <a16:creationId xmlns:a16="http://schemas.microsoft.com/office/drawing/2014/main" id="{15C2293A-38E8-48B6-AE4D-9CBB59AABD68}"/>
            </a:ext>
          </a:extLst>
        </xdr:cNvPr>
        <xdr:cNvSpPr/>
      </xdr:nvSpPr>
      <xdr:spPr>
        <a:xfrm>
          <a:off x="9597332" y="2615159"/>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RT-CH-150</a:t>
          </a:r>
          <a:r>
            <a:rPr lang="pt-BR" sz="1400" b="1" i="0" u="none" baseline="0">
              <a:solidFill>
                <a:srgbClr val="FE5000"/>
              </a:solidFill>
            </a:rPr>
            <a:t> | Gestão de resíduos perigosos</a:t>
          </a:r>
          <a:endParaRPr lang="pt-BR" sz="1400" b="1" i="0" u="none">
            <a:solidFill>
              <a:srgbClr val="FE5000"/>
            </a:solidFill>
          </a:endParaRPr>
        </a:p>
      </xdr:txBody>
    </xdr:sp>
    <xdr:clientData/>
  </xdr:twoCellAnchor>
  <xdr:twoCellAnchor>
    <xdr:from>
      <xdr:col>16</xdr:col>
      <xdr:colOff>167027</xdr:colOff>
      <xdr:row>15</xdr:row>
      <xdr:rowOff>25027</xdr:rowOff>
    </xdr:from>
    <xdr:to>
      <xdr:col>21</xdr:col>
      <xdr:colOff>253079</xdr:colOff>
      <xdr:row>16</xdr:row>
      <xdr:rowOff>82176</xdr:rowOff>
    </xdr:to>
    <xdr:sp macro="" textlink="">
      <xdr:nvSpPr>
        <xdr:cNvPr id="697" name="Retângulo: Cantos Arredondados 41">
          <a:hlinkClick xmlns:r="http://schemas.openxmlformats.org/officeDocument/2006/relationships" r:id="rId7"/>
          <a:extLst>
            <a:ext uri="{FF2B5EF4-FFF2-40B4-BE49-F238E27FC236}">
              <a16:creationId xmlns:a16="http://schemas.microsoft.com/office/drawing/2014/main" id="{59DC3691-8829-4BEA-93D5-EA10E885DB3B}"/>
            </a:ext>
          </a:extLst>
        </xdr:cNvPr>
        <xdr:cNvSpPr/>
      </xdr:nvSpPr>
      <xdr:spPr>
        <a:xfrm>
          <a:off x="9608474" y="3751474"/>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RT-CH-410</a:t>
          </a:r>
          <a:r>
            <a:rPr lang="pt-BR" sz="1400" b="1" i="0" u="none" baseline="0">
              <a:solidFill>
                <a:srgbClr val="FE5000"/>
              </a:solidFill>
            </a:rPr>
            <a:t> | Design de Produto para Efiência na fase de uso</a:t>
          </a:r>
          <a:endParaRPr lang="pt-BR" sz="1400" b="1" i="0" u="none">
            <a:solidFill>
              <a:srgbClr val="FE5000"/>
            </a:solidFill>
          </a:endParaRPr>
        </a:p>
      </xdr:txBody>
    </xdr:sp>
    <xdr:clientData/>
  </xdr:twoCellAnchor>
  <xdr:twoCellAnchor>
    <xdr:from>
      <xdr:col>16</xdr:col>
      <xdr:colOff>172598</xdr:colOff>
      <xdr:row>16</xdr:row>
      <xdr:rowOff>186564</xdr:rowOff>
    </xdr:from>
    <xdr:to>
      <xdr:col>21</xdr:col>
      <xdr:colOff>258650</xdr:colOff>
      <xdr:row>18</xdr:row>
      <xdr:rowOff>9767</xdr:rowOff>
    </xdr:to>
    <xdr:sp macro="" textlink="">
      <xdr:nvSpPr>
        <xdr:cNvPr id="699" name="Retângulo: Cantos Arredondados 41">
          <a:hlinkClick xmlns:r="http://schemas.openxmlformats.org/officeDocument/2006/relationships" r:id="rId8"/>
          <a:extLst>
            <a:ext uri="{FF2B5EF4-FFF2-40B4-BE49-F238E27FC236}">
              <a16:creationId xmlns:a16="http://schemas.microsoft.com/office/drawing/2014/main" id="{65049838-9275-496E-93CA-6F1F5B067B8E}"/>
            </a:ext>
          </a:extLst>
        </xdr:cNvPr>
        <xdr:cNvSpPr/>
      </xdr:nvSpPr>
      <xdr:spPr>
        <a:xfrm>
          <a:off x="9614045" y="4146959"/>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RT-CH-530 |</a:t>
          </a:r>
          <a:r>
            <a:rPr lang="pt-BR" sz="1400" b="1" i="0" u="none" baseline="0">
              <a:solidFill>
                <a:srgbClr val="FE5000"/>
              </a:solidFill>
            </a:rPr>
            <a:t> Gestão legal e regulatória</a:t>
          </a:r>
          <a:endParaRPr lang="pt-BR" sz="1400" b="1" i="0" u="none">
            <a:solidFill>
              <a:srgbClr val="FE5000"/>
            </a:solidFill>
          </a:endParaRPr>
        </a:p>
      </xdr:txBody>
    </xdr:sp>
    <xdr:clientData/>
  </xdr:twoCellAnchor>
  <xdr:twoCellAnchor>
    <xdr:from>
      <xdr:col>0</xdr:col>
      <xdr:colOff>245087</xdr:colOff>
      <xdr:row>0</xdr:row>
      <xdr:rowOff>155966</xdr:rowOff>
    </xdr:from>
    <xdr:to>
      <xdr:col>12</xdr:col>
      <xdr:colOff>250658</xdr:colOff>
      <xdr:row>13</xdr:row>
      <xdr:rowOff>135356</xdr:rowOff>
    </xdr:to>
    <xdr:sp macro="" textlink="">
      <xdr:nvSpPr>
        <xdr:cNvPr id="292" name="CaixaDeTexto 7">
          <a:extLst>
            <a:ext uri="{FF2B5EF4-FFF2-40B4-BE49-F238E27FC236}">
              <a16:creationId xmlns:a16="http://schemas.microsoft.com/office/drawing/2014/main" id="{E4E0E8C5-0233-4FEA-AA8F-8EB8C982CD03}"/>
            </a:ext>
          </a:extLst>
        </xdr:cNvPr>
        <xdr:cNvSpPr txBox="1"/>
      </xdr:nvSpPr>
      <xdr:spPr>
        <a:xfrm>
          <a:off x="245087" y="155966"/>
          <a:ext cx="7224518" cy="3070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4400" b="1">
              <a:solidFill>
                <a:srgbClr val="FFC000"/>
              </a:solidFill>
            </a:rPr>
            <a:t>Sustainability Accounting Standards</a:t>
          </a:r>
          <a:r>
            <a:rPr lang="pt-BR" sz="4400" b="1" baseline="0">
              <a:solidFill>
                <a:srgbClr val="FFC000"/>
              </a:solidFill>
            </a:rPr>
            <a:t> Board</a:t>
          </a:r>
          <a:endParaRPr lang="pt-BR" sz="4400" b="1">
            <a:solidFill>
              <a:srgbClr val="FFC000"/>
            </a:solidFill>
          </a:endParaRPr>
        </a:p>
        <a:p>
          <a:pPr algn="l"/>
          <a:r>
            <a:rPr lang="pt-BR" sz="3200" i="1">
              <a:solidFill>
                <a:srgbClr val="0070C0"/>
              </a:solidFill>
            </a:rPr>
            <a:t>Indicadores</a:t>
          </a:r>
        </a:p>
        <a:p>
          <a:pPr algn="l"/>
          <a:r>
            <a:rPr lang="pt-BR" sz="3200" i="1">
              <a:solidFill>
                <a:srgbClr val="0070C0"/>
              </a:solidFill>
            </a:rPr>
            <a:t>2022</a:t>
          </a:r>
        </a:p>
      </xdr:txBody>
    </xdr:sp>
    <xdr:clientData/>
  </xdr:twoCellAnchor>
  <xdr:twoCellAnchor>
    <xdr:from>
      <xdr:col>16</xdr:col>
      <xdr:colOff>183737</xdr:colOff>
      <xdr:row>4</xdr:row>
      <xdr:rowOff>130857</xdr:rowOff>
    </xdr:from>
    <xdr:to>
      <xdr:col>21</xdr:col>
      <xdr:colOff>269789</xdr:colOff>
      <xdr:row>5</xdr:row>
      <xdr:rowOff>188007</xdr:rowOff>
    </xdr:to>
    <xdr:sp macro="" textlink="">
      <xdr:nvSpPr>
        <xdr:cNvPr id="706" name="Retângulo: Cantos Arredondados 41">
          <a:hlinkClick xmlns:r="http://schemas.openxmlformats.org/officeDocument/2006/relationships" r:id="rId9"/>
          <a:extLst>
            <a:ext uri="{FF2B5EF4-FFF2-40B4-BE49-F238E27FC236}">
              <a16:creationId xmlns:a16="http://schemas.microsoft.com/office/drawing/2014/main" id="{EAD3B650-C748-428E-BF2B-0709C9E5AA29}"/>
            </a:ext>
          </a:extLst>
        </xdr:cNvPr>
        <xdr:cNvSpPr/>
      </xdr:nvSpPr>
      <xdr:spPr>
        <a:xfrm>
          <a:off x="9809000" y="1049936"/>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RT-CH-110 |</a:t>
          </a:r>
          <a:r>
            <a:rPr lang="pt-BR" sz="1400" b="1" i="0" u="none" baseline="0">
              <a:solidFill>
                <a:srgbClr val="FE5000"/>
              </a:solidFill>
            </a:rPr>
            <a:t> </a:t>
          </a:r>
          <a:r>
            <a:rPr lang="pt-BR" sz="1400" b="1" i="0" u="none">
              <a:solidFill>
                <a:srgbClr val="FE5000"/>
              </a:solidFill>
            </a:rPr>
            <a:t>Emissões</a:t>
          </a:r>
          <a:r>
            <a:rPr lang="pt-BR" sz="1400" b="1" i="0" u="none" baseline="0">
              <a:solidFill>
                <a:srgbClr val="FE5000"/>
              </a:solidFill>
            </a:rPr>
            <a:t> de Gases de Efeito Estufa</a:t>
          </a:r>
          <a:endParaRPr lang="pt-BR" sz="1400" b="1" i="0" u="none">
            <a:solidFill>
              <a:srgbClr val="FE5000"/>
            </a:solidFill>
          </a:endParaRPr>
        </a:p>
      </xdr:txBody>
    </xdr:sp>
    <xdr:clientData/>
  </xdr:twoCellAnchor>
  <xdr:twoCellAnchor>
    <xdr:from>
      <xdr:col>16</xdr:col>
      <xdr:colOff>155885</xdr:colOff>
      <xdr:row>12</xdr:row>
      <xdr:rowOff>47309</xdr:rowOff>
    </xdr:from>
    <xdr:to>
      <xdr:col>21</xdr:col>
      <xdr:colOff>241937</xdr:colOff>
      <xdr:row>13</xdr:row>
      <xdr:rowOff>193581</xdr:rowOff>
    </xdr:to>
    <xdr:sp macro="" textlink="">
      <xdr:nvSpPr>
        <xdr:cNvPr id="701" name="Retângulo: Cantos Arredondados 41">
          <a:hlinkClick xmlns:r="http://schemas.openxmlformats.org/officeDocument/2006/relationships" r:id="rId10"/>
          <a:extLst>
            <a:ext uri="{FF2B5EF4-FFF2-40B4-BE49-F238E27FC236}">
              <a16:creationId xmlns:a16="http://schemas.microsoft.com/office/drawing/2014/main" id="{C7FCACFF-5DBE-4955-A46C-120B77AE01AD}"/>
            </a:ext>
          </a:extLst>
        </xdr:cNvPr>
        <xdr:cNvSpPr/>
      </xdr:nvSpPr>
      <xdr:spPr>
        <a:xfrm>
          <a:off x="9597332" y="3005072"/>
          <a:ext cx="5400000" cy="279956"/>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RT-CH-210 |</a:t>
          </a:r>
          <a:r>
            <a:rPr lang="pt-BR" sz="1400" b="1" i="0" u="none" baseline="0">
              <a:solidFill>
                <a:srgbClr val="FE5000"/>
              </a:solidFill>
            </a:rPr>
            <a:t> Relacionamento com comunidades</a:t>
          </a:r>
          <a:endParaRPr lang="pt-BR" sz="1400" b="1" i="0" u="none">
            <a:solidFill>
              <a:srgbClr val="FE5000"/>
            </a:solidFill>
          </a:endParaRPr>
        </a:p>
      </xdr:txBody>
    </xdr:sp>
    <xdr:clientData/>
  </xdr:twoCellAnchor>
  <xdr:twoCellAnchor>
    <xdr:from>
      <xdr:col>16</xdr:col>
      <xdr:colOff>151529</xdr:colOff>
      <xdr:row>13</xdr:row>
      <xdr:rowOff>278487</xdr:rowOff>
    </xdr:from>
    <xdr:to>
      <xdr:col>21</xdr:col>
      <xdr:colOff>237581</xdr:colOff>
      <xdr:row>14</xdr:row>
      <xdr:rowOff>168531</xdr:rowOff>
    </xdr:to>
    <xdr:sp macro="" textlink="">
      <xdr:nvSpPr>
        <xdr:cNvPr id="698" name="Retângulo: Cantos Arredondados 41">
          <a:hlinkClick xmlns:r="http://schemas.openxmlformats.org/officeDocument/2006/relationships" r:id="rId11"/>
          <a:extLst>
            <a:ext uri="{FF2B5EF4-FFF2-40B4-BE49-F238E27FC236}">
              <a16:creationId xmlns:a16="http://schemas.microsoft.com/office/drawing/2014/main" id="{592732C0-3E20-40B6-807E-96F5F34CF22E}"/>
            </a:ext>
          </a:extLst>
        </xdr:cNvPr>
        <xdr:cNvSpPr/>
      </xdr:nvSpPr>
      <xdr:spPr>
        <a:xfrm>
          <a:off x="9592976" y="3369934"/>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RT-CH-320 |</a:t>
          </a:r>
          <a:r>
            <a:rPr lang="pt-BR" sz="1400" b="1" i="0" u="none" baseline="0">
              <a:solidFill>
                <a:srgbClr val="FE5000"/>
              </a:solidFill>
            </a:rPr>
            <a:t> Saúde  e segurança do trabalho</a:t>
          </a:r>
          <a:endParaRPr lang="pt-BR" sz="1400" b="1" i="0" u="none">
            <a:solidFill>
              <a:srgbClr val="FE5000"/>
            </a:solidFill>
          </a:endParaRPr>
        </a:p>
      </xdr:txBody>
    </xdr:sp>
    <xdr:clientData/>
  </xdr:twoCellAnchor>
  <xdr:twoCellAnchor>
    <xdr:from>
      <xdr:col>16</xdr:col>
      <xdr:colOff>161457</xdr:colOff>
      <xdr:row>18</xdr:row>
      <xdr:rowOff>119721</xdr:rowOff>
    </xdr:from>
    <xdr:to>
      <xdr:col>21</xdr:col>
      <xdr:colOff>247509</xdr:colOff>
      <xdr:row>19</xdr:row>
      <xdr:rowOff>176871</xdr:rowOff>
    </xdr:to>
    <xdr:sp macro="" textlink="">
      <xdr:nvSpPr>
        <xdr:cNvPr id="700" name="Retângulo: Cantos Arredondados 41">
          <a:hlinkClick xmlns:r="http://schemas.openxmlformats.org/officeDocument/2006/relationships" r:id="rId12"/>
          <a:extLst>
            <a:ext uri="{FF2B5EF4-FFF2-40B4-BE49-F238E27FC236}">
              <a16:creationId xmlns:a16="http://schemas.microsoft.com/office/drawing/2014/main" id="{329DE9EA-A999-4085-B8CF-7531E2FFB29C}"/>
            </a:ext>
          </a:extLst>
        </xdr:cNvPr>
        <xdr:cNvSpPr/>
      </xdr:nvSpPr>
      <xdr:spPr>
        <a:xfrm>
          <a:off x="9602904" y="4548010"/>
          <a:ext cx="5400000" cy="291098"/>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RT-CH-540 |</a:t>
          </a:r>
          <a:r>
            <a:rPr lang="pt-BR" sz="1400" b="1" i="0" u="none" baseline="0">
              <a:solidFill>
                <a:srgbClr val="FE5000"/>
              </a:solidFill>
            </a:rPr>
            <a:t> Segurança, emergência, preparo e resposta operacional</a:t>
          </a:r>
          <a:endParaRPr lang="pt-BR" sz="1400" b="1" i="0" u="none">
            <a:solidFill>
              <a:srgbClr val="FE5000"/>
            </a:solidFill>
          </a:endParaRPr>
        </a:p>
      </xdr:txBody>
    </xdr:sp>
    <xdr:clientData/>
  </xdr:twoCellAnchor>
  <xdr:twoCellAnchor>
    <xdr:from>
      <xdr:col>16</xdr:col>
      <xdr:colOff>178167</xdr:colOff>
      <xdr:row>20</xdr:row>
      <xdr:rowOff>52878</xdr:rowOff>
    </xdr:from>
    <xdr:to>
      <xdr:col>21</xdr:col>
      <xdr:colOff>264219</xdr:colOff>
      <xdr:row>21</xdr:row>
      <xdr:rowOff>110027</xdr:rowOff>
    </xdr:to>
    <xdr:sp macro="" textlink="">
      <xdr:nvSpPr>
        <xdr:cNvPr id="696" name="Retângulo: Cantos Arredondados 41">
          <a:hlinkClick xmlns:r="http://schemas.openxmlformats.org/officeDocument/2006/relationships" r:id="rId13"/>
          <a:extLst>
            <a:ext uri="{FF2B5EF4-FFF2-40B4-BE49-F238E27FC236}">
              <a16:creationId xmlns:a16="http://schemas.microsoft.com/office/drawing/2014/main" id="{3FAB8843-D31A-4823-B2B2-6EF76BBB2A05}"/>
            </a:ext>
          </a:extLst>
        </xdr:cNvPr>
        <xdr:cNvSpPr/>
      </xdr:nvSpPr>
      <xdr:spPr>
        <a:xfrm>
          <a:off x="9619614" y="4949062"/>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EM-MD-120 | Emissões Atmosféricas</a:t>
          </a:r>
          <a:r>
            <a:rPr lang="pt-BR" sz="1400" b="1" i="0" u="none" baseline="0">
              <a:solidFill>
                <a:srgbClr val="FE5000"/>
              </a:solidFill>
            </a:rPr>
            <a:t> - Óleo e Gás</a:t>
          </a:r>
          <a:endParaRPr lang="pt-BR" sz="1400" b="1" i="0" u="none">
            <a:solidFill>
              <a:srgbClr val="FE5000"/>
            </a:solidFill>
          </a:endParaRPr>
        </a:p>
      </xdr:txBody>
    </xdr:sp>
    <xdr:clientData/>
  </xdr:twoCellAnchor>
  <xdr:twoCellAnchor>
    <xdr:from>
      <xdr:col>16</xdr:col>
      <xdr:colOff>167026</xdr:colOff>
      <xdr:row>21</xdr:row>
      <xdr:rowOff>231124</xdr:rowOff>
    </xdr:from>
    <xdr:to>
      <xdr:col>21</xdr:col>
      <xdr:colOff>253078</xdr:colOff>
      <xdr:row>23</xdr:row>
      <xdr:rowOff>54327</xdr:rowOff>
    </xdr:to>
    <xdr:sp macro="" textlink="">
      <xdr:nvSpPr>
        <xdr:cNvPr id="695" name="Retângulo: Cantos Arredondados 41">
          <a:hlinkClick xmlns:r="http://schemas.openxmlformats.org/officeDocument/2006/relationships" r:id="rId14"/>
          <a:extLst>
            <a:ext uri="{FF2B5EF4-FFF2-40B4-BE49-F238E27FC236}">
              <a16:creationId xmlns:a16="http://schemas.microsoft.com/office/drawing/2014/main" id="{6AEAC95C-FF6E-4AEA-BAA5-23783E67D077}"/>
            </a:ext>
          </a:extLst>
        </xdr:cNvPr>
        <xdr:cNvSpPr/>
      </xdr:nvSpPr>
      <xdr:spPr>
        <a:xfrm>
          <a:off x="9608473" y="5361256"/>
          <a:ext cx="5400000" cy="291097"/>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EM-MD-160 | Impactos Ecológicos</a:t>
          </a:r>
          <a:r>
            <a:rPr lang="pt-BR" sz="1400" b="1" i="0" u="none" baseline="0">
              <a:solidFill>
                <a:srgbClr val="FE5000"/>
              </a:solidFill>
            </a:rPr>
            <a:t> - Óleo e Gás</a:t>
          </a:r>
          <a:endParaRPr lang="pt-BR" sz="1400" b="1" i="0" u="none">
            <a:solidFill>
              <a:srgbClr val="FE5000"/>
            </a:solidFill>
          </a:endParaRPr>
        </a:p>
      </xdr:txBody>
    </xdr:sp>
    <xdr:clientData/>
  </xdr:twoCellAnchor>
  <xdr:twoCellAnchor>
    <xdr:from>
      <xdr:col>16</xdr:col>
      <xdr:colOff>172677</xdr:colOff>
      <xdr:row>23</xdr:row>
      <xdr:rowOff>144825</xdr:rowOff>
    </xdr:from>
    <xdr:to>
      <xdr:col>21</xdr:col>
      <xdr:colOff>258729</xdr:colOff>
      <xdr:row>24</xdr:row>
      <xdr:rowOff>190833</xdr:rowOff>
    </xdr:to>
    <xdr:sp macro="" textlink="">
      <xdr:nvSpPr>
        <xdr:cNvPr id="694" name="Retângulo: Cantos Arredondados 41">
          <a:hlinkClick xmlns:r="http://schemas.openxmlformats.org/officeDocument/2006/relationships" r:id="rId15"/>
          <a:extLst>
            <a:ext uri="{FF2B5EF4-FFF2-40B4-BE49-F238E27FC236}">
              <a16:creationId xmlns:a16="http://schemas.microsoft.com/office/drawing/2014/main" id="{F89327F1-C652-4E9A-AECB-84413D1D6B38}"/>
            </a:ext>
          </a:extLst>
        </xdr:cNvPr>
        <xdr:cNvSpPr/>
      </xdr:nvSpPr>
      <xdr:spPr>
        <a:xfrm>
          <a:off x="9614124" y="5742851"/>
          <a:ext cx="5400000" cy="279956"/>
        </a:xfrm>
        <a:prstGeom prst="roundRect">
          <a:avLst>
            <a:gd name="adj" fmla="val 50000"/>
          </a:avLst>
        </a:prstGeom>
        <a:noFill/>
        <a:ln w="28575" cap="flat" cmpd="sng" algn="ctr">
          <a:solidFill>
            <a:srgbClr val="FE5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FFFFF"/>
              </a:solidFill>
              <a:latin typeface="Calibri"/>
            </a:defRPr>
          </a:lvl1pPr>
          <a:lvl2pPr marL="457200" algn="l" defTabSz="914400" rtl="0" eaLnBrk="1" latinLnBrk="0" hangingPunct="1">
            <a:defRPr sz="1800" kern="1200">
              <a:solidFill>
                <a:srgbClr val="FFFFFF"/>
              </a:solidFill>
              <a:latin typeface="Calibri"/>
            </a:defRPr>
          </a:lvl2pPr>
          <a:lvl3pPr marL="914400" algn="l" defTabSz="914400" rtl="0" eaLnBrk="1" latinLnBrk="0" hangingPunct="1">
            <a:defRPr sz="1800" kern="1200">
              <a:solidFill>
                <a:srgbClr val="FFFFFF"/>
              </a:solidFill>
              <a:latin typeface="Calibri"/>
            </a:defRPr>
          </a:lvl3pPr>
          <a:lvl4pPr marL="1371600" algn="l" defTabSz="914400" rtl="0" eaLnBrk="1" latinLnBrk="0" hangingPunct="1">
            <a:defRPr sz="1800" kern="1200">
              <a:solidFill>
                <a:srgbClr val="FFFFFF"/>
              </a:solidFill>
              <a:latin typeface="Calibri"/>
            </a:defRPr>
          </a:lvl4pPr>
          <a:lvl5pPr marL="1828800" algn="l" defTabSz="914400" rtl="0" eaLnBrk="1" latinLnBrk="0" hangingPunct="1">
            <a:defRPr sz="1800" kern="1200">
              <a:solidFill>
                <a:srgbClr val="FFFFFF"/>
              </a:solidFill>
              <a:latin typeface="Calibri"/>
            </a:defRPr>
          </a:lvl5pPr>
          <a:lvl6pPr marL="2286000" algn="l" defTabSz="914400" rtl="0" eaLnBrk="1" latinLnBrk="0" hangingPunct="1">
            <a:defRPr sz="1800" kern="1200">
              <a:solidFill>
                <a:srgbClr val="FFFFFF"/>
              </a:solidFill>
              <a:latin typeface="Calibri"/>
            </a:defRPr>
          </a:lvl6pPr>
          <a:lvl7pPr marL="2743200" algn="l" defTabSz="914400" rtl="0" eaLnBrk="1" latinLnBrk="0" hangingPunct="1">
            <a:defRPr sz="1800" kern="1200">
              <a:solidFill>
                <a:srgbClr val="FFFFFF"/>
              </a:solidFill>
              <a:latin typeface="Calibri"/>
            </a:defRPr>
          </a:lvl7pPr>
          <a:lvl8pPr marL="3200400" algn="l" defTabSz="914400" rtl="0" eaLnBrk="1" latinLnBrk="0" hangingPunct="1">
            <a:defRPr sz="1800" kern="1200">
              <a:solidFill>
                <a:srgbClr val="FFFFFF"/>
              </a:solidFill>
              <a:latin typeface="Calibri"/>
            </a:defRPr>
          </a:lvl8pPr>
          <a:lvl9pPr marL="3657600" algn="l" defTabSz="914400" rtl="0" eaLnBrk="1" latinLnBrk="0" hangingPunct="1">
            <a:defRPr sz="1800" kern="1200">
              <a:solidFill>
                <a:srgbClr val="FFFFFF"/>
              </a:solidFill>
              <a:latin typeface="Calibri"/>
            </a:defRPr>
          </a:lvl9pPr>
        </a:lstStyle>
        <a:p>
          <a:pPr algn="l"/>
          <a:r>
            <a:rPr lang="pt-BR" sz="1400" b="1" i="0" u="none">
              <a:solidFill>
                <a:srgbClr val="FE5000"/>
              </a:solidFill>
            </a:rPr>
            <a:t>EM-MD-520 | Comportamento Competitivo - Óleo e Gás</a:t>
          </a:r>
        </a:p>
      </xdr:txBody>
    </xdr:sp>
    <xdr:clientData/>
  </xdr:twoCellAnchor>
  <xdr:twoCellAnchor editAs="oneCell">
    <xdr:from>
      <xdr:col>21</xdr:col>
      <xdr:colOff>484605</xdr:colOff>
      <xdr:row>0</xdr:row>
      <xdr:rowOff>83552</xdr:rowOff>
    </xdr:from>
    <xdr:to>
      <xdr:col>21</xdr:col>
      <xdr:colOff>1013242</xdr:colOff>
      <xdr:row>2</xdr:row>
      <xdr:rowOff>187283</xdr:rowOff>
    </xdr:to>
    <xdr:pic>
      <xdr:nvPicPr>
        <xdr:cNvPr id="2" name="Gráfico 4" descr="Início com preenchimento sólido">
          <a:hlinkClick xmlns:r="http://schemas.openxmlformats.org/officeDocument/2006/relationships" r:id="rId16"/>
          <a:extLst>
            <a:ext uri="{FF2B5EF4-FFF2-40B4-BE49-F238E27FC236}">
              <a16:creationId xmlns:a16="http://schemas.microsoft.com/office/drawing/2014/main" id="{0501D7A1-F1B4-44E6-9EFF-9308BDAA6B9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5139737" y="83552"/>
          <a:ext cx="528637" cy="521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59530</xdr:colOff>
      <xdr:row>1</xdr:row>
      <xdr:rowOff>95250</xdr:rowOff>
    </xdr:from>
    <xdr:ext cx="759617" cy="223700"/>
    <xdr:pic>
      <xdr:nvPicPr>
        <xdr:cNvPr id="6" name="Picture 2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500063"/>
          <a:ext cx="759617" cy="223700"/>
        </a:xfrm>
        <a:prstGeom prst="rect">
          <a:avLst/>
        </a:prstGeom>
      </xdr:spPr>
    </xdr:pic>
    <xdr:clientData/>
  </xdr:oneCellAnchor>
  <xdr:twoCellAnchor editAs="oneCell">
    <xdr:from>
      <xdr:col>3</xdr:col>
      <xdr:colOff>504823</xdr:colOff>
      <xdr:row>0</xdr:row>
      <xdr:rowOff>219075</xdr:rowOff>
    </xdr:from>
    <xdr:to>
      <xdr:col>4</xdr:col>
      <xdr:colOff>416717</xdr:colOff>
      <xdr:row>1</xdr:row>
      <xdr:rowOff>302418</xdr:rowOff>
    </xdr:to>
    <xdr:pic>
      <xdr:nvPicPr>
        <xdr:cNvPr id="3" name="Imagem 2" descr="GRI - Home">
          <a:hlinkClick xmlns:r="http://schemas.openxmlformats.org/officeDocument/2006/relationships" r:id="rId2"/>
          <a:extLst>
            <a:ext uri="{FF2B5EF4-FFF2-40B4-BE49-F238E27FC236}">
              <a16:creationId xmlns:a16="http://schemas.microsoft.com/office/drawing/2014/main" id="{48FE55CB-1B1B-4FEF-9479-94A03AD39B53}"/>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3792" y="219075"/>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578643</xdr:colOff>
      <xdr:row>0</xdr:row>
      <xdr:rowOff>142875</xdr:rowOff>
    </xdr:from>
    <xdr:to>
      <xdr:col>6</xdr:col>
      <xdr:colOff>-1</xdr:colOff>
      <xdr:row>1</xdr:row>
      <xdr:rowOff>342900</xdr:rowOff>
    </xdr:to>
    <xdr:pic>
      <xdr:nvPicPr>
        <xdr:cNvPr id="4" name="Gráfico 5" descr="Início com preenchimento sólido">
          <a:hlinkClick xmlns:r="http://schemas.openxmlformats.org/officeDocument/2006/relationships" r:id="rId4"/>
          <a:extLst>
            <a:ext uri="{FF2B5EF4-FFF2-40B4-BE49-F238E27FC236}">
              <a16:creationId xmlns:a16="http://schemas.microsoft.com/office/drawing/2014/main" id="{5EDB17D1-C42D-42C5-8991-957947CE060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151018" y="142875"/>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5" name="Picture 26">
          <a:extLst>
            <a:ext uri="{FF2B5EF4-FFF2-40B4-BE49-F238E27FC236}">
              <a16:creationId xmlns:a16="http://schemas.microsoft.com/office/drawing/2014/main" id="{AE043F22-0872-4A58-A963-6D75BD2172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913" y="464350"/>
          <a:ext cx="759617" cy="223700"/>
        </a:xfrm>
        <a:prstGeom prst="rect">
          <a:avLst/>
        </a:prstGeom>
      </xdr:spPr>
    </xdr:pic>
    <xdr:clientData/>
  </xdr:oneCellAnchor>
  <xdr:twoCellAnchor editAs="oneCell">
    <xdr:from>
      <xdr:col>3</xdr:col>
      <xdr:colOff>1071562</xdr:colOff>
      <xdr:row>0</xdr:row>
      <xdr:rowOff>309563</xdr:rowOff>
    </xdr:from>
    <xdr:to>
      <xdr:col>3</xdr:col>
      <xdr:colOff>1514475</xdr:colOff>
      <xdr:row>2</xdr:row>
      <xdr:rowOff>2382</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EB4E612F-2969-49BC-8183-FE3EBBE2403F}"/>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67687" y="309563"/>
          <a:ext cx="442913" cy="45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1557337</xdr:colOff>
      <xdr:row>0</xdr:row>
      <xdr:rowOff>214313</xdr:rowOff>
    </xdr:from>
    <xdr:to>
      <xdr:col>4</xdr:col>
      <xdr:colOff>2380</xdr:colOff>
      <xdr:row>1</xdr:row>
      <xdr:rowOff>354807</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21CACA5B-11C0-4FD4-BEFD-E7D2CD42332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53462" y="214313"/>
          <a:ext cx="528637" cy="521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6" name="Picture 26">
          <a:extLst>
            <a:ext uri="{FF2B5EF4-FFF2-40B4-BE49-F238E27FC236}">
              <a16:creationId xmlns:a16="http://schemas.microsoft.com/office/drawing/2014/main" id="{594A8908-9145-46B8-85DF-4C9E0BA8F1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5</xdr:col>
      <xdr:colOff>119062</xdr:colOff>
      <xdr:row>0</xdr:row>
      <xdr:rowOff>357188</xdr:rowOff>
    </xdr:from>
    <xdr:to>
      <xdr:col>5</xdr:col>
      <xdr:colOff>561975</xdr:colOff>
      <xdr:row>1</xdr:row>
      <xdr:rowOff>383382</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1102D651-A021-43FD-B475-C0267659F20C}"/>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79781" y="357188"/>
          <a:ext cx="442913" cy="45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604837</xdr:colOff>
      <xdr:row>0</xdr:row>
      <xdr:rowOff>261938</xdr:rowOff>
    </xdr:from>
    <xdr:to>
      <xdr:col>5</xdr:col>
      <xdr:colOff>1133474</xdr:colOff>
      <xdr:row>1</xdr:row>
      <xdr:rowOff>354807</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B4794551-6E44-41D8-976F-AEE2B575CEE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165556" y="261938"/>
          <a:ext cx="528637" cy="521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455E378D-7FAA-45C4-BE13-305D325D2F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1</xdr:col>
      <xdr:colOff>5766210</xdr:colOff>
      <xdr:row>0</xdr:row>
      <xdr:rowOff>310330</xdr:rowOff>
    </xdr:from>
    <xdr:to>
      <xdr:col>2</xdr:col>
      <xdr:colOff>350736</xdr:colOff>
      <xdr:row>1</xdr:row>
      <xdr:rowOff>365714</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39C372EC-044D-4B46-BD3C-E1101E5D4322}"/>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91533" y="310330"/>
          <a:ext cx="442913" cy="454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393598</xdr:colOff>
      <xdr:row>0</xdr:row>
      <xdr:rowOff>262704</xdr:rowOff>
    </xdr:from>
    <xdr:to>
      <xdr:col>2</xdr:col>
      <xdr:colOff>922235</xdr:colOff>
      <xdr:row>1</xdr:row>
      <xdr:rowOff>384763</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2D605C4E-4BCD-41C6-AD46-D2CB807FD50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692" y="262704"/>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6" name="Picture 26">
          <a:extLst>
            <a:ext uri="{FF2B5EF4-FFF2-40B4-BE49-F238E27FC236}">
              <a16:creationId xmlns:a16="http://schemas.microsoft.com/office/drawing/2014/main" id="{052829CC-A280-44FD-B54D-674E32D22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4</xdr:col>
      <xdr:colOff>963705</xdr:colOff>
      <xdr:row>0</xdr:row>
      <xdr:rowOff>316568</xdr:rowOff>
    </xdr:from>
    <xdr:to>
      <xdr:col>5</xdr:col>
      <xdr:colOff>307930</xdr:colOff>
      <xdr:row>1</xdr:row>
      <xdr:rowOff>373353</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EAC2E2AF-CE63-4350-996A-569B16D38B1B}"/>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77617" y="316568"/>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350792</xdr:colOff>
      <xdr:row>0</xdr:row>
      <xdr:rowOff>268942</xdr:rowOff>
    </xdr:from>
    <xdr:to>
      <xdr:col>6</xdr:col>
      <xdr:colOff>61399</xdr:colOff>
      <xdr:row>1</xdr:row>
      <xdr:rowOff>392402</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329F59EB-F7B2-4439-B244-A0FD60718EE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62880" y="268942"/>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8E4F1590-4BB8-4F2A-8E6D-06AB5509C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2</xdr:col>
      <xdr:colOff>857250</xdr:colOff>
      <xdr:row>0</xdr:row>
      <xdr:rowOff>285752</xdr:rowOff>
    </xdr:from>
    <xdr:to>
      <xdr:col>3</xdr:col>
      <xdr:colOff>382870</xdr:colOff>
      <xdr:row>1</xdr:row>
      <xdr:rowOff>341136</xdr:rowOff>
    </xdr:to>
    <xdr:pic>
      <xdr:nvPicPr>
        <xdr:cNvPr id="5" name="Imagem 8" descr="Sustainability Accounting Standards Board - Wikipedia">
          <a:hlinkClick xmlns:r="http://schemas.openxmlformats.org/officeDocument/2006/relationships" r:id="rId2"/>
          <a:extLst>
            <a:ext uri="{FF2B5EF4-FFF2-40B4-BE49-F238E27FC236}">
              <a16:creationId xmlns:a16="http://schemas.microsoft.com/office/drawing/2014/main" id="{D6EAE94C-56D9-450C-A6FA-2336322EE1BF}"/>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05938" y="285752"/>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425732</xdr:colOff>
      <xdr:row>0</xdr:row>
      <xdr:rowOff>238126</xdr:rowOff>
    </xdr:from>
    <xdr:to>
      <xdr:col>4</xdr:col>
      <xdr:colOff>37588</xdr:colOff>
      <xdr:row>1</xdr:row>
      <xdr:rowOff>360185</xdr:rowOff>
    </xdr:to>
    <xdr:pic>
      <xdr:nvPicPr>
        <xdr:cNvPr id="6" name="Gráfico 4" descr="Início com preenchimento sólido">
          <a:hlinkClick xmlns:r="http://schemas.openxmlformats.org/officeDocument/2006/relationships" r:id="rId4"/>
          <a:extLst>
            <a:ext uri="{FF2B5EF4-FFF2-40B4-BE49-F238E27FC236}">
              <a16:creationId xmlns:a16="http://schemas.microsoft.com/office/drawing/2014/main" id="{F64EC001-6A9C-4058-863C-E2917A2D9C4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91201" y="238126"/>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83345</xdr:colOff>
      <xdr:row>1</xdr:row>
      <xdr:rowOff>45250</xdr:rowOff>
    </xdr:from>
    <xdr:ext cx="759617" cy="223700"/>
    <xdr:pic>
      <xdr:nvPicPr>
        <xdr:cNvPr id="5" name="Picture 26">
          <a:extLst>
            <a:ext uri="{FF2B5EF4-FFF2-40B4-BE49-F238E27FC236}">
              <a16:creationId xmlns:a16="http://schemas.microsoft.com/office/drawing/2014/main" id="{4ED6964B-5A1C-4E16-ACFD-60174D8A3A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470" y="450063"/>
          <a:ext cx="759617" cy="223700"/>
        </a:xfrm>
        <a:prstGeom prst="rect">
          <a:avLst/>
        </a:prstGeom>
      </xdr:spPr>
    </xdr:pic>
    <xdr:clientData/>
  </xdr:oneCellAnchor>
  <xdr:twoCellAnchor editAs="oneCell">
    <xdr:from>
      <xdr:col>3</xdr:col>
      <xdr:colOff>71437</xdr:colOff>
      <xdr:row>0</xdr:row>
      <xdr:rowOff>345282</xdr:rowOff>
    </xdr:from>
    <xdr:to>
      <xdr:col>3</xdr:col>
      <xdr:colOff>513838</xdr:colOff>
      <xdr:row>2</xdr:row>
      <xdr:rowOff>3791</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E866975C-AB03-411E-9646-E6FB0B931012}"/>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58000" y="345282"/>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556700</xdr:colOff>
      <xdr:row>0</xdr:row>
      <xdr:rowOff>297656</xdr:rowOff>
    </xdr:from>
    <xdr:to>
      <xdr:col>4</xdr:col>
      <xdr:colOff>73306</xdr:colOff>
      <xdr:row>2</xdr:row>
      <xdr:rowOff>14903</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003C8902-E4CC-49E7-AE54-BBE9A61F5F2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343263" y="297656"/>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1381BD12-9C29-48AB-85AF-7527A694A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1</xdr:col>
      <xdr:colOff>11608595</xdr:colOff>
      <xdr:row>0</xdr:row>
      <xdr:rowOff>250032</xdr:rowOff>
    </xdr:from>
    <xdr:to>
      <xdr:col>1</xdr:col>
      <xdr:colOff>12050996</xdr:colOff>
      <xdr:row>1</xdr:row>
      <xdr:rowOff>305416</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5F429A61-A5AD-4629-BC87-8A968107F04D}"/>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22908" y="250032"/>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12093858</xdr:colOff>
      <xdr:row>0</xdr:row>
      <xdr:rowOff>202406</xdr:rowOff>
    </xdr:from>
    <xdr:to>
      <xdr:col>2</xdr:col>
      <xdr:colOff>73308</xdr:colOff>
      <xdr:row>1</xdr:row>
      <xdr:rowOff>324465</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F3AC4522-F03D-4DAC-8AA0-821FBC20FCE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08171" y="202406"/>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A79340BB-EBA3-4375-8135-FA346689A6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1</xdr:col>
      <xdr:colOff>8084635</xdr:colOff>
      <xdr:row>0</xdr:row>
      <xdr:rowOff>314790</xdr:rowOff>
    </xdr:from>
    <xdr:to>
      <xdr:col>2</xdr:col>
      <xdr:colOff>70695</xdr:colOff>
      <xdr:row>1</xdr:row>
      <xdr:rowOff>380048</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62A6CA65-53AB-459F-B487-29CAE7EC73E9}"/>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58873" y="314790"/>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113557</xdr:colOff>
      <xdr:row>0</xdr:row>
      <xdr:rowOff>267164</xdr:rowOff>
    </xdr:from>
    <xdr:to>
      <xdr:col>3</xdr:col>
      <xdr:colOff>61401</xdr:colOff>
      <xdr:row>1</xdr:row>
      <xdr:rowOff>399097</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20941B48-504E-40C1-9284-F05CFA94207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44136" y="267164"/>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9" name="Picture 26">
          <a:extLst>
            <a:ext uri="{FF2B5EF4-FFF2-40B4-BE49-F238E27FC236}">
              <a16:creationId xmlns:a16="http://schemas.microsoft.com/office/drawing/2014/main" id="{5E3322BA-B000-4656-A87E-570A39C2E5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663" y="419900"/>
          <a:ext cx="759617" cy="223700"/>
        </a:xfrm>
        <a:prstGeom prst="rect">
          <a:avLst/>
        </a:prstGeom>
      </xdr:spPr>
    </xdr:pic>
    <xdr:clientData/>
  </xdr:oneCellAnchor>
  <xdr:twoCellAnchor editAs="oneCell">
    <xdr:from>
      <xdr:col>1</xdr:col>
      <xdr:colOff>9322593</xdr:colOff>
      <xdr:row>0</xdr:row>
      <xdr:rowOff>488157</xdr:rowOff>
    </xdr:from>
    <xdr:to>
      <xdr:col>2</xdr:col>
      <xdr:colOff>216182</xdr:colOff>
      <xdr:row>1</xdr:row>
      <xdr:rowOff>341135</xdr:rowOff>
    </xdr:to>
    <xdr:pic>
      <xdr:nvPicPr>
        <xdr:cNvPr id="4" name="Imagem 8" descr="Sustainability Accounting Standards Board - Wikipedia">
          <a:hlinkClick xmlns:r="http://schemas.openxmlformats.org/officeDocument/2006/relationships" r:id="rId2"/>
          <a:extLst>
            <a:ext uri="{FF2B5EF4-FFF2-40B4-BE49-F238E27FC236}">
              <a16:creationId xmlns:a16="http://schemas.microsoft.com/office/drawing/2014/main" id="{5C231939-FFFC-4D44-AEDA-0488740BB5C4}"/>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79781" y="488157"/>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259044</xdr:colOff>
      <xdr:row>0</xdr:row>
      <xdr:rowOff>440531</xdr:rowOff>
    </xdr:from>
    <xdr:to>
      <xdr:col>3</xdr:col>
      <xdr:colOff>49493</xdr:colOff>
      <xdr:row>1</xdr:row>
      <xdr:rowOff>360184</xdr:rowOff>
    </xdr:to>
    <xdr:pic>
      <xdr:nvPicPr>
        <xdr:cNvPr id="5" name="Gráfico 4" descr="Início com preenchimento sólido">
          <a:hlinkClick xmlns:r="http://schemas.openxmlformats.org/officeDocument/2006/relationships" r:id="rId4"/>
          <a:extLst>
            <a:ext uri="{FF2B5EF4-FFF2-40B4-BE49-F238E27FC236}">
              <a16:creationId xmlns:a16="http://schemas.microsoft.com/office/drawing/2014/main" id="{B2FD7DA9-2858-4E82-9FFD-F219FFB8A02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165044" y="440531"/>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5" name="Picture 26">
          <a:extLst>
            <a:ext uri="{FF2B5EF4-FFF2-40B4-BE49-F238E27FC236}">
              <a16:creationId xmlns:a16="http://schemas.microsoft.com/office/drawing/2014/main" id="{6EE3E634-7D48-4544-A62F-974BFDFB4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1</xdr:col>
      <xdr:colOff>9215437</xdr:colOff>
      <xdr:row>0</xdr:row>
      <xdr:rowOff>261939</xdr:rowOff>
    </xdr:from>
    <xdr:to>
      <xdr:col>1</xdr:col>
      <xdr:colOff>9657838</xdr:colOff>
      <xdr:row>1</xdr:row>
      <xdr:rowOff>317323</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16D75C45-8685-48D5-8ABB-63078F6D6675}"/>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98843" y="261939"/>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9700700</xdr:colOff>
      <xdr:row>0</xdr:row>
      <xdr:rowOff>214313</xdr:rowOff>
    </xdr:from>
    <xdr:to>
      <xdr:col>2</xdr:col>
      <xdr:colOff>25680</xdr:colOff>
      <xdr:row>1</xdr:row>
      <xdr:rowOff>336372</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F3B926A5-4A62-41D0-A567-70F13F97566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84106" y="214313"/>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59531</xdr:rowOff>
    </xdr:from>
    <xdr:ext cx="759617" cy="223700"/>
    <xdr:pic>
      <xdr:nvPicPr>
        <xdr:cNvPr id="3" name="Picture 26">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64344"/>
          <a:ext cx="759617" cy="223700"/>
        </a:xfrm>
        <a:prstGeom prst="rect">
          <a:avLst/>
        </a:prstGeom>
      </xdr:spPr>
    </xdr:pic>
    <xdr:clientData/>
  </xdr:oneCellAnchor>
  <xdr:twoCellAnchor editAs="oneCell">
    <xdr:from>
      <xdr:col>4</xdr:col>
      <xdr:colOff>326230</xdr:colOff>
      <xdr:row>0</xdr:row>
      <xdr:rowOff>242888</xdr:rowOff>
    </xdr:from>
    <xdr:to>
      <xdr:col>5</xdr:col>
      <xdr:colOff>130967</xdr:colOff>
      <xdr:row>1</xdr:row>
      <xdr:rowOff>326231</xdr:rowOff>
    </xdr:to>
    <xdr:pic>
      <xdr:nvPicPr>
        <xdr:cNvPr id="4" name="Imagem 2" descr="GRI - Home">
          <a:hlinkClick xmlns:r="http://schemas.openxmlformats.org/officeDocument/2006/relationships" r:id="rId2"/>
          <a:extLst>
            <a:ext uri="{FF2B5EF4-FFF2-40B4-BE49-F238E27FC236}">
              <a16:creationId xmlns:a16="http://schemas.microsoft.com/office/drawing/2014/main" id="{FA4E0594-F4D5-4AE3-82B4-958476690D23}"/>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3886" y="242888"/>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292893</xdr:colOff>
      <xdr:row>0</xdr:row>
      <xdr:rowOff>166688</xdr:rowOff>
    </xdr:from>
    <xdr:to>
      <xdr:col>6</xdr:col>
      <xdr:colOff>0</xdr:colOff>
      <xdr:row>1</xdr:row>
      <xdr:rowOff>366713</xdr:rowOff>
    </xdr:to>
    <xdr:pic>
      <xdr:nvPicPr>
        <xdr:cNvPr id="6" name="Gráfico 5" descr="Início com preenchimento sólido">
          <a:hlinkClick xmlns:r="http://schemas.openxmlformats.org/officeDocument/2006/relationships" r:id="rId4"/>
          <a:extLst>
            <a:ext uri="{FF2B5EF4-FFF2-40B4-BE49-F238E27FC236}">
              <a16:creationId xmlns:a16="http://schemas.microsoft.com/office/drawing/2014/main" id="{41AEB3A8-9BEC-42F0-8933-1FCE7C40C21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901112" y="166688"/>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4" name="Picture 26">
          <a:extLst>
            <a:ext uri="{FF2B5EF4-FFF2-40B4-BE49-F238E27FC236}">
              <a16:creationId xmlns:a16="http://schemas.microsoft.com/office/drawing/2014/main" id="{36DAE9B8-B466-4715-9B22-7DA5E588ED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5</xdr:col>
      <xdr:colOff>130969</xdr:colOff>
      <xdr:row>0</xdr:row>
      <xdr:rowOff>214314</xdr:rowOff>
    </xdr:from>
    <xdr:to>
      <xdr:col>5</xdr:col>
      <xdr:colOff>573370</xdr:colOff>
      <xdr:row>1</xdr:row>
      <xdr:rowOff>317323</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988033B5-26C7-420A-BC37-CD688CEB98EF}"/>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596563" y="214314"/>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616232</xdr:colOff>
      <xdr:row>0</xdr:row>
      <xdr:rowOff>166688</xdr:rowOff>
    </xdr:from>
    <xdr:to>
      <xdr:col>6</xdr:col>
      <xdr:colOff>1869</xdr:colOff>
      <xdr:row>1</xdr:row>
      <xdr:rowOff>336372</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BFE0E0B0-2947-4EF6-93F3-2E202FA1C0F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081826" y="166688"/>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8" name="Picture 26">
          <a:extLst>
            <a:ext uri="{FF2B5EF4-FFF2-40B4-BE49-F238E27FC236}">
              <a16:creationId xmlns:a16="http://schemas.microsoft.com/office/drawing/2014/main" id="{9A1E28C2-8436-4E81-9206-D172D349F5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5</xdr:col>
      <xdr:colOff>299358</xdr:colOff>
      <xdr:row>0</xdr:row>
      <xdr:rowOff>292554</xdr:rowOff>
    </xdr:from>
    <xdr:to>
      <xdr:col>5</xdr:col>
      <xdr:colOff>741759</xdr:colOff>
      <xdr:row>1</xdr:row>
      <xdr:rowOff>358144</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FD82D47F-8844-4BEA-9FC9-45AE1DD37178}"/>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42715" y="292554"/>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784621</xdr:colOff>
      <xdr:row>0</xdr:row>
      <xdr:rowOff>244928</xdr:rowOff>
    </xdr:from>
    <xdr:to>
      <xdr:col>6</xdr:col>
      <xdr:colOff>20579</xdr:colOff>
      <xdr:row>1</xdr:row>
      <xdr:rowOff>377193</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5DB4B797-9671-4DB1-8ED2-56143DDB3E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227978" y="244928"/>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119063</xdr:colOff>
      <xdr:row>1</xdr:row>
      <xdr:rowOff>45250</xdr:rowOff>
    </xdr:from>
    <xdr:ext cx="759617" cy="223700"/>
    <xdr:pic>
      <xdr:nvPicPr>
        <xdr:cNvPr id="6" name="Picture 26">
          <a:extLst>
            <a:ext uri="{FF2B5EF4-FFF2-40B4-BE49-F238E27FC236}">
              <a16:creationId xmlns:a16="http://schemas.microsoft.com/office/drawing/2014/main" id="{E9731343-5C79-4026-93F3-5B7797B35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363" y="432600"/>
          <a:ext cx="759617" cy="223700"/>
        </a:xfrm>
        <a:prstGeom prst="rect">
          <a:avLst/>
        </a:prstGeom>
      </xdr:spPr>
    </xdr:pic>
    <xdr:clientData/>
  </xdr:oneCellAnchor>
  <xdr:twoCellAnchor editAs="oneCell">
    <xdr:from>
      <xdr:col>1</xdr:col>
      <xdr:colOff>6072188</xdr:colOff>
      <xdr:row>0</xdr:row>
      <xdr:rowOff>190501</xdr:rowOff>
    </xdr:from>
    <xdr:to>
      <xdr:col>2</xdr:col>
      <xdr:colOff>61402</xdr:colOff>
      <xdr:row>1</xdr:row>
      <xdr:rowOff>245885</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FAA0E05F-9180-432F-A577-6C3308FB1F57}"/>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86501" y="190501"/>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104264</xdr:colOff>
      <xdr:row>0</xdr:row>
      <xdr:rowOff>142875</xdr:rowOff>
    </xdr:from>
    <xdr:to>
      <xdr:col>3</xdr:col>
      <xdr:colOff>49495</xdr:colOff>
      <xdr:row>1</xdr:row>
      <xdr:rowOff>264934</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1ED4CA70-E49C-45DF-BCB3-B25B0CB7CB7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71764" y="142875"/>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95250</xdr:colOff>
      <xdr:row>1</xdr:row>
      <xdr:rowOff>33343</xdr:rowOff>
    </xdr:from>
    <xdr:ext cx="759617" cy="223700"/>
    <xdr:pic>
      <xdr:nvPicPr>
        <xdr:cNvPr id="4" name="Picture 26">
          <a:extLst>
            <a:ext uri="{FF2B5EF4-FFF2-40B4-BE49-F238E27FC236}">
              <a16:creationId xmlns:a16="http://schemas.microsoft.com/office/drawing/2014/main" id="{5B622EF2-E98F-43E1-8D85-C9AC72ADDD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656" y="402437"/>
          <a:ext cx="759617" cy="223700"/>
        </a:xfrm>
        <a:prstGeom prst="rect">
          <a:avLst/>
        </a:prstGeom>
      </xdr:spPr>
    </xdr:pic>
    <xdr:clientData/>
  </xdr:oneCellAnchor>
  <xdr:twoCellAnchor editAs="oneCell">
    <xdr:from>
      <xdr:col>1</xdr:col>
      <xdr:colOff>8620125</xdr:colOff>
      <xdr:row>0</xdr:row>
      <xdr:rowOff>226220</xdr:rowOff>
    </xdr:from>
    <xdr:to>
      <xdr:col>1</xdr:col>
      <xdr:colOff>9062526</xdr:colOff>
      <xdr:row>1</xdr:row>
      <xdr:rowOff>281604</xdr:rowOff>
    </xdr:to>
    <xdr:pic>
      <xdr:nvPicPr>
        <xdr:cNvPr id="2" name="Imagem 8" descr="Sustainability Accounting Standards Board - Wikipedia">
          <a:hlinkClick xmlns:r="http://schemas.openxmlformats.org/officeDocument/2006/relationships" r:id="rId2"/>
          <a:extLst>
            <a:ext uri="{FF2B5EF4-FFF2-40B4-BE49-F238E27FC236}">
              <a16:creationId xmlns:a16="http://schemas.microsoft.com/office/drawing/2014/main" id="{C9501734-A5AD-4205-997F-F3BCF74FF6C0}"/>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50" y="226220"/>
          <a:ext cx="442401" cy="460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9105388</xdr:colOff>
      <xdr:row>0</xdr:row>
      <xdr:rowOff>178594</xdr:rowOff>
    </xdr:from>
    <xdr:to>
      <xdr:col>2</xdr:col>
      <xdr:colOff>37587</xdr:colOff>
      <xdr:row>1</xdr:row>
      <xdr:rowOff>300653</xdr:rowOff>
    </xdr:to>
    <xdr:pic>
      <xdr:nvPicPr>
        <xdr:cNvPr id="3" name="Gráfico 4" descr="Início com preenchimento sólido">
          <a:hlinkClick xmlns:r="http://schemas.openxmlformats.org/officeDocument/2006/relationships" r:id="rId4"/>
          <a:extLst>
            <a:ext uri="{FF2B5EF4-FFF2-40B4-BE49-F238E27FC236}">
              <a16:creationId xmlns:a16="http://schemas.microsoft.com/office/drawing/2014/main" id="{A94C57FC-5F6B-40E9-9CAA-A2D8C25599D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43513" y="178594"/>
          <a:ext cx="528637" cy="52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59530</xdr:colOff>
      <xdr:row>1</xdr:row>
      <xdr:rowOff>59531</xdr:rowOff>
    </xdr:from>
    <xdr:ext cx="759617" cy="223700"/>
    <xdr:pic>
      <xdr:nvPicPr>
        <xdr:cNvPr id="2" name="Picture 26">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655" y="464344"/>
          <a:ext cx="759617" cy="223700"/>
        </a:xfrm>
        <a:prstGeom prst="rect">
          <a:avLst/>
        </a:prstGeom>
      </xdr:spPr>
    </xdr:pic>
    <xdr:clientData/>
  </xdr:oneCellAnchor>
  <xdr:twoCellAnchor editAs="oneCell">
    <xdr:from>
      <xdr:col>5</xdr:col>
      <xdr:colOff>1000125</xdr:colOff>
      <xdr:row>0</xdr:row>
      <xdr:rowOff>242887</xdr:rowOff>
    </xdr:from>
    <xdr:to>
      <xdr:col>5</xdr:col>
      <xdr:colOff>1495425</xdr:colOff>
      <xdr:row>1</xdr:row>
      <xdr:rowOff>326230</xdr:rowOff>
    </xdr:to>
    <xdr:pic>
      <xdr:nvPicPr>
        <xdr:cNvPr id="5" name="Imagem 2" descr="GRI - Home">
          <a:hlinkClick xmlns:r="http://schemas.openxmlformats.org/officeDocument/2006/relationships" r:id="rId2"/>
          <a:extLst>
            <a:ext uri="{FF2B5EF4-FFF2-40B4-BE49-F238E27FC236}">
              <a16:creationId xmlns:a16="http://schemas.microsoft.com/office/drawing/2014/main" id="{0389D754-8A66-423E-A904-C72CD30662DE}"/>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96750" y="242887"/>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1657351</xdr:colOff>
      <xdr:row>0</xdr:row>
      <xdr:rowOff>166687</xdr:rowOff>
    </xdr:from>
    <xdr:to>
      <xdr:col>5</xdr:col>
      <xdr:colOff>2245520</xdr:colOff>
      <xdr:row>2</xdr:row>
      <xdr:rowOff>9525</xdr:rowOff>
    </xdr:to>
    <xdr:pic>
      <xdr:nvPicPr>
        <xdr:cNvPr id="6" name="Gráfico 5" descr="Início com preenchimento sólido">
          <a:hlinkClick xmlns:r="http://schemas.openxmlformats.org/officeDocument/2006/relationships" r:id="rId4"/>
          <a:extLst>
            <a:ext uri="{FF2B5EF4-FFF2-40B4-BE49-F238E27FC236}">
              <a16:creationId xmlns:a16="http://schemas.microsoft.com/office/drawing/2014/main" id="{229F7C4C-B464-4105-8FBC-B972F28DBA5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753976" y="166687"/>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71436</xdr:colOff>
      <xdr:row>1</xdr:row>
      <xdr:rowOff>59531</xdr:rowOff>
    </xdr:from>
    <xdr:ext cx="759617" cy="223700"/>
    <xdr:pic>
      <xdr:nvPicPr>
        <xdr:cNvPr id="4" name="Picture 26">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7655" y="464344"/>
          <a:ext cx="759617" cy="223700"/>
        </a:xfrm>
        <a:prstGeom prst="rect">
          <a:avLst/>
        </a:prstGeom>
      </xdr:spPr>
    </xdr:pic>
    <xdr:clientData/>
  </xdr:oneCellAnchor>
  <xdr:twoCellAnchor editAs="oneCell">
    <xdr:from>
      <xdr:col>4</xdr:col>
      <xdr:colOff>397667</xdr:colOff>
      <xdr:row>0</xdr:row>
      <xdr:rowOff>219075</xdr:rowOff>
    </xdr:from>
    <xdr:to>
      <xdr:col>4</xdr:col>
      <xdr:colOff>892967</xdr:colOff>
      <xdr:row>1</xdr:row>
      <xdr:rowOff>302418</xdr:rowOff>
    </xdr:to>
    <xdr:pic>
      <xdr:nvPicPr>
        <xdr:cNvPr id="7" name="Imagem 2" descr="GRI - Home">
          <a:hlinkClick xmlns:r="http://schemas.openxmlformats.org/officeDocument/2006/relationships" r:id="rId2"/>
          <a:extLst>
            <a:ext uri="{FF2B5EF4-FFF2-40B4-BE49-F238E27FC236}">
              <a16:creationId xmlns:a16="http://schemas.microsoft.com/office/drawing/2014/main" id="{29797466-EA9A-454C-841D-352B956F423C}"/>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018292" y="219075"/>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30955</xdr:colOff>
      <xdr:row>0</xdr:row>
      <xdr:rowOff>142875</xdr:rowOff>
    </xdr:from>
    <xdr:to>
      <xdr:col>6</xdr:col>
      <xdr:colOff>-1</xdr:colOff>
      <xdr:row>1</xdr:row>
      <xdr:rowOff>342900</xdr:rowOff>
    </xdr:to>
    <xdr:pic>
      <xdr:nvPicPr>
        <xdr:cNvPr id="8" name="Gráfico 5" descr="Início com preenchimento sólido">
          <a:hlinkClick xmlns:r="http://schemas.openxmlformats.org/officeDocument/2006/relationships" r:id="rId4"/>
          <a:extLst>
            <a:ext uri="{FF2B5EF4-FFF2-40B4-BE49-F238E27FC236}">
              <a16:creationId xmlns:a16="http://schemas.microsoft.com/office/drawing/2014/main" id="{ED94E6C4-7A3D-4838-90FD-26FD6D476EE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675518" y="142875"/>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47625</xdr:colOff>
      <xdr:row>1</xdr:row>
      <xdr:rowOff>35719</xdr:rowOff>
    </xdr:from>
    <xdr:ext cx="759617" cy="223700"/>
    <xdr:pic>
      <xdr:nvPicPr>
        <xdr:cNvPr id="2" name="Picture 26">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8" y="440532"/>
          <a:ext cx="759617" cy="223700"/>
        </a:xfrm>
        <a:prstGeom prst="rect">
          <a:avLst/>
        </a:prstGeom>
      </xdr:spPr>
    </xdr:pic>
    <xdr:clientData/>
  </xdr:oneCellAnchor>
  <xdr:twoCellAnchor editAs="oneCell">
    <xdr:from>
      <xdr:col>3</xdr:col>
      <xdr:colOff>571500</xdr:colOff>
      <xdr:row>0</xdr:row>
      <xdr:rowOff>219075</xdr:rowOff>
    </xdr:from>
    <xdr:to>
      <xdr:col>4</xdr:col>
      <xdr:colOff>459581</xdr:colOff>
      <xdr:row>1</xdr:row>
      <xdr:rowOff>302418</xdr:rowOff>
    </xdr:to>
    <xdr:pic>
      <xdr:nvPicPr>
        <xdr:cNvPr id="4" name="Imagem 2" descr="GRI - Home">
          <a:hlinkClick xmlns:r="http://schemas.openxmlformats.org/officeDocument/2006/relationships" r:id="rId2"/>
          <a:extLst>
            <a:ext uri="{FF2B5EF4-FFF2-40B4-BE49-F238E27FC236}">
              <a16:creationId xmlns:a16="http://schemas.microsoft.com/office/drawing/2014/main" id="{712E65A7-CE69-4B85-B570-F260E65C735A}"/>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5656" y="219075"/>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14288</xdr:colOff>
      <xdr:row>0</xdr:row>
      <xdr:rowOff>142875</xdr:rowOff>
    </xdr:from>
    <xdr:to>
      <xdr:col>5</xdr:col>
      <xdr:colOff>602457</xdr:colOff>
      <xdr:row>1</xdr:row>
      <xdr:rowOff>342900</xdr:rowOff>
    </xdr:to>
    <xdr:pic>
      <xdr:nvPicPr>
        <xdr:cNvPr id="5" name="Gráfico 5" descr="Início com preenchimento sólido">
          <a:hlinkClick xmlns:r="http://schemas.openxmlformats.org/officeDocument/2006/relationships" r:id="rId4"/>
          <a:extLst>
            <a:ext uri="{FF2B5EF4-FFF2-40B4-BE49-F238E27FC236}">
              <a16:creationId xmlns:a16="http://schemas.microsoft.com/office/drawing/2014/main" id="{8B0B9CD0-2F5F-4887-B495-44B188FA923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12882" y="142875"/>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107156</xdr:colOff>
      <xdr:row>1</xdr:row>
      <xdr:rowOff>71437</xdr:rowOff>
    </xdr:from>
    <xdr:ext cx="759617" cy="223700"/>
    <xdr:pic>
      <xdr:nvPicPr>
        <xdr:cNvPr id="2" name="Picture 26">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1469" y="476250"/>
          <a:ext cx="759617" cy="223700"/>
        </a:xfrm>
        <a:prstGeom prst="rect">
          <a:avLst/>
        </a:prstGeom>
      </xdr:spPr>
    </xdr:pic>
    <xdr:clientData/>
  </xdr:oneCellAnchor>
  <xdr:twoCellAnchor editAs="oneCell">
    <xdr:from>
      <xdr:col>7</xdr:col>
      <xdr:colOff>635792</xdr:colOff>
      <xdr:row>0</xdr:row>
      <xdr:rowOff>302419</xdr:rowOff>
    </xdr:from>
    <xdr:to>
      <xdr:col>7</xdr:col>
      <xdr:colOff>1131092</xdr:colOff>
      <xdr:row>1</xdr:row>
      <xdr:rowOff>385762</xdr:rowOff>
    </xdr:to>
    <xdr:pic>
      <xdr:nvPicPr>
        <xdr:cNvPr id="6" name="Imagem 2" descr="GRI - Home">
          <a:hlinkClick xmlns:r="http://schemas.openxmlformats.org/officeDocument/2006/relationships" r:id="rId2"/>
          <a:extLst>
            <a:ext uri="{FF2B5EF4-FFF2-40B4-BE49-F238E27FC236}">
              <a16:creationId xmlns:a16="http://schemas.microsoft.com/office/drawing/2014/main" id="{4525887E-7747-46DD-A160-3B958CA6DA03}"/>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13480" y="302419"/>
          <a:ext cx="495300"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1293018</xdr:colOff>
      <xdr:row>0</xdr:row>
      <xdr:rowOff>226219</xdr:rowOff>
    </xdr:from>
    <xdr:to>
      <xdr:col>8</xdr:col>
      <xdr:colOff>0</xdr:colOff>
      <xdr:row>2</xdr:row>
      <xdr:rowOff>21432</xdr:rowOff>
    </xdr:to>
    <xdr:pic>
      <xdr:nvPicPr>
        <xdr:cNvPr id="7" name="Gráfico 5" descr="Início com preenchimento sólido">
          <a:hlinkClick xmlns:r="http://schemas.openxmlformats.org/officeDocument/2006/relationships" r:id="rId4"/>
          <a:extLst>
            <a:ext uri="{FF2B5EF4-FFF2-40B4-BE49-F238E27FC236}">
              <a16:creationId xmlns:a16="http://schemas.microsoft.com/office/drawing/2014/main" id="{BB299B88-1279-4BA9-8C79-B7CD0CF2379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270706" y="226219"/>
          <a:ext cx="588169" cy="604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SASB/6342-GRI-2022%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RT-CH-540a.2%20-%20N&#250;mero%20de%20incidentes%20de%20transporte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Log&#237;stica%20Braskem%20rod-%2020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Log&#237;stica%20Braskem%20rod%20-%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Log&#237;stica%20Braskem%20rod%20-%20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Log&#237;stica%20Braskem%20marferr%20-%20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Log&#237;stica%20Braskem%20marferr%20-%20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Log&#237;stica%20Braskem%20marferr%20-%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Log&#237;stica%20Braskem%20-%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Log&#237;stica%20Braskem%20-%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Log&#237;stica%20Braskem%20-%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RT-CH-540a.2%20-%20N&#250;mero%20de%20incidentes%20de%20transporte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Log&#237;stica%20Braskem%20marferr%20-%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Log&#237;stica%20Braskem%20marferr%20-%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raskemsa-my.sharepoint.com/personal/gabrib53_braskem_com/Documents/Arquivos%20de%20Chat%20do%20Microsoft%20Teams/Log&#237;stica%20Braskem%20marferr%20-%20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eams/IntegratedReport2022-Projectteam/Documentos%20Compartilhados/Project%20team/Data%20Collection/ESG%20Dashboard/Log&#237;stica%20Braskem%20marferr%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I 302"/>
      <sheetName val="GRI 305"/>
    </sheetNames>
    <sheetDataSet>
      <sheetData sheetId="0">
        <row r="95">
          <cell r="D95">
            <v>7.6330843504295282E-2</v>
          </cell>
          <cell r="E95">
            <v>0.39727935749758109</v>
          </cell>
          <cell r="F95">
            <v>0.53408718015219214</v>
          </cell>
          <cell r="G95">
            <v>1.8797145009035583E-2</v>
          </cell>
          <cell r="H95">
            <v>8.1073535166271957E-2</v>
          </cell>
        </row>
      </sheetData>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FERROVIÁRIO"/>
      <sheetName val="MARÍTIMO"/>
    </sheetNames>
    <sheetDataSet>
      <sheetData sheetId="0">
        <row r="15">
          <cell r="S15">
            <v>456388</v>
          </cell>
        </row>
        <row r="16">
          <cell r="S16">
            <v>39.000002299999998</v>
          </cell>
        </row>
      </sheetData>
      <sheetData sheetId="1">
        <row r="15">
          <cell r="S15">
            <v>3357</v>
          </cell>
        </row>
      </sheetData>
      <sheetData sheetId="2">
        <row r="30">
          <cell r="S30">
            <v>487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row r="15">
          <cell r="S15">
            <v>26121</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row r="15">
          <cell r="S15">
            <v>415719</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row r="15">
          <cell r="S15">
            <v>416345</v>
          </cell>
        </row>
      </sheetData>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sheetData sheetId="1">
        <row r="15">
          <cell r="S15">
            <v>144</v>
          </cell>
        </row>
      </sheetData>
      <sheetData sheetId="2">
        <row r="15">
          <cell r="S15">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sheetData sheetId="1">
        <row r="15">
          <cell r="S15">
            <v>481</v>
          </cell>
        </row>
      </sheetData>
      <sheetData sheetId="2">
        <row r="15">
          <cell r="S15">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sheetData sheetId="1">
        <row r="15">
          <cell r="S15">
            <v>588</v>
          </cell>
        </row>
      </sheetData>
      <sheetData sheetId="2">
        <row r="15">
          <cell r="S15">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row r="16">
          <cell r="S16">
            <v>5.6000000000000006E-6</v>
          </cell>
        </row>
        <row r="24">
          <cell r="S24">
            <v>2.1438689177290304E-6</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row r="16">
          <cell r="S16">
            <v>48.000008600000001</v>
          </cell>
        </row>
        <row r="24">
          <cell r="S24">
            <v>1.1546262884304062</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row r="15">
          <cell r="S15">
            <v>416345</v>
          </cell>
        </row>
        <row r="16">
          <cell r="S16">
            <v>31.000000200000002</v>
          </cell>
        </row>
        <row r="24">
          <cell r="S24">
            <v>0.7445748165583832</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FERROVIÁRIO"/>
      <sheetName val="MARÍTIMO"/>
    </sheetNames>
    <sheetDataSet>
      <sheetData sheetId="0">
        <row r="17">
          <cell r="S17">
            <v>18.000001099999999</v>
          </cell>
        </row>
        <row r="24">
          <cell r="S24">
            <v>0.8545361030526657</v>
          </cell>
        </row>
      </sheetData>
      <sheetData sheetId="1">
        <row r="16">
          <cell r="S16">
            <v>1</v>
          </cell>
        </row>
        <row r="24">
          <cell r="S24">
            <v>2.9788501638367588</v>
          </cell>
        </row>
      </sheetData>
      <sheetData sheetId="2">
        <row r="16">
          <cell r="S16">
            <v>1.0000001000000001</v>
          </cell>
        </row>
        <row r="24">
          <cell r="S24">
            <v>20.533882956878852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sheetData sheetId="1">
        <row r="16">
          <cell r="S16">
            <v>1.0000022999999991</v>
          </cell>
        </row>
        <row r="69">
          <cell r="S69">
            <v>69.444604166666608</v>
          </cell>
        </row>
      </sheetData>
      <sheetData sheetId="2">
        <row r="16">
          <cell r="R16">
            <v>0</v>
          </cell>
        </row>
        <row r="24">
          <cell r="R24">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sheetData sheetId="1">
        <row r="76">
          <cell r="S76">
            <v>2.2000000000000001E-6</v>
          </cell>
        </row>
      </sheetData>
      <sheetData sheetId="2">
        <row r="16">
          <cell r="R16">
            <v>0</v>
          </cell>
        </row>
        <row r="24">
          <cell r="R24">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sheetData sheetId="1">
        <row r="16">
          <cell r="S16">
            <v>1.0000001999999999</v>
          </cell>
        </row>
        <row r="24">
          <cell r="S24">
            <v>17.006806122448978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DOVIÁRIO"/>
      <sheetName val="MARÍTIMO"/>
      <sheetName val="FERROVIÁRIO"/>
    </sheetNames>
    <sheetDataSet>
      <sheetData sheetId="0"/>
      <sheetData sheetId="1"/>
      <sheetData sheetId="2">
        <row r="16">
          <cell r="R16">
            <v>0</v>
          </cell>
        </row>
        <row r="24">
          <cell r="R24">
            <v>0</v>
          </cell>
        </row>
      </sheetData>
    </sheetDataSet>
  </externalBook>
</externalLink>
</file>

<file path=xl/persons/person.xml><?xml version="1.0" encoding="utf-8"?>
<personList xmlns="http://schemas.microsoft.com/office/spreadsheetml/2018/threadedcomments" xmlns:x="http://schemas.openxmlformats.org/spreadsheetml/2006/main">
  <person displayName="VITTORIA NEVES PICARELLI" id="{83662AB7-2347-4A38-A777-E13D34DE47BE}" userId="S::vittop01@braskem.com::09335552-7ed6-4c46-9bfa-da4385794301" providerId="AD"/>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 dT="2023-03-07T20:31:35.87" personId="{83662AB7-2347-4A38-A777-E13D34DE47BE}" id="{F437B18F-A23A-4192-83EC-F6616BBA2F7E}">
    <text>Considerar páginas 27 e 35 do relatório.</text>
  </threadedComment>
  <threadedComment ref="B69" dT="2023-03-07T20:37:02.48" personId="{83662AB7-2347-4A38-A777-E13D34DE47BE}" id="{1A28D274-DC98-4BA5-9274-1A0630192E52}">
    <text>Capítulo "Sobre este relatório"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api.mziq.com/mzfilemanager/v2/d/540b55c5-af99-45f7-a772-92665eb948e9/dc9fcffc-e01c-ac98-d929-2c425ffe994c?origin=1"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EFA78-E44E-4F2F-AE2C-8A346615EA21}">
  <sheetPr>
    <tabColor rgb="FFFFFF00"/>
  </sheetPr>
  <dimension ref="A1:AC47"/>
  <sheetViews>
    <sheetView showGridLines="0" showRowColHeaders="0" zoomScale="50" zoomScaleNormal="50" workbookViewId="0">
      <selection activeCell="S14" sqref="S14"/>
    </sheetView>
  </sheetViews>
  <sheetFormatPr defaultColWidth="0" defaultRowHeight="21" zeroHeight="1" x14ac:dyDescent="0.5"/>
  <cols>
    <col min="1" max="1" width="2.7265625" customWidth="1"/>
    <col min="2" max="2" width="9.1796875" bestFit="1" customWidth="1"/>
    <col min="3" max="17" width="9.1796875" customWidth="1"/>
    <col min="18" max="18" width="22.7265625" style="70" customWidth="1"/>
    <col min="19" max="19" width="22.7265625" customWidth="1"/>
    <col min="20" max="20" width="33.26953125" style="70" customWidth="1"/>
    <col min="21" max="29" width="9.1796875" customWidth="1"/>
    <col min="30" max="16384" width="9.1796875" hidden="1"/>
  </cols>
  <sheetData>
    <row r="1" spans="18:20" ht="11.25" customHeight="1" x14ac:dyDescent="0.5"/>
    <row r="2" spans="18:20" ht="60" customHeight="1" x14ac:dyDescent="0.35">
      <c r="R2"/>
      <c r="T2"/>
    </row>
    <row r="3" spans="18:20" x14ac:dyDescent="0.5"/>
    <row r="4" spans="18:20" x14ac:dyDescent="0.5"/>
    <row r="5" spans="18:20" x14ac:dyDescent="0.5"/>
    <row r="6" spans="18:20" x14ac:dyDescent="0.5"/>
    <row r="7" spans="18:20" x14ac:dyDescent="0.5"/>
    <row r="8" spans="18:20" x14ac:dyDescent="0.5"/>
    <row r="9" spans="18:20" x14ac:dyDescent="0.5"/>
    <row r="10" spans="18:20" x14ac:dyDescent="0.5"/>
    <row r="11" spans="18:20" x14ac:dyDescent="0.5"/>
    <row r="12" spans="18:20" x14ac:dyDescent="0.5"/>
    <row r="13" spans="18:20" ht="22.5" customHeight="1" x14ac:dyDescent="0.5"/>
    <row r="14" spans="18:20" ht="22.5" customHeight="1" x14ac:dyDescent="0.5"/>
    <row r="15" spans="18:20" ht="22.5" customHeight="1" x14ac:dyDescent="0.5"/>
    <row r="16" spans="18:20" ht="22.5" customHeight="1" x14ac:dyDescent="0.5"/>
    <row r="17" ht="22.5" customHeight="1" x14ac:dyDescent="0.5"/>
    <row r="18" ht="22.5" customHeight="1" x14ac:dyDescent="0.5"/>
    <row r="19" ht="22.5" customHeight="1" x14ac:dyDescent="0.5"/>
    <row r="20" ht="22.5" customHeight="1" x14ac:dyDescent="0.5"/>
    <row r="21" ht="22.5" customHeight="1" x14ac:dyDescent="0.5"/>
    <row r="22" ht="22.5" customHeight="1" x14ac:dyDescent="0.5"/>
    <row r="23" ht="22.5" customHeight="1" x14ac:dyDescent="0.5"/>
    <row r="24" ht="22.5" customHeight="1" x14ac:dyDescent="0.5"/>
    <row r="25" ht="22.5" customHeight="1" x14ac:dyDescent="0.5"/>
    <row r="26" ht="22.5" customHeight="1" x14ac:dyDescent="0.5"/>
    <row r="27" ht="22.5" hidden="1" customHeight="1" x14ac:dyDescent="0.5"/>
    <row r="28" ht="22.5" hidden="1" customHeight="1" x14ac:dyDescent="0.5"/>
    <row r="29" ht="22.5" hidden="1" customHeight="1" x14ac:dyDescent="0.5"/>
    <row r="30" ht="22.5" hidden="1" customHeight="1" x14ac:dyDescent="0.5"/>
    <row r="31" ht="22.5" hidden="1" customHeight="1" x14ac:dyDescent="0.5"/>
    <row r="32" ht="22.5" hidden="1" customHeight="1" x14ac:dyDescent="0.5"/>
    <row r="33" ht="22.5" hidden="1" customHeight="1" x14ac:dyDescent="0.5"/>
    <row r="34" ht="22.5" hidden="1" customHeight="1" x14ac:dyDescent="0.5"/>
    <row r="35" ht="22.5" hidden="1" customHeight="1" x14ac:dyDescent="0.5"/>
    <row r="36" ht="22.5" hidden="1" customHeight="1" x14ac:dyDescent="0.5"/>
    <row r="37" ht="22.5" hidden="1" customHeight="1" x14ac:dyDescent="0.5"/>
    <row r="38" ht="22.5" hidden="1" customHeight="1" x14ac:dyDescent="0.5"/>
    <row r="39" ht="22.5" hidden="1" customHeight="1" x14ac:dyDescent="0.5"/>
    <row r="40" ht="22.5" hidden="1" customHeight="1" x14ac:dyDescent="0.5"/>
    <row r="41" ht="22.5" hidden="1" customHeight="1" x14ac:dyDescent="0.5"/>
    <row r="42" ht="22.5" hidden="1" customHeight="1" x14ac:dyDescent="0.5"/>
    <row r="43" ht="22.5" hidden="1" customHeight="1" x14ac:dyDescent="0.5"/>
    <row r="44" ht="22.5" hidden="1" customHeight="1" x14ac:dyDescent="0.5"/>
    <row r="45" ht="22.5" hidden="1" customHeight="1" x14ac:dyDescent="0.5"/>
    <row r="46" ht="22.5" hidden="1" customHeight="1" x14ac:dyDescent="0.5"/>
    <row r="47" ht="22.5" hidden="1" customHeight="1" x14ac:dyDescent="0.5"/>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BBCA9-969F-4F30-A018-4A9A77BCDC18}">
  <sheetPr>
    <tabColor rgb="FF0070C0"/>
  </sheetPr>
  <dimension ref="A1:I64"/>
  <sheetViews>
    <sheetView showGridLines="0" showRowColHeaders="0" zoomScale="80" zoomScaleNormal="80" workbookViewId="0">
      <selection activeCell="C1" sqref="C1"/>
    </sheetView>
  </sheetViews>
  <sheetFormatPr defaultColWidth="0" defaultRowHeight="14.5" zeroHeight="1" x14ac:dyDescent="0.35"/>
  <cols>
    <col min="1" max="1" width="2.54296875" customWidth="1"/>
    <col min="2" max="2" width="84" customWidth="1"/>
    <col min="3" max="4" width="8.7265625" customWidth="1"/>
    <col min="5" max="5" width="10.7265625" customWidth="1"/>
    <col min="6" max="6" width="8.7265625" style="79" customWidth="1"/>
    <col min="7" max="9" width="0" hidden="1" customWidth="1"/>
    <col min="10" max="16384" width="9.1796875" hidden="1"/>
  </cols>
  <sheetData>
    <row r="1" spans="2:9" ht="35.25" customHeight="1" x14ac:dyDescent="0.35">
      <c r="B1" s="71" t="s">
        <v>1272</v>
      </c>
      <c r="F1"/>
    </row>
    <row r="2" spans="2:9" ht="35.25" customHeight="1" x14ac:dyDescent="0.35">
      <c r="B2" s="72"/>
      <c r="F2"/>
    </row>
    <row r="3" spans="2:9" x14ac:dyDescent="0.35">
      <c r="B3" s="125" t="s">
        <v>983</v>
      </c>
      <c r="C3" s="63"/>
      <c r="D3" s="63"/>
      <c r="E3" s="63"/>
      <c r="F3" s="240"/>
    </row>
    <row r="4" spans="2:9" ht="9" customHeight="1" x14ac:dyDescent="0.35">
      <c r="B4" s="72"/>
      <c r="F4"/>
    </row>
    <row r="5" spans="2:9" ht="13.5" customHeight="1" x14ac:dyDescent="0.35">
      <c r="B5" s="241" t="s">
        <v>1051</v>
      </c>
      <c r="F5"/>
    </row>
    <row r="6" spans="2:9" ht="9.75" customHeight="1" x14ac:dyDescent="0.35">
      <c r="B6" s="72"/>
      <c r="F6"/>
    </row>
    <row r="7" spans="2:9" x14ac:dyDescent="0.35">
      <c r="B7" s="18" t="s">
        <v>312</v>
      </c>
      <c r="C7" s="25"/>
      <c r="D7" s="25"/>
      <c r="E7" s="25"/>
      <c r="F7" s="106"/>
    </row>
    <row r="8" spans="2:9" ht="45.75" customHeight="1" x14ac:dyDescent="0.35">
      <c r="B8" s="87" t="s">
        <v>358</v>
      </c>
      <c r="C8" s="109">
        <v>2019</v>
      </c>
      <c r="D8" s="109">
        <v>2020</v>
      </c>
      <c r="E8" s="109">
        <v>2021</v>
      </c>
      <c r="F8" s="109">
        <v>2022</v>
      </c>
      <c r="I8" s="109"/>
    </row>
    <row r="9" spans="2:9" x14ac:dyDescent="0.35">
      <c r="B9" s="66" t="s">
        <v>21</v>
      </c>
      <c r="C9" s="59" t="s">
        <v>263</v>
      </c>
      <c r="D9" s="59" t="s">
        <v>263</v>
      </c>
      <c r="E9" s="59" t="s">
        <v>263</v>
      </c>
      <c r="F9" s="59" t="s">
        <v>263</v>
      </c>
    </row>
    <row r="10" spans="2:9" x14ac:dyDescent="0.35">
      <c r="B10" s="103" t="s">
        <v>50</v>
      </c>
      <c r="C10" s="249">
        <v>1.7</v>
      </c>
      <c r="D10" s="203">
        <v>1.5</v>
      </c>
      <c r="E10" s="203">
        <v>1.7</v>
      </c>
      <c r="F10" s="107">
        <v>1.8354118116352796</v>
      </c>
    </row>
    <row r="11" spans="2:9" x14ac:dyDescent="0.35">
      <c r="B11" s="103" t="s">
        <v>51</v>
      </c>
      <c r="C11" s="249">
        <v>2.2000000000000002</v>
      </c>
      <c r="D11" s="203">
        <v>2.1</v>
      </c>
      <c r="E11" s="203">
        <v>2.1431441486690104</v>
      </c>
      <c r="F11" s="107">
        <v>2.0569999999999999</v>
      </c>
    </row>
    <row r="12" spans="2:9" x14ac:dyDescent="0.35">
      <c r="B12" s="103" t="s">
        <v>52</v>
      </c>
      <c r="C12" s="249">
        <v>1.6</v>
      </c>
      <c r="D12" s="203">
        <v>1.6</v>
      </c>
      <c r="E12" s="203">
        <v>1.6</v>
      </c>
      <c r="F12" s="107">
        <v>1.6032318923796245</v>
      </c>
    </row>
    <row r="13" spans="2:9" x14ac:dyDescent="0.35">
      <c r="B13" s="103" t="s">
        <v>53</v>
      </c>
      <c r="C13" s="249">
        <v>1.6</v>
      </c>
      <c r="D13" s="203">
        <v>1.5</v>
      </c>
      <c r="E13" s="203">
        <v>1.6</v>
      </c>
      <c r="F13" s="107">
        <v>1.6032318923796245</v>
      </c>
    </row>
    <row r="14" spans="2:9" x14ac:dyDescent="0.35">
      <c r="B14" s="103" t="s">
        <v>225</v>
      </c>
      <c r="C14" s="249">
        <v>1.8</v>
      </c>
      <c r="D14" s="203">
        <v>1.8</v>
      </c>
      <c r="E14" s="203">
        <v>1.7453333333333332</v>
      </c>
      <c r="F14" s="107">
        <v>1.6566052631578947</v>
      </c>
    </row>
    <row r="15" spans="2:9" x14ac:dyDescent="0.35">
      <c r="B15" s="64" t="s">
        <v>54</v>
      </c>
      <c r="C15" s="12">
        <v>3.5</v>
      </c>
      <c r="D15" s="205">
        <v>3.7</v>
      </c>
      <c r="E15" s="205">
        <v>3.8427586206896551</v>
      </c>
      <c r="F15" s="108">
        <v>3.6206896551724137</v>
      </c>
    </row>
    <row r="16" spans="2:9" x14ac:dyDescent="0.35">
      <c r="B16" s="64" t="s">
        <v>24</v>
      </c>
      <c r="C16" s="12">
        <v>2</v>
      </c>
      <c r="D16" s="205">
        <v>1.6</v>
      </c>
      <c r="E16" s="205">
        <v>1.36</v>
      </c>
      <c r="F16" s="108">
        <v>1.8742927978474029</v>
      </c>
    </row>
    <row r="17" spans="2:6" x14ac:dyDescent="0.35">
      <c r="B17" s="64" t="s">
        <v>23</v>
      </c>
      <c r="C17" s="12">
        <v>3.4</v>
      </c>
      <c r="D17" s="205">
        <v>2.6</v>
      </c>
      <c r="E17" s="205">
        <v>2.2164053913345287</v>
      </c>
      <c r="F17" s="108">
        <v>1.9947936752795989</v>
      </c>
    </row>
    <row r="18" spans="2:6" x14ac:dyDescent="0.35">
      <c r="B18" s="64"/>
      <c r="F18" s="108"/>
    </row>
    <row r="19" spans="2:6" x14ac:dyDescent="0.35">
      <c r="B19" s="230" t="s">
        <v>885</v>
      </c>
      <c r="C19" s="88"/>
      <c r="D19" s="88"/>
      <c r="E19" s="88"/>
      <c r="F19" s="88"/>
    </row>
    <row r="20" spans="2:6" ht="65.25" customHeight="1" x14ac:dyDescent="0.35">
      <c r="B20" s="374" t="s">
        <v>907</v>
      </c>
      <c r="C20" s="374"/>
      <c r="D20" s="374"/>
      <c r="E20" s="374"/>
      <c r="F20" s="374"/>
    </row>
    <row r="21" spans="2:6" x14ac:dyDescent="0.35"/>
    <row r="22" spans="2:6" x14ac:dyDescent="0.35">
      <c r="B22" s="230" t="s">
        <v>359</v>
      </c>
      <c r="C22" s="88"/>
      <c r="D22" s="88"/>
      <c r="E22" s="88"/>
      <c r="F22" s="88"/>
    </row>
    <row r="23" spans="2:6" ht="36.75" customHeight="1" x14ac:dyDescent="0.35">
      <c r="B23" s="374" t="s">
        <v>1052</v>
      </c>
      <c r="C23" s="374"/>
      <c r="D23" s="374"/>
      <c r="E23" s="374"/>
      <c r="F23" s="374"/>
    </row>
    <row r="24" spans="2:6" ht="11.25" customHeight="1" x14ac:dyDescent="0.35"/>
    <row r="25" spans="2:6" x14ac:dyDescent="0.35">
      <c r="B25" s="87" t="s">
        <v>903</v>
      </c>
      <c r="C25" s="88"/>
      <c r="D25" s="88"/>
      <c r="E25" s="88"/>
      <c r="F25" s="88"/>
    </row>
    <row r="26" spans="2:6" x14ac:dyDescent="0.35">
      <c r="B26" t="s">
        <v>1053</v>
      </c>
    </row>
    <row r="27" spans="2:6" x14ac:dyDescent="0.35"/>
    <row r="28" spans="2:6" x14ac:dyDescent="0.35">
      <c r="B28" s="105" t="s">
        <v>825</v>
      </c>
      <c r="C28" s="25"/>
      <c r="D28" s="25"/>
      <c r="E28" s="25"/>
      <c r="F28" s="106"/>
    </row>
    <row r="29" spans="2:6" x14ac:dyDescent="0.35">
      <c r="F29" s="12"/>
    </row>
    <row r="30" spans="2:6" ht="29" x14ac:dyDescent="0.35">
      <c r="B30" s="87" t="s">
        <v>826</v>
      </c>
      <c r="C30" s="109">
        <v>2019</v>
      </c>
      <c r="D30" s="109">
        <v>2020</v>
      </c>
      <c r="E30" s="109">
        <v>2021</v>
      </c>
      <c r="F30" s="109">
        <v>2022</v>
      </c>
    </row>
    <row r="31" spans="2:6" x14ac:dyDescent="0.35">
      <c r="F31" s="12"/>
    </row>
    <row r="32" spans="2:6" x14ac:dyDescent="0.35">
      <c r="B32" s="65" t="s">
        <v>362</v>
      </c>
      <c r="C32" s="110">
        <v>0.5057803468208093</v>
      </c>
      <c r="D32" s="110">
        <v>0.47428571428571431</v>
      </c>
      <c r="E32" s="110">
        <v>0.51104972375690605</v>
      </c>
      <c r="F32" s="110">
        <v>0.53623188405797106</v>
      </c>
    </row>
    <row r="33" spans="2:6" x14ac:dyDescent="0.35">
      <c r="B33" t="s">
        <v>21</v>
      </c>
      <c r="C33" s="102">
        <v>0.56999999999999995</v>
      </c>
      <c r="D33" s="102">
        <v>0.54</v>
      </c>
      <c r="E33" s="102">
        <v>0.56999999999999995</v>
      </c>
      <c r="F33" s="27">
        <v>0.58536585365853655</v>
      </c>
    </row>
    <row r="34" spans="2:6" x14ac:dyDescent="0.35">
      <c r="B34" t="s">
        <v>54</v>
      </c>
      <c r="C34" s="12" t="s">
        <v>263</v>
      </c>
      <c r="D34" s="12" t="s">
        <v>263</v>
      </c>
      <c r="E34" s="12" t="s">
        <v>263</v>
      </c>
      <c r="F34" s="207" t="s">
        <v>263</v>
      </c>
    </row>
    <row r="35" spans="2:6" x14ac:dyDescent="0.35">
      <c r="B35" t="s">
        <v>24</v>
      </c>
      <c r="C35" s="102">
        <v>0.64</v>
      </c>
      <c r="D35" s="102">
        <v>0.25</v>
      </c>
      <c r="E35" s="102">
        <v>0.38</v>
      </c>
      <c r="F35" s="27">
        <v>0.6</v>
      </c>
    </row>
    <row r="36" spans="2:6" x14ac:dyDescent="0.35">
      <c r="B36" t="s">
        <v>23</v>
      </c>
      <c r="C36" s="102">
        <v>0.26</v>
      </c>
      <c r="D36" s="102">
        <v>0.28000000000000003</v>
      </c>
      <c r="E36" s="102">
        <v>0.32</v>
      </c>
      <c r="F36" s="27">
        <v>0.35</v>
      </c>
    </row>
    <row r="37" spans="2:6" x14ac:dyDescent="0.35">
      <c r="B37" t="s">
        <v>1162</v>
      </c>
      <c r="C37" s="12" t="s">
        <v>263</v>
      </c>
      <c r="D37" s="12" t="s">
        <v>263</v>
      </c>
      <c r="E37" s="12" t="s">
        <v>263</v>
      </c>
      <c r="F37" s="27">
        <v>0.14285714285714285</v>
      </c>
    </row>
    <row r="38" spans="2:6" x14ac:dyDescent="0.35">
      <c r="B38" t="s">
        <v>219</v>
      </c>
      <c r="C38" s="102">
        <v>0.09</v>
      </c>
      <c r="D38" s="102">
        <v>0.08</v>
      </c>
      <c r="E38" s="102">
        <v>0.22</v>
      </c>
      <c r="F38" s="27">
        <v>0.75</v>
      </c>
    </row>
    <row r="39" spans="2:6" x14ac:dyDescent="0.35">
      <c r="F39" s="12"/>
    </row>
    <row r="40" spans="2:6" x14ac:dyDescent="0.35">
      <c r="B40" s="65" t="s">
        <v>361</v>
      </c>
      <c r="C40" s="98">
        <v>175</v>
      </c>
      <c r="D40" s="98">
        <v>166</v>
      </c>
      <c r="E40" s="98">
        <v>185</v>
      </c>
      <c r="F40" s="98">
        <v>222</v>
      </c>
    </row>
    <row r="41" spans="2:6" x14ac:dyDescent="0.35">
      <c r="B41" t="s">
        <v>21</v>
      </c>
      <c r="C41" s="12">
        <v>156</v>
      </c>
      <c r="D41" s="12">
        <v>151</v>
      </c>
      <c r="E41" s="12">
        <v>164</v>
      </c>
      <c r="F41" s="55">
        <v>192</v>
      </c>
    </row>
    <row r="42" spans="2:6" x14ac:dyDescent="0.35">
      <c r="B42" t="s">
        <v>54</v>
      </c>
      <c r="C42" s="204" t="s">
        <v>263</v>
      </c>
      <c r="D42" s="12" t="s">
        <v>263</v>
      </c>
      <c r="E42" s="12" t="s">
        <v>263</v>
      </c>
      <c r="F42" s="12" t="s">
        <v>263</v>
      </c>
    </row>
    <row r="43" spans="2:6" x14ac:dyDescent="0.35">
      <c r="B43" t="s">
        <v>24</v>
      </c>
      <c r="C43" s="12">
        <v>7</v>
      </c>
      <c r="D43" s="12">
        <v>2</v>
      </c>
      <c r="E43" s="12">
        <v>3</v>
      </c>
      <c r="F43" s="55">
        <v>6</v>
      </c>
    </row>
    <row r="44" spans="2:6" x14ac:dyDescent="0.35">
      <c r="B44" t="s">
        <v>23</v>
      </c>
      <c r="C44" s="12">
        <v>10</v>
      </c>
      <c r="D44" s="12">
        <v>11</v>
      </c>
      <c r="E44" s="12">
        <v>13</v>
      </c>
      <c r="F44" s="55">
        <v>14</v>
      </c>
    </row>
    <row r="45" spans="2:6" x14ac:dyDescent="0.35">
      <c r="B45" t="s">
        <v>1162</v>
      </c>
      <c r="C45" s="12" t="s">
        <v>263</v>
      </c>
      <c r="D45" s="12" t="s">
        <v>263</v>
      </c>
      <c r="E45" s="12" t="s">
        <v>263</v>
      </c>
      <c r="F45" s="55">
        <v>4</v>
      </c>
    </row>
    <row r="46" spans="2:6" x14ac:dyDescent="0.35">
      <c r="B46" t="s">
        <v>219</v>
      </c>
      <c r="C46" s="12">
        <v>2</v>
      </c>
      <c r="D46" s="12">
        <v>2</v>
      </c>
      <c r="E46" s="12">
        <v>5</v>
      </c>
      <c r="F46" s="55">
        <v>6</v>
      </c>
    </row>
    <row r="47" spans="2:6" x14ac:dyDescent="0.35">
      <c r="F47" s="12"/>
    </row>
    <row r="48" spans="2:6" x14ac:dyDescent="0.35">
      <c r="B48" s="65" t="s">
        <v>360</v>
      </c>
      <c r="C48" s="98">
        <v>346</v>
      </c>
      <c r="D48" s="98">
        <v>350</v>
      </c>
      <c r="E48" s="98">
        <v>362</v>
      </c>
      <c r="F48" s="98">
        <v>414</v>
      </c>
    </row>
    <row r="49" spans="2:6" x14ac:dyDescent="0.35">
      <c r="B49" t="s">
        <v>21</v>
      </c>
      <c r="C49" s="12">
        <v>275</v>
      </c>
      <c r="D49" s="12">
        <v>278</v>
      </c>
      <c r="E49" s="12">
        <v>290</v>
      </c>
      <c r="F49" s="55">
        <v>328</v>
      </c>
    </row>
    <row r="50" spans="2:6" x14ac:dyDescent="0.35">
      <c r="B50" t="s">
        <v>54</v>
      </c>
      <c r="C50" s="12" t="s">
        <v>263</v>
      </c>
      <c r="D50" s="12" t="s">
        <v>263</v>
      </c>
      <c r="E50" s="12" t="s">
        <v>263</v>
      </c>
      <c r="F50" s="12" t="s">
        <v>263</v>
      </c>
    </row>
    <row r="51" spans="2:6" x14ac:dyDescent="0.35">
      <c r="B51" t="s">
        <v>24</v>
      </c>
      <c r="C51" s="12">
        <v>11</v>
      </c>
      <c r="D51" s="12">
        <v>8</v>
      </c>
      <c r="E51" s="12">
        <v>8</v>
      </c>
      <c r="F51" s="55">
        <v>10</v>
      </c>
    </row>
    <row r="52" spans="2:6" x14ac:dyDescent="0.35">
      <c r="B52" t="s">
        <v>23</v>
      </c>
      <c r="C52" s="12">
        <v>38</v>
      </c>
      <c r="D52" s="12">
        <v>39</v>
      </c>
      <c r="E52" s="12">
        <v>41</v>
      </c>
      <c r="F52" s="55">
        <v>40</v>
      </c>
    </row>
    <row r="53" spans="2:6" x14ac:dyDescent="0.35">
      <c r="B53" t="s">
        <v>1162</v>
      </c>
      <c r="C53" s="12" t="s">
        <v>263</v>
      </c>
      <c r="D53" s="12" t="s">
        <v>263</v>
      </c>
      <c r="E53" s="12" t="s">
        <v>263</v>
      </c>
      <c r="F53" s="55">
        <v>28</v>
      </c>
    </row>
    <row r="54" spans="2:6" x14ac:dyDescent="0.35">
      <c r="B54" t="s">
        <v>219</v>
      </c>
      <c r="C54" s="12">
        <v>22</v>
      </c>
      <c r="D54" s="12">
        <v>25</v>
      </c>
      <c r="E54" s="12">
        <v>23</v>
      </c>
      <c r="F54" s="55">
        <v>8</v>
      </c>
    </row>
    <row r="55" spans="2:6" x14ac:dyDescent="0.35">
      <c r="C55" s="12"/>
      <c r="D55" s="12"/>
      <c r="E55" s="12"/>
      <c r="F55" s="55"/>
    </row>
    <row r="56" spans="2:6" x14ac:dyDescent="0.35">
      <c r="B56" t="s">
        <v>1163</v>
      </c>
      <c r="F56" s="55"/>
    </row>
    <row r="57" spans="2:6" x14ac:dyDescent="0.35">
      <c r="B57" t="s">
        <v>886</v>
      </c>
      <c r="F57" s="55"/>
    </row>
    <row r="58" spans="2:6" x14ac:dyDescent="0.35">
      <c r="F58" s="12"/>
    </row>
    <row r="59" spans="2:6" x14ac:dyDescent="0.35">
      <c r="B59" s="87" t="s">
        <v>827</v>
      </c>
      <c r="F59" s="12"/>
    </row>
    <row r="60" spans="2:6" x14ac:dyDescent="0.35">
      <c r="B60" s="3" t="s">
        <v>1176</v>
      </c>
      <c r="F60" s="12"/>
    </row>
    <row r="61" spans="2:6" x14ac:dyDescent="0.35">
      <c r="F61" s="12"/>
    </row>
    <row r="62" spans="2:6" x14ac:dyDescent="0.35">
      <c r="B62" s="87" t="s">
        <v>828</v>
      </c>
      <c r="F62" s="12"/>
    </row>
    <row r="63" spans="2:6" ht="38.25" customHeight="1" x14ac:dyDescent="0.35">
      <c r="B63" s="374" t="s">
        <v>363</v>
      </c>
      <c r="C63" s="374"/>
      <c r="D63" s="374"/>
      <c r="E63" s="374"/>
      <c r="F63" s="374"/>
    </row>
    <row r="64" spans="2:6" x14ac:dyDescent="0.35"/>
  </sheetData>
  <mergeCells count="3">
    <mergeCell ref="B63:F63"/>
    <mergeCell ref="B23:F23"/>
    <mergeCell ref="B20:F20"/>
  </mergeCells>
  <hyperlinks>
    <hyperlink ref="B5" location="'GRI 201'!A1" display="Conforme GRI 201" xr:uid="{0D08B1B2-D614-4920-99F2-750E97A77216}"/>
  </hyperlinks>
  <pageMargins left="0.511811024" right="0.511811024" top="0.78740157499999996" bottom="0.78740157499999996" header="0.31496062000000002" footer="0.31496062000000002"/>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3501D-B293-401C-842F-988632D20518}">
  <sheetPr>
    <tabColor rgb="FF0070C0"/>
  </sheetPr>
  <dimension ref="A1:F40"/>
  <sheetViews>
    <sheetView showGridLines="0" showRowColHeaders="0" zoomScale="80" zoomScaleNormal="80" workbookViewId="0">
      <selection activeCell="B8" sqref="B8"/>
    </sheetView>
  </sheetViews>
  <sheetFormatPr defaultColWidth="0" defaultRowHeight="14.5" zeroHeight="1" x14ac:dyDescent="0.35"/>
  <cols>
    <col min="1" max="1" width="3.54296875" customWidth="1"/>
    <col min="2" max="2" width="92.81640625" customWidth="1"/>
    <col min="3" max="4" width="9.1796875" customWidth="1"/>
    <col min="5" max="5" width="13.54296875" customWidth="1"/>
    <col min="6" max="6" width="9.26953125" style="12" bestFit="1" customWidth="1"/>
    <col min="7" max="16384" width="9.1796875" hidden="1"/>
  </cols>
  <sheetData>
    <row r="1" spans="2:6" ht="32.25" customHeight="1" x14ac:dyDescent="0.35">
      <c r="B1" s="71" t="s">
        <v>1273</v>
      </c>
    </row>
    <row r="2" spans="2:6" x14ac:dyDescent="0.35">
      <c r="B2" s="72"/>
    </row>
    <row r="3" spans="2:6" x14ac:dyDescent="0.35">
      <c r="B3" s="72"/>
    </row>
    <row r="4" spans="2:6" x14ac:dyDescent="0.35">
      <c r="B4" s="125" t="s">
        <v>983</v>
      </c>
      <c r="C4" s="63"/>
      <c r="D4" s="63"/>
      <c r="E4" s="63"/>
      <c r="F4" s="240"/>
    </row>
    <row r="5" spans="2:6" ht="9" customHeight="1" x14ac:dyDescent="0.35">
      <c r="B5" s="72"/>
      <c r="F5"/>
    </row>
    <row r="6" spans="2:6" ht="13.5" customHeight="1" x14ac:dyDescent="0.35">
      <c r="B6" s="241" t="s">
        <v>1051</v>
      </c>
      <c r="F6"/>
    </row>
    <row r="7" spans="2:6" ht="9.75" customHeight="1" x14ac:dyDescent="0.35">
      <c r="B7" s="72"/>
      <c r="F7"/>
    </row>
    <row r="8" spans="2:6" x14ac:dyDescent="0.35">
      <c r="B8" s="63" t="s">
        <v>1054</v>
      </c>
      <c r="C8" s="44"/>
      <c r="D8" s="44"/>
      <c r="E8" s="44"/>
      <c r="F8" s="240"/>
    </row>
    <row r="9" spans="2:6" x14ac:dyDescent="0.35">
      <c r="B9" s="142"/>
    </row>
    <row r="10" spans="2:6" ht="117.75" customHeight="1" x14ac:dyDescent="0.35">
      <c r="B10" s="378" t="s">
        <v>908</v>
      </c>
      <c r="C10" s="378"/>
      <c r="D10" s="378"/>
      <c r="E10" s="378"/>
      <c r="F10" s="378"/>
    </row>
    <row r="11" spans="2:6" x14ac:dyDescent="0.35">
      <c r="B11" s="142"/>
    </row>
    <row r="12" spans="2:6" x14ac:dyDescent="0.35">
      <c r="B12" s="63" t="s">
        <v>1160</v>
      </c>
      <c r="C12" s="44"/>
      <c r="D12" s="44"/>
      <c r="E12" s="44"/>
      <c r="F12" s="240"/>
    </row>
    <row r="13" spans="2:6" x14ac:dyDescent="0.35">
      <c r="F13"/>
    </row>
    <row r="14" spans="2:6" x14ac:dyDescent="0.35">
      <c r="B14" s="65" t="s">
        <v>1034</v>
      </c>
      <c r="F14"/>
    </row>
    <row r="15" spans="2:6" ht="75" customHeight="1" x14ac:dyDescent="0.35">
      <c r="B15" s="378" t="s">
        <v>1035</v>
      </c>
      <c r="C15" s="378"/>
      <c r="D15" s="378"/>
      <c r="E15" s="378"/>
      <c r="F15" s="378"/>
    </row>
    <row r="16" spans="2:6" x14ac:dyDescent="0.35">
      <c r="B16" t="s">
        <v>1036</v>
      </c>
      <c r="F16"/>
    </row>
    <row r="17" customFormat="1" x14ac:dyDescent="0.35"/>
    <row r="18" customFormat="1" hidden="1" x14ac:dyDescent="0.35"/>
    <row r="19" customFormat="1" hidden="1" x14ac:dyDescent="0.35"/>
    <row r="20" customFormat="1" hidden="1" x14ac:dyDescent="0.35"/>
    <row r="21" customFormat="1" hidden="1" x14ac:dyDescent="0.35"/>
    <row r="22" customFormat="1" hidden="1" x14ac:dyDescent="0.35"/>
    <row r="23" customFormat="1" hidden="1" x14ac:dyDescent="0.35"/>
    <row r="24" customFormat="1" ht="9" hidden="1" customHeight="1" x14ac:dyDescent="0.35"/>
    <row r="36" spans="2:6" ht="18.75" hidden="1" customHeight="1" x14ac:dyDescent="0.35"/>
    <row r="37" spans="2:6" ht="30" hidden="1" customHeight="1" x14ac:dyDescent="0.35"/>
    <row r="39" spans="2:6" ht="52.5" hidden="1" customHeight="1" x14ac:dyDescent="0.35">
      <c r="B39" s="87"/>
    </row>
    <row r="40" spans="2:6" ht="31.5" hidden="1" customHeight="1" x14ac:dyDescent="0.35">
      <c r="B40" s="374"/>
      <c r="C40" s="374"/>
      <c r="D40" s="374"/>
      <c r="E40" s="374"/>
      <c r="F40" s="374"/>
    </row>
  </sheetData>
  <mergeCells count="3">
    <mergeCell ref="B40:F40"/>
    <mergeCell ref="B10:F10"/>
    <mergeCell ref="B15:F15"/>
  </mergeCells>
  <hyperlinks>
    <hyperlink ref="B6" location="'GRI 201'!A1" display="Conforme GRI 201" xr:uid="{BA6D30C2-69FA-4EE4-A6B9-B98F21694E26}"/>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9DB4-95C8-4AFA-826F-5C5D9E505E87}">
  <sheetPr>
    <tabColor rgb="FF0070C0"/>
  </sheetPr>
  <dimension ref="A1:F59"/>
  <sheetViews>
    <sheetView showGridLines="0" showRowColHeaders="0" zoomScale="80" zoomScaleNormal="80" workbookViewId="0">
      <selection activeCell="E1" sqref="E1"/>
    </sheetView>
  </sheetViews>
  <sheetFormatPr defaultColWidth="0" defaultRowHeight="14.5" zeroHeight="1" x14ac:dyDescent="0.35"/>
  <cols>
    <col min="1" max="1" width="3.26953125" customWidth="1"/>
    <col min="2" max="2" width="56" customWidth="1"/>
    <col min="3" max="6" width="25.1796875" customWidth="1"/>
    <col min="7" max="16384" width="9.1796875" hidden="1"/>
  </cols>
  <sheetData>
    <row r="1" spans="2:6" ht="32.25" customHeight="1" x14ac:dyDescent="0.35">
      <c r="B1" s="71" t="s">
        <v>1274</v>
      </c>
      <c r="F1" s="12"/>
    </row>
    <row r="2" spans="2:6" ht="27" customHeight="1" x14ac:dyDescent="0.35">
      <c r="B2" s="72"/>
      <c r="F2" s="12"/>
    </row>
    <row r="3" spans="2:6" x14ac:dyDescent="0.35">
      <c r="B3" s="125" t="s">
        <v>983</v>
      </c>
      <c r="C3" s="63"/>
      <c r="D3" s="63"/>
      <c r="E3" s="63"/>
      <c r="F3" s="240"/>
    </row>
    <row r="4" spans="2:6" ht="6" customHeight="1" x14ac:dyDescent="0.35"/>
    <row r="5" spans="2:6" x14ac:dyDescent="0.35">
      <c r="B5" s="237" t="s">
        <v>1021</v>
      </c>
      <c r="C5" s="238"/>
      <c r="D5" s="238"/>
      <c r="E5" s="238"/>
      <c r="F5" s="239"/>
    </row>
    <row r="6" spans="2:6" ht="6" customHeight="1" x14ac:dyDescent="0.35"/>
    <row r="7" spans="2:6" x14ac:dyDescent="0.35">
      <c r="B7" s="230" t="s">
        <v>1001</v>
      </c>
      <c r="C7" s="126"/>
      <c r="D7" s="126"/>
      <c r="E7" s="126"/>
      <c r="F7" s="12"/>
    </row>
    <row r="8" spans="2:6" ht="5.25" customHeight="1" x14ac:dyDescent="0.35">
      <c r="B8" s="230"/>
      <c r="C8" s="126"/>
      <c r="D8" s="126"/>
      <c r="E8" s="126"/>
      <c r="F8" s="12"/>
    </row>
    <row r="9" spans="2:6" x14ac:dyDescent="0.35">
      <c r="B9" s="133" t="s">
        <v>985</v>
      </c>
      <c r="C9" s="133" t="s">
        <v>988</v>
      </c>
      <c r="D9" s="133" t="s">
        <v>989</v>
      </c>
      <c r="E9" s="133" t="s">
        <v>990</v>
      </c>
      <c r="F9" s="12"/>
    </row>
    <row r="10" spans="2:6" ht="58" x14ac:dyDescent="0.35">
      <c r="B10" s="231" t="s">
        <v>991</v>
      </c>
      <c r="C10" s="134" t="s">
        <v>1020</v>
      </c>
      <c r="D10" s="188" t="s">
        <v>1044</v>
      </c>
      <c r="E10" s="188" t="s">
        <v>1045</v>
      </c>
      <c r="F10" s="12"/>
    </row>
    <row r="11" spans="2:6" ht="58" x14ac:dyDescent="0.35">
      <c r="B11" s="231" t="s">
        <v>992</v>
      </c>
      <c r="C11" s="134" t="s">
        <v>1201</v>
      </c>
      <c r="D11" s="188" t="s">
        <v>1202</v>
      </c>
      <c r="E11" s="188" t="s">
        <v>1203</v>
      </c>
      <c r="F11" s="12"/>
    </row>
    <row r="12" spans="2:6" ht="15" customHeight="1" x14ac:dyDescent="0.35"/>
    <row r="13" spans="2:6" x14ac:dyDescent="0.35">
      <c r="B13" s="230" t="s">
        <v>1002</v>
      </c>
      <c r="C13" s="126"/>
      <c r="D13" s="126"/>
      <c r="E13" s="126"/>
      <c r="F13" s="12"/>
    </row>
    <row r="14" spans="2:6" ht="78.75" customHeight="1" x14ac:dyDescent="0.35">
      <c r="B14" s="378" t="s">
        <v>1043</v>
      </c>
      <c r="C14" s="378"/>
      <c r="D14" s="378"/>
      <c r="E14" s="378"/>
      <c r="F14" s="378"/>
    </row>
    <row r="15" spans="2:6" ht="10.5" customHeight="1" x14ac:dyDescent="0.35"/>
    <row r="16" spans="2:6" x14ac:dyDescent="0.35">
      <c r="B16" s="230" t="s">
        <v>1003</v>
      </c>
      <c r="C16" s="126"/>
      <c r="D16" s="126"/>
      <c r="E16" s="126"/>
      <c r="F16" s="12"/>
    </row>
    <row r="17" spans="2:6" ht="30" customHeight="1" x14ac:dyDescent="0.35">
      <c r="B17" s="378" t="s">
        <v>1022</v>
      </c>
      <c r="C17" s="378"/>
      <c r="D17" s="378"/>
      <c r="E17" s="378"/>
      <c r="F17" s="378"/>
    </row>
    <row r="18" spans="2:6" ht="12.75" customHeight="1" x14ac:dyDescent="0.35">
      <c r="B18" s="97"/>
      <c r="C18" s="97"/>
      <c r="D18" s="97"/>
      <c r="E18" s="97"/>
      <c r="F18" s="12"/>
    </row>
    <row r="19" spans="2:6" x14ac:dyDescent="0.35">
      <c r="B19" s="230" t="s">
        <v>1005</v>
      </c>
      <c r="C19" s="126"/>
      <c r="D19" s="126"/>
      <c r="E19" s="126"/>
      <c r="F19" s="12"/>
    </row>
    <row r="20" spans="2:6" ht="183.75" customHeight="1" x14ac:dyDescent="0.35">
      <c r="B20" s="229" t="s">
        <v>986</v>
      </c>
      <c r="C20" s="403" t="s">
        <v>1023</v>
      </c>
      <c r="D20" s="404"/>
      <c r="E20" s="405"/>
      <c r="F20" s="12"/>
    </row>
    <row r="21" spans="2:6" ht="74.25" customHeight="1" x14ac:dyDescent="0.35">
      <c r="B21" s="229" t="s">
        <v>987</v>
      </c>
      <c r="C21" s="406" t="s">
        <v>1024</v>
      </c>
      <c r="D21" s="404"/>
      <c r="E21" s="405"/>
      <c r="F21" s="12"/>
    </row>
    <row r="22" spans="2:6" ht="74.25" customHeight="1" x14ac:dyDescent="0.35">
      <c r="B22" s="229" t="s">
        <v>997</v>
      </c>
      <c r="C22" s="403" t="s">
        <v>1046</v>
      </c>
      <c r="D22" s="407"/>
      <c r="E22" s="408"/>
      <c r="F22" s="12"/>
    </row>
    <row r="23" spans="2:6" ht="14.25" customHeight="1" x14ac:dyDescent="0.35"/>
    <row r="24" spans="2:6" x14ac:dyDescent="0.35">
      <c r="B24" s="230" t="s">
        <v>1004</v>
      </c>
      <c r="C24" s="126"/>
      <c r="D24" s="126"/>
      <c r="E24" s="126"/>
      <c r="F24" s="12"/>
    </row>
    <row r="25" spans="2:6" ht="60" customHeight="1" x14ac:dyDescent="0.35">
      <c r="B25" s="378" t="s">
        <v>1047</v>
      </c>
      <c r="C25" s="378"/>
      <c r="D25" s="378"/>
      <c r="E25" s="378"/>
      <c r="F25" s="378"/>
    </row>
    <row r="26" spans="2:6" ht="12" customHeight="1" x14ac:dyDescent="0.35">
      <c r="B26" s="97"/>
      <c r="C26" s="97"/>
      <c r="D26" s="97"/>
      <c r="E26" s="97"/>
      <c r="F26" s="12"/>
    </row>
    <row r="27" spans="2:6" x14ac:dyDescent="0.35">
      <c r="B27" s="230" t="s">
        <v>1006</v>
      </c>
      <c r="C27" s="126"/>
      <c r="D27" s="126"/>
      <c r="E27" s="126"/>
      <c r="F27" s="12"/>
    </row>
    <row r="28" spans="2:6" ht="29.25" customHeight="1" x14ac:dyDescent="0.35">
      <c r="B28" s="378" t="s">
        <v>1000</v>
      </c>
      <c r="C28" s="378"/>
      <c r="D28" s="378"/>
      <c r="E28" s="378"/>
      <c r="F28" s="378"/>
    </row>
    <row r="29" spans="2:6" ht="15" customHeight="1" x14ac:dyDescent="0.35"/>
    <row r="30" spans="2:6" ht="15" customHeight="1" x14ac:dyDescent="0.35">
      <c r="B30" s="18" t="s">
        <v>364</v>
      </c>
      <c r="C30" s="25"/>
      <c r="D30" s="25"/>
      <c r="E30" s="25"/>
      <c r="F30" s="106"/>
    </row>
    <row r="31" spans="2:6" ht="15" customHeight="1" x14ac:dyDescent="0.35">
      <c r="F31" s="12"/>
    </row>
    <row r="32" spans="2:6" ht="15" customHeight="1" x14ac:dyDescent="0.35">
      <c r="B32" s="230" t="s">
        <v>365</v>
      </c>
    </row>
    <row r="33" spans="2:6" ht="9" customHeight="1" x14ac:dyDescent="0.35">
      <c r="B33" s="230"/>
    </row>
    <row r="34" spans="2:6" ht="15" customHeight="1" x14ac:dyDescent="0.35">
      <c r="C34" s="109">
        <v>2019</v>
      </c>
      <c r="D34" s="109">
        <v>2020</v>
      </c>
      <c r="E34" s="109">
        <v>2021</v>
      </c>
      <c r="F34" s="109">
        <v>2022</v>
      </c>
    </row>
    <row r="35" spans="2:6" x14ac:dyDescent="0.35">
      <c r="B35" s="65" t="s">
        <v>368</v>
      </c>
      <c r="C35" s="202">
        <v>0.75696587822687722</v>
      </c>
      <c r="D35" s="202">
        <v>0.82559614330456521</v>
      </c>
      <c r="E35" s="202">
        <v>0.77631648153723065</v>
      </c>
      <c r="F35" s="202">
        <v>0.82776194849961449</v>
      </c>
    </row>
    <row r="36" spans="2:6" x14ac:dyDescent="0.35">
      <c r="B36" t="s">
        <v>21</v>
      </c>
      <c r="C36" s="172">
        <v>0.7346505370766101</v>
      </c>
      <c r="D36" s="172">
        <v>0.78797293183590233</v>
      </c>
      <c r="E36" s="172">
        <v>0.76228182660093635</v>
      </c>
      <c r="F36" s="144">
        <v>0.83264737262746058</v>
      </c>
    </row>
    <row r="37" spans="2:6" x14ac:dyDescent="0.35">
      <c r="B37" t="s">
        <v>54</v>
      </c>
      <c r="C37" s="172">
        <v>0.92875408117031943</v>
      </c>
      <c r="D37" s="172">
        <v>0.98021099874009132</v>
      </c>
      <c r="E37" s="172">
        <v>0.9803383507236858</v>
      </c>
      <c r="F37" s="144">
        <v>0.97835695569944503</v>
      </c>
    </row>
    <row r="38" spans="2:6" x14ac:dyDescent="0.35">
      <c r="B38" t="s">
        <v>24</v>
      </c>
      <c r="C38" s="172">
        <v>0.56926597507713916</v>
      </c>
      <c r="D38" s="172">
        <v>0.6980745828056274</v>
      </c>
      <c r="E38" s="172">
        <v>0.71724501324842482</v>
      </c>
      <c r="F38" s="144">
        <v>0.70769279146392594</v>
      </c>
    </row>
    <row r="39" spans="2:6" x14ac:dyDescent="0.35">
      <c r="B39" t="s">
        <v>23</v>
      </c>
      <c r="C39" s="172">
        <v>0.62515362321266021</v>
      </c>
      <c r="D39" s="172">
        <v>0.74735742337783473</v>
      </c>
      <c r="E39" s="172">
        <v>0.60423354954246478</v>
      </c>
      <c r="F39" s="144">
        <v>0.63574939903406646</v>
      </c>
    </row>
    <row r="40" spans="2:6" x14ac:dyDescent="0.35">
      <c r="C40" s="172"/>
      <c r="D40" s="172"/>
      <c r="E40" s="172"/>
      <c r="F40" s="172"/>
    </row>
    <row r="41" spans="2:6" x14ac:dyDescent="0.35">
      <c r="B41" s="65" t="s">
        <v>367</v>
      </c>
      <c r="C41" s="98">
        <v>7646311594.5104208</v>
      </c>
      <c r="D41" s="98">
        <v>8507000024.3654079</v>
      </c>
      <c r="E41" s="98">
        <v>10425842125.17252</v>
      </c>
      <c r="F41" s="98">
        <v>13479617589.688927</v>
      </c>
    </row>
    <row r="42" spans="2:6" x14ac:dyDescent="0.35">
      <c r="B42" t="s">
        <v>21</v>
      </c>
      <c r="C42" s="55">
        <v>5177229005.6796513</v>
      </c>
      <c r="D42" s="55">
        <v>5389586076.0997934</v>
      </c>
      <c r="E42" s="55">
        <v>10644328694.349524</v>
      </c>
      <c r="F42" s="55">
        <v>10473672369.980349</v>
      </c>
    </row>
    <row r="43" spans="2:6" x14ac:dyDescent="0.35">
      <c r="B43" t="s">
        <v>54</v>
      </c>
      <c r="C43" s="55">
        <v>1796051223.0075769</v>
      </c>
      <c r="D43" s="55">
        <v>2304318224.4207397</v>
      </c>
      <c r="E43" s="55">
        <v>1497819771.5971966</v>
      </c>
      <c r="F43" s="55">
        <v>1689330957.5449822</v>
      </c>
    </row>
    <row r="44" spans="2:6" x14ac:dyDescent="0.35">
      <c r="B44" t="s">
        <v>24</v>
      </c>
      <c r="C44" s="55">
        <v>277948572.71607012</v>
      </c>
      <c r="D44" s="55">
        <v>269503363.19559664</v>
      </c>
      <c r="E44" s="55">
        <v>343359999.65171689</v>
      </c>
      <c r="F44" s="55">
        <v>575432707.09683919</v>
      </c>
    </row>
    <row r="45" spans="2:6" x14ac:dyDescent="0.35">
      <c r="B45" t="s">
        <v>23</v>
      </c>
      <c r="C45" s="55">
        <v>395082793.1071226</v>
      </c>
      <c r="D45" s="55">
        <v>543592360.64927888</v>
      </c>
      <c r="E45" s="55">
        <v>470684033.85409194</v>
      </c>
      <c r="F45" s="55">
        <v>741181555.06675529</v>
      </c>
    </row>
    <row r="46" spans="2:6" x14ac:dyDescent="0.35">
      <c r="C46" s="55"/>
      <c r="D46" s="55"/>
      <c r="E46" s="55"/>
      <c r="F46" s="55"/>
    </row>
    <row r="47" spans="2:6" x14ac:dyDescent="0.35">
      <c r="B47" s="65" t="s">
        <v>366</v>
      </c>
      <c r="C47" s="98">
        <v>10101263233.187208</v>
      </c>
      <c r="D47" s="98">
        <v>10304069481.617172</v>
      </c>
      <c r="E47" s="98">
        <v>13429886358.367256</v>
      </c>
      <c r="F47" s="98">
        <v>16284413186.812735</v>
      </c>
    </row>
    <row r="48" spans="2:6" x14ac:dyDescent="0.35">
      <c r="B48" t="s">
        <v>21</v>
      </c>
      <c r="C48" s="55">
        <v>7047199647.1701546</v>
      </c>
      <c r="D48" s="55">
        <v>6839811189.3800316</v>
      </c>
      <c r="E48" s="55">
        <v>10644328694.349524</v>
      </c>
      <c r="F48" s="55">
        <v>12578761086.977491</v>
      </c>
    </row>
    <row r="49" spans="2:6" x14ac:dyDescent="0.35">
      <c r="B49" t="s">
        <v>54</v>
      </c>
      <c r="C49" s="55">
        <v>1933828619.8908324</v>
      </c>
      <c r="D49" s="55">
        <v>2350838979.9569502</v>
      </c>
      <c r="E49" s="55">
        <v>1527860019.4427831</v>
      </c>
      <c r="F49" s="55">
        <v>1726702046.4297194</v>
      </c>
    </row>
    <row r="50" spans="2:6" x14ac:dyDescent="0.35">
      <c r="B50" t="s">
        <v>24</v>
      </c>
      <c r="C50" s="55">
        <v>488257835.32628369</v>
      </c>
      <c r="D50" s="55">
        <v>386066718.13266325</v>
      </c>
      <c r="E50" s="55">
        <v>478720650.97619689</v>
      </c>
      <c r="F50" s="55">
        <v>813110878.10645223</v>
      </c>
    </row>
    <row r="51" spans="2:6" x14ac:dyDescent="0.35">
      <c r="B51" t="s">
        <v>23</v>
      </c>
      <c r="C51" s="55">
        <v>631977130.79993808</v>
      </c>
      <c r="D51" s="55">
        <v>727352594.14752591</v>
      </c>
      <c r="E51" s="55">
        <v>778976993.59875226</v>
      </c>
      <c r="F51" s="55">
        <v>1165839175.2990699</v>
      </c>
    </row>
    <row r="52" spans="2:6" x14ac:dyDescent="0.35"/>
    <row r="53" spans="2:6" x14ac:dyDescent="0.35">
      <c r="B53" s="230" t="s">
        <v>369</v>
      </c>
      <c r="C53" s="109"/>
      <c r="D53" s="109"/>
      <c r="E53" s="109"/>
      <c r="F53" s="109"/>
    </row>
    <row r="54" spans="2:6" x14ac:dyDescent="0.35">
      <c r="B54" t="s">
        <v>371</v>
      </c>
    </row>
    <row r="55" spans="2:6" x14ac:dyDescent="0.35"/>
    <row r="56" spans="2:6" x14ac:dyDescent="0.35">
      <c r="B56" s="230" t="s">
        <v>374</v>
      </c>
    </row>
    <row r="57" spans="2:6" x14ac:dyDescent="0.35">
      <c r="B57" t="s">
        <v>370</v>
      </c>
    </row>
    <row r="58" spans="2:6" x14ac:dyDescent="0.35"/>
    <row r="59" spans="2:6" x14ac:dyDescent="0.35"/>
  </sheetData>
  <mergeCells count="7">
    <mergeCell ref="B28:F28"/>
    <mergeCell ref="B25:F25"/>
    <mergeCell ref="B17:F17"/>
    <mergeCell ref="B14:F14"/>
    <mergeCell ref="C20:E20"/>
    <mergeCell ref="C21:E21"/>
    <mergeCell ref="C22:E22"/>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33593-95BE-4928-BF36-B25E374AB6D2}">
  <sheetPr>
    <tabColor rgb="FF0070C0"/>
  </sheetPr>
  <dimension ref="A1:F70"/>
  <sheetViews>
    <sheetView showGridLines="0" showRowColHeaders="0" zoomScale="80" zoomScaleNormal="80" workbookViewId="0">
      <selection activeCell="E1" sqref="E1"/>
    </sheetView>
  </sheetViews>
  <sheetFormatPr defaultColWidth="0" defaultRowHeight="14.5" zeroHeight="1" x14ac:dyDescent="0.35"/>
  <cols>
    <col min="1" max="1" width="3" customWidth="1"/>
    <col min="2" max="2" width="80.54296875" customWidth="1"/>
    <col min="3" max="6" width="20.7265625" customWidth="1"/>
    <col min="7" max="16384" width="9.1796875" hidden="1"/>
  </cols>
  <sheetData>
    <row r="1" spans="2:6" ht="32.25" customHeight="1" x14ac:dyDescent="0.35">
      <c r="B1" s="71" t="s">
        <v>1275</v>
      </c>
      <c r="F1" s="12"/>
    </row>
    <row r="2" spans="2:6" ht="25" customHeight="1" x14ac:dyDescent="0.35">
      <c r="B2" s="72"/>
      <c r="F2" s="12"/>
    </row>
    <row r="3" spans="2:6" x14ac:dyDescent="0.35">
      <c r="B3" s="125" t="s">
        <v>983</v>
      </c>
      <c r="C3" s="63"/>
      <c r="D3" s="63"/>
      <c r="E3" s="63"/>
      <c r="F3" s="240"/>
    </row>
    <row r="4" spans="2:6" ht="6" customHeight="1" x14ac:dyDescent="0.35"/>
    <row r="5" spans="2:6" x14ac:dyDescent="0.35">
      <c r="B5" s="237" t="s">
        <v>1055</v>
      </c>
      <c r="C5" s="238"/>
      <c r="D5" s="238"/>
      <c r="E5" s="238"/>
      <c r="F5" s="239"/>
    </row>
    <row r="6" spans="2:6" ht="6" customHeight="1" x14ac:dyDescent="0.35"/>
    <row r="7" spans="2:6" x14ac:dyDescent="0.35">
      <c r="B7" s="230" t="s">
        <v>1001</v>
      </c>
      <c r="C7" s="126"/>
      <c r="D7" s="126"/>
      <c r="E7" s="126"/>
      <c r="F7" s="12"/>
    </row>
    <row r="8" spans="2:6" ht="5.25" customHeight="1" x14ac:dyDescent="0.35">
      <c r="B8" s="230"/>
      <c r="C8" s="126"/>
      <c r="D8" s="126"/>
      <c r="E8" s="126"/>
      <c r="F8" s="12"/>
    </row>
    <row r="9" spans="2:6" x14ac:dyDescent="0.35">
      <c r="B9" s="133" t="s">
        <v>985</v>
      </c>
      <c r="C9" s="133" t="s">
        <v>988</v>
      </c>
      <c r="D9" s="133" t="s">
        <v>989</v>
      </c>
      <c r="E9" s="133" t="s">
        <v>990</v>
      </c>
      <c r="F9" s="12"/>
    </row>
    <row r="10" spans="2:6" ht="78.75" customHeight="1" x14ac:dyDescent="0.35">
      <c r="B10" s="231" t="s">
        <v>991</v>
      </c>
      <c r="C10" s="134" t="s">
        <v>1057</v>
      </c>
      <c r="D10" s="188" t="s">
        <v>1056</v>
      </c>
      <c r="E10" s="188" t="s">
        <v>1056</v>
      </c>
      <c r="F10" s="12"/>
    </row>
    <row r="11" spans="2:6" ht="78.75" customHeight="1" x14ac:dyDescent="0.35">
      <c r="B11" s="231" t="s">
        <v>992</v>
      </c>
      <c r="C11" s="134" t="s">
        <v>1204</v>
      </c>
      <c r="D11" s="188" t="s">
        <v>1205</v>
      </c>
      <c r="E11" s="188" t="s">
        <v>1205</v>
      </c>
      <c r="F11" s="12"/>
    </row>
    <row r="12" spans="2:6" ht="15" customHeight="1" x14ac:dyDescent="0.35"/>
    <row r="13" spans="2:6" x14ac:dyDescent="0.35">
      <c r="B13" s="230" t="s">
        <v>1002</v>
      </c>
      <c r="C13" s="126"/>
      <c r="D13" s="126"/>
      <c r="E13" s="126"/>
      <c r="F13" s="12"/>
    </row>
    <row r="14" spans="2:6" ht="49.5" customHeight="1" x14ac:dyDescent="0.35">
      <c r="B14" s="378" t="s">
        <v>1058</v>
      </c>
      <c r="C14" s="378"/>
      <c r="D14" s="378"/>
      <c r="E14" s="378"/>
      <c r="F14" s="12"/>
    </row>
    <row r="15" spans="2:6" ht="10.5" customHeight="1" x14ac:dyDescent="0.35"/>
    <row r="16" spans="2:6" x14ac:dyDescent="0.35">
      <c r="B16" s="230" t="s">
        <v>1003</v>
      </c>
      <c r="C16" s="126"/>
      <c r="D16" s="126"/>
      <c r="E16" s="126"/>
      <c r="F16" s="12"/>
    </row>
    <row r="17" spans="2:6" ht="30.75" customHeight="1" x14ac:dyDescent="0.35">
      <c r="B17" s="378" t="s">
        <v>1059</v>
      </c>
      <c r="C17" s="378"/>
      <c r="D17" s="378"/>
      <c r="E17" s="378"/>
      <c r="F17" s="378"/>
    </row>
    <row r="18" spans="2:6" ht="12.75" customHeight="1" x14ac:dyDescent="0.35">
      <c r="B18" s="97"/>
      <c r="C18" s="97"/>
      <c r="D18" s="97"/>
      <c r="E18" s="97"/>
      <c r="F18" s="12"/>
    </row>
    <row r="19" spans="2:6" x14ac:dyDescent="0.35">
      <c r="B19" s="230" t="s">
        <v>1005</v>
      </c>
      <c r="C19" s="126"/>
      <c r="D19" s="126"/>
      <c r="E19" s="126"/>
      <c r="F19" s="12"/>
    </row>
    <row r="20" spans="2:6" x14ac:dyDescent="0.35">
      <c r="B20" s="30" t="s">
        <v>1060</v>
      </c>
      <c r="C20" s="126"/>
      <c r="D20" s="126"/>
      <c r="E20" s="126"/>
      <c r="F20" s="12"/>
    </row>
    <row r="21" spans="2:6" ht="14.25" customHeight="1" x14ac:dyDescent="0.35"/>
    <row r="22" spans="2:6" x14ac:dyDescent="0.35">
      <c r="B22" s="230" t="s">
        <v>1004</v>
      </c>
      <c r="C22" s="126"/>
      <c r="D22" s="126"/>
      <c r="E22" s="126"/>
      <c r="F22" s="12"/>
    </row>
    <row r="23" spans="2:6" ht="37.5" customHeight="1" x14ac:dyDescent="0.35">
      <c r="B23" s="378" t="s">
        <v>1061</v>
      </c>
      <c r="C23" s="378"/>
      <c r="D23" s="378"/>
      <c r="E23" s="378"/>
      <c r="F23" s="378"/>
    </row>
    <row r="24" spans="2:6" ht="12" customHeight="1" x14ac:dyDescent="0.35">
      <c r="B24" s="97"/>
      <c r="C24" s="97"/>
      <c r="D24" s="97"/>
      <c r="E24" s="97"/>
      <c r="F24" s="12"/>
    </row>
    <row r="25" spans="2:6" x14ac:dyDescent="0.35">
      <c r="B25" s="230" t="s">
        <v>1006</v>
      </c>
      <c r="C25" s="126"/>
      <c r="D25" s="126"/>
      <c r="E25" s="126"/>
      <c r="F25" s="12"/>
    </row>
    <row r="26" spans="2:6" ht="29.25" customHeight="1" x14ac:dyDescent="0.35">
      <c r="B26" s="378" t="s">
        <v>1000</v>
      </c>
      <c r="C26" s="378"/>
      <c r="D26" s="378"/>
      <c r="E26" s="378"/>
      <c r="F26" s="378"/>
    </row>
    <row r="27" spans="2:6" x14ac:dyDescent="0.35">
      <c r="B27" s="72"/>
      <c r="F27" s="12"/>
    </row>
    <row r="28" spans="2:6" x14ac:dyDescent="0.35">
      <c r="B28" s="18" t="s">
        <v>372</v>
      </c>
      <c r="C28" s="25"/>
      <c r="D28" s="25"/>
      <c r="E28" s="25"/>
      <c r="F28" s="106"/>
    </row>
    <row r="29" spans="2:6" x14ac:dyDescent="0.35">
      <c r="F29" s="12"/>
    </row>
    <row r="30" spans="2:6" ht="29" x14ac:dyDescent="0.35">
      <c r="B30" s="87" t="s">
        <v>373</v>
      </c>
      <c r="C30" s="109">
        <v>2019</v>
      </c>
      <c r="D30" s="109">
        <v>2020</v>
      </c>
      <c r="E30" s="109">
        <v>2021</v>
      </c>
      <c r="F30" s="109">
        <v>2022</v>
      </c>
    </row>
    <row r="31" spans="2:6" x14ac:dyDescent="0.35">
      <c r="B31" s="65" t="s">
        <v>375</v>
      </c>
      <c r="C31" s="111">
        <v>1</v>
      </c>
      <c r="D31" s="111">
        <v>1</v>
      </c>
      <c r="E31" s="111">
        <v>1</v>
      </c>
      <c r="F31" s="111">
        <v>1</v>
      </c>
    </row>
    <row r="32" spans="2:6" x14ac:dyDescent="0.35"/>
    <row r="33" spans="2:6" ht="22.5" customHeight="1" x14ac:dyDescent="0.35">
      <c r="B33" s="87" t="s">
        <v>376</v>
      </c>
      <c r="C33" s="109"/>
      <c r="D33" s="109"/>
      <c r="E33" s="109"/>
      <c r="F33" s="109"/>
    </row>
    <row r="34" spans="2:6" ht="48.75" customHeight="1" x14ac:dyDescent="0.35">
      <c r="B34" s="374" t="s">
        <v>377</v>
      </c>
      <c r="C34" s="374"/>
      <c r="D34" s="374"/>
      <c r="E34" s="374"/>
      <c r="F34" s="374"/>
    </row>
    <row r="35" spans="2:6" x14ac:dyDescent="0.35"/>
    <row r="36" spans="2:6" x14ac:dyDescent="0.35">
      <c r="B36" s="18" t="s">
        <v>378</v>
      </c>
      <c r="C36" s="25"/>
      <c r="D36" s="25"/>
      <c r="E36" s="25"/>
      <c r="F36" s="106"/>
    </row>
    <row r="37" spans="2:6" x14ac:dyDescent="0.35">
      <c r="F37" s="12"/>
    </row>
    <row r="38" spans="2:6" ht="53.25" customHeight="1" x14ac:dyDescent="0.35">
      <c r="B38" s="87" t="s">
        <v>380</v>
      </c>
      <c r="C38" s="109">
        <v>2019</v>
      </c>
      <c r="D38" s="109">
        <v>2020</v>
      </c>
      <c r="E38" s="109">
        <v>2021</v>
      </c>
      <c r="F38" s="109">
        <v>2022</v>
      </c>
    </row>
    <row r="39" spans="2:6" x14ac:dyDescent="0.35">
      <c r="B39" t="s">
        <v>379</v>
      </c>
      <c r="C39" s="102" t="s">
        <v>263</v>
      </c>
      <c r="D39" s="102">
        <v>1</v>
      </c>
      <c r="E39" s="102">
        <v>1</v>
      </c>
      <c r="F39" s="102">
        <v>1</v>
      </c>
    </row>
    <row r="40" spans="2:6" x14ac:dyDescent="0.35">
      <c r="B40" s="87"/>
      <c r="C40" s="109"/>
      <c r="D40" s="109"/>
      <c r="E40" s="109"/>
      <c r="F40" s="109"/>
    </row>
    <row r="41" spans="2:6" ht="43.5" x14ac:dyDescent="0.35">
      <c r="B41" s="87" t="s">
        <v>383</v>
      </c>
      <c r="C41" s="109">
        <v>2019</v>
      </c>
      <c r="D41" s="109">
        <v>2020</v>
      </c>
      <c r="E41" s="109">
        <v>2021</v>
      </c>
      <c r="F41" s="109">
        <v>2022</v>
      </c>
    </row>
    <row r="42" spans="2:6" x14ac:dyDescent="0.35">
      <c r="B42" t="s">
        <v>381</v>
      </c>
      <c r="C42" s="102" t="s">
        <v>263</v>
      </c>
      <c r="D42" s="102">
        <v>1</v>
      </c>
      <c r="E42" s="102">
        <v>1.0047793531942011</v>
      </c>
      <c r="F42" s="112">
        <v>1</v>
      </c>
    </row>
    <row r="43" spans="2:6" x14ac:dyDescent="0.35"/>
    <row r="44" spans="2:6" ht="79.5" customHeight="1" x14ac:dyDescent="0.35">
      <c r="B44" s="87" t="s">
        <v>382</v>
      </c>
      <c r="C44" s="109"/>
      <c r="D44" s="109"/>
      <c r="E44" s="109"/>
      <c r="F44" s="109"/>
    </row>
    <row r="45" spans="2:6" ht="72.650000000000006" customHeight="1" x14ac:dyDescent="0.35">
      <c r="B45" s="374" t="s">
        <v>384</v>
      </c>
      <c r="C45" s="374"/>
      <c r="D45" s="374"/>
      <c r="E45" s="374"/>
      <c r="F45" s="374"/>
    </row>
    <row r="46" spans="2:6" x14ac:dyDescent="0.35"/>
    <row r="47" spans="2:6" ht="36.75" customHeight="1" x14ac:dyDescent="0.35">
      <c r="B47" s="87" t="s">
        <v>385</v>
      </c>
      <c r="C47" s="109">
        <v>2019</v>
      </c>
      <c r="D47" s="109">
        <v>2020</v>
      </c>
      <c r="E47" s="109">
        <v>2021</v>
      </c>
      <c r="F47" s="109">
        <v>2022</v>
      </c>
    </row>
    <row r="48" spans="2:6" x14ac:dyDescent="0.35">
      <c r="B48" t="s">
        <v>386</v>
      </c>
      <c r="C48" s="102" t="s">
        <v>263</v>
      </c>
      <c r="D48" s="102">
        <v>1</v>
      </c>
      <c r="E48" s="102">
        <v>1</v>
      </c>
      <c r="F48" s="112">
        <v>1</v>
      </c>
    </row>
    <row r="49" spans="2:6" x14ac:dyDescent="0.35">
      <c r="C49" s="12"/>
      <c r="D49" s="12"/>
      <c r="E49" s="12"/>
      <c r="F49" s="12"/>
    </row>
    <row r="50" spans="2:6" ht="29" x14ac:dyDescent="0.35">
      <c r="B50" s="87" t="s">
        <v>948</v>
      </c>
      <c r="C50" s="109">
        <v>2019</v>
      </c>
      <c r="D50" s="109">
        <v>2020</v>
      </c>
      <c r="E50" s="109">
        <v>2021</v>
      </c>
      <c r="F50" s="109">
        <v>2022</v>
      </c>
    </row>
    <row r="51" spans="2:6" x14ac:dyDescent="0.35">
      <c r="B51" t="s">
        <v>388</v>
      </c>
      <c r="C51" s="102" t="s">
        <v>263</v>
      </c>
      <c r="D51" s="102">
        <v>0.93668623946898133</v>
      </c>
      <c r="E51" s="102">
        <v>0.97354497354497349</v>
      </c>
      <c r="F51" s="102">
        <v>0.96599999999999997</v>
      </c>
    </row>
    <row r="52" spans="2:6" x14ac:dyDescent="0.35">
      <c r="B52" s="87"/>
    </row>
    <row r="53" spans="2:6" ht="87" x14ac:dyDescent="0.35">
      <c r="B53" s="66" t="s">
        <v>387</v>
      </c>
    </row>
    <row r="54" spans="2:6" x14ac:dyDescent="0.35">
      <c r="B54" s="18" t="s">
        <v>389</v>
      </c>
      <c r="C54" s="25"/>
      <c r="D54" s="25"/>
      <c r="E54" s="25"/>
      <c r="F54" s="106"/>
    </row>
    <row r="55" spans="2:6" x14ac:dyDescent="0.35">
      <c r="F55" s="12"/>
    </row>
    <row r="56" spans="2:6" x14ac:dyDescent="0.35">
      <c r="B56" s="87" t="s">
        <v>390</v>
      </c>
      <c r="C56" s="109">
        <v>2019</v>
      </c>
      <c r="D56" s="109">
        <v>2020</v>
      </c>
      <c r="E56" s="109">
        <v>2021</v>
      </c>
      <c r="F56" s="109">
        <v>2022</v>
      </c>
    </row>
    <row r="57" spans="2:6" x14ac:dyDescent="0.35">
      <c r="B57" t="s">
        <v>391</v>
      </c>
      <c r="C57" s="12" t="s">
        <v>263</v>
      </c>
      <c r="D57" s="12">
        <v>0</v>
      </c>
      <c r="E57" s="12">
        <v>0</v>
      </c>
      <c r="F57" s="12">
        <v>0</v>
      </c>
    </row>
    <row r="58" spans="2:6" x14ac:dyDescent="0.35"/>
    <row r="59" spans="2:6" ht="29" x14ac:dyDescent="0.35">
      <c r="B59" s="87" t="s">
        <v>394</v>
      </c>
      <c r="C59" s="109">
        <v>2019</v>
      </c>
      <c r="D59" s="109">
        <v>2020</v>
      </c>
      <c r="E59" s="109">
        <v>2021</v>
      </c>
      <c r="F59" s="109">
        <v>2022</v>
      </c>
    </row>
    <row r="60" spans="2:6" x14ac:dyDescent="0.35">
      <c r="B60" t="s">
        <v>392</v>
      </c>
      <c r="C60" s="12" t="s">
        <v>263</v>
      </c>
      <c r="D60" s="12">
        <v>0</v>
      </c>
      <c r="E60" s="12">
        <v>0</v>
      </c>
      <c r="F60" s="12">
        <v>0</v>
      </c>
    </row>
    <row r="61" spans="2:6" x14ac:dyDescent="0.35">
      <c r="C61" s="12"/>
    </row>
    <row r="62" spans="2:6" ht="29" x14ac:dyDescent="0.35">
      <c r="B62" s="87" t="s">
        <v>395</v>
      </c>
      <c r="C62" s="109">
        <v>2019</v>
      </c>
      <c r="D62" s="109">
        <v>2020</v>
      </c>
      <c r="E62" s="109">
        <v>2021</v>
      </c>
      <c r="F62" s="109">
        <v>2022</v>
      </c>
    </row>
    <row r="63" spans="2:6" x14ac:dyDescent="0.35">
      <c r="B63" s="87"/>
      <c r="C63" s="209"/>
      <c r="D63" s="209"/>
      <c r="E63" s="209"/>
      <c r="F63" s="209"/>
    </row>
    <row r="64" spans="2:6" x14ac:dyDescent="0.35">
      <c r="B64" t="s">
        <v>393</v>
      </c>
      <c r="C64" s="12" t="s">
        <v>263</v>
      </c>
      <c r="D64" s="209">
        <v>0</v>
      </c>
      <c r="E64" s="209">
        <v>0</v>
      </c>
      <c r="F64" s="5">
        <v>0</v>
      </c>
    </row>
    <row r="65" spans="2:6" x14ac:dyDescent="0.35"/>
    <row r="66" spans="2:6" ht="37.5" customHeight="1" x14ac:dyDescent="0.35">
      <c r="B66" s="87" t="s">
        <v>396</v>
      </c>
      <c r="C66" s="109">
        <v>2019</v>
      </c>
      <c r="D66" s="109">
        <v>2020</v>
      </c>
      <c r="E66" s="109">
        <v>2021</v>
      </c>
      <c r="F66" s="109">
        <v>2022</v>
      </c>
    </row>
    <row r="67" spans="2:6" ht="18" customHeight="1" x14ac:dyDescent="0.35">
      <c r="B67" s="87"/>
      <c r="C67" s="12" t="s">
        <v>263</v>
      </c>
      <c r="D67" s="109"/>
      <c r="E67" s="109"/>
      <c r="F67" s="109"/>
    </row>
    <row r="68" spans="2:6" x14ac:dyDescent="0.35">
      <c r="B68" t="s">
        <v>397</v>
      </c>
      <c r="C68" s="12"/>
      <c r="D68" s="12">
        <v>0</v>
      </c>
      <c r="E68" s="12">
        <v>0</v>
      </c>
      <c r="F68" s="12">
        <v>0</v>
      </c>
    </row>
    <row r="69" spans="2:6" x14ac:dyDescent="0.35"/>
    <row r="70" spans="2:6" x14ac:dyDescent="0.35"/>
  </sheetData>
  <mergeCells count="6">
    <mergeCell ref="B45:F45"/>
    <mergeCell ref="B26:F26"/>
    <mergeCell ref="B14:E14"/>
    <mergeCell ref="B17:F17"/>
    <mergeCell ref="B23:F23"/>
    <mergeCell ref="B34:F34"/>
  </mergeCell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507FD-A954-4976-9768-811F04EABEE0}">
  <sheetPr>
    <tabColor rgb="FF0070C0"/>
  </sheetPr>
  <dimension ref="A1:F17"/>
  <sheetViews>
    <sheetView showGridLines="0" showRowColHeaders="0" zoomScale="80" zoomScaleNormal="80" workbookViewId="0">
      <selection activeCell="C1" sqref="C1"/>
    </sheetView>
  </sheetViews>
  <sheetFormatPr defaultColWidth="0" defaultRowHeight="14.5" zeroHeight="1" x14ac:dyDescent="0.35"/>
  <cols>
    <col min="1" max="1" width="2.7265625" customWidth="1"/>
    <col min="2" max="2" width="79.54296875" customWidth="1"/>
    <col min="3" max="6" width="9.1796875" customWidth="1"/>
    <col min="7" max="16384" width="9.1796875" hidden="1"/>
  </cols>
  <sheetData>
    <row r="1" spans="2:6" ht="32.25" customHeight="1" x14ac:dyDescent="0.35">
      <c r="B1" s="71" t="s">
        <v>1276</v>
      </c>
      <c r="F1" s="12"/>
    </row>
    <row r="2" spans="2:6" ht="25" customHeight="1" x14ac:dyDescent="0.35">
      <c r="B2" s="72"/>
      <c r="F2" s="12"/>
    </row>
    <row r="3" spans="2:6" x14ac:dyDescent="0.35">
      <c r="B3" s="125" t="s">
        <v>983</v>
      </c>
      <c r="C3" s="63"/>
      <c r="D3" s="63"/>
      <c r="E3" s="63"/>
      <c r="F3" s="240"/>
    </row>
    <row r="4" spans="2:6" ht="9" customHeight="1" x14ac:dyDescent="0.35">
      <c r="B4" s="72"/>
    </row>
    <row r="5" spans="2:6" ht="13.5" customHeight="1" x14ac:dyDescent="0.35">
      <c r="B5" s="241" t="s">
        <v>1062</v>
      </c>
    </row>
    <row r="6" spans="2:6" ht="12.75" customHeight="1" x14ac:dyDescent="0.35">
      <c r="B6" s="72"/>
      <c r="F6" s="12"/>
    </row>
    <row r="7" spans="2:6" x14ac:dyDescent="0.35">
      <c r="B7" s="18" t="s">
        <v>399</v>
      </c>
      <c r="C7" s="25"/>
      <c r="D7" s="25"/>
      <c r="E7" s="25"/>
      <c r="F7" s="106"/>
    </row>
    <row r="8" spans="2:6" x14ac:dyDescent="0.35">
      <c r="F8" s="12"/>
    </row>
    <row r="9" spans="2:6" ht="43.5" x14ac:dyDescent="0.35">
      <c r="B9" s="87" t="s">
        <v>398</v>
      </c>
      <c r="C9" s="109"/>
      <c r="D9" s="109"/>
      <c r="E9" s="109"/>
      <c r="F9" s="109"/>
    </row>
    <row r="10" spans="2:6" x14ac:dyDescent="0.35">
      <c r="B10" t="s">
        <v>400</v>
      </c>
    </row>
    <row r="11" spans="2:6" x14ac:dyDescent="0.35"/>
    <row r="12" spans="2:6" ht="29" x14ac:dyDescent="0.35">
      <c r="B12" s="87" t="s">
        <v>401</v>
      </c>
    </row>
    <row r="13" spans="2:6" x14ac:dyDescent="0.35"/>
    <row r="14" spans="2:6" x14ac:dyDescent="0.35">
      <c r="B14" s="65" t="s">
        <v>55</v>
      </c>
    </row>
    <row r="15" spans="2:6" x14ac:dyDescent="0.35">
      <c r="B15" s="196" t="s">
        <v>400</v>
      </c>
    </row>
    <row r="16" spans="2:6" x14ac:dyDescent="0.35"/>
    <row r="17" x14ac:dyDescent="0.35"/>
  </sheetData>
  <hyperlinks>
    <hyperlink ref="B5" location="'GRI 205'!A1" display="Conforme GRI 205" xr:uid="{E2E84ABA-9546-4902-8062-7DA620BD9625}"/>
  </hyperlinks>
  <pageMargins left="0.511811024" right="0.511811024" top="0.78740157499999996" bottom="0.78740157499999996" header="0.31496062000000002" footer="0.31496062000000002"/>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983D0-F794-4B58-B23C-ACD8DA7BB7CE}">
  <sheetPr>
    <tabColor rgb="FF0070C0"/>
  </sheetPr>
  <dimension ref="A1:F58"/>
  <sheetViews>
    <sheetView showGridLines="0" showRowColHeaders="0" zoomScale="80" zoomScaleNormal="80" workbookViewId="0">
      <selection activeCell="D1" sqref="D1"/>
    </sheetView>
  </sheetViews>
  <sheetFormatPr defaultColWidth="0" defaultRowHeight="14.5" zeroHeight="1" x14ac:dyDescent="0.35"/>
  <cols>
    <col min="1" max="1" width="3" customWidth="1"/>
    <col min="2" max="2" width="69.1796875" bestFit="1" customWidth="1"/>
    <col min="3" max="6" width="16.7265625" customWidth="1"/>
    <col min="7" max="16384" width="9.1796875" hidden="1"/>
  </cols>
  <sheetData>
    <row r="1" spans="2:6" ht="32.25" customHeight="1" x14ac:dyDescent="0.35">
      <c r="B1" s="71" t="s">
        <v>1277</v>
      </c>
      <c r="F1" s="12"/>
    </row>
    <row r="2" spans="2:6" ht="28" customHeight="1" x14ac:dyDescent="0.35">
      <c r="B2" s="72"/>
      <c r="F2" s="12"/>
    </row>
    <row r="3" spans="2:6" x14ac:dyDescent="0.35">
      <c r="B3" s="125" t="s">
        <v>983</v>
      </c>
      <c r="C3" s="63"/>
      <c r="D3" s="63"/>
      <c r="E3" s="63"/>
      <c r="F3" s="240"/>
    </row>
    <row r="4" spans="2:6" ht="9" customHeight="1" x14ac:dyDescent="0.35">
      <c r="B4" s="72"/>
    </row>
    <row r="5" spans="2:6" ht="13.5" customHeight="1" x14ac:dyDescent="0.35">
      <c r="B5" s="241" t="s">
        <v>1062</v>
      </c>
    </row>
    <row r="6" spans="2:6" x14ac:dyDescent="0.35">
      <c r="B6" s="243"/>
      <c r="F6" s="12"/>
    </row>
    <row r="7" spans="2:6" x14ac:dyDescent="0.35">
      <c r="B7" s="18" t="s">
        <v>402</v>
      </c>
      <c r="C7" s="25"/>
      <c r="D7" s="25"/>
      <c r="E7" s="25"/>
      <c r="F7" s="106"/>
    </row>
    <row r="8" spans="2:6" ht="9" customHeight="1" x14ac:dyDescent="0.35">
      <c r="F8" s="12"/>
    </row>
    <row r="9" spans="2:6" x14ac:dyDescent="0.35">
      <c r="B9" s="87" t="s">
        <v>404</v>
      </c>
    </row>
    <row r="10" spans="2:6" ht="364.5" customHeight="1" x14ac:dyDescent="0.35">
      <c r="B10" s="378" t="s">
        <v>1208</v>
      </c>
      <c r="C10" s="378"/>
      <c r="D10" s="378"/>
      <c r="E10" s="378"/>
      <c r="F10" s="378"/>
    </row>
    <row r="11" spans="2:6" x14ac:dyDescent="0.35">
      <c r="B11" s="374" t="s">
        <v>1032</v>
      </c>
      <c r="C11" s="374"/>
      <c r="D11" s="374"/>
      <c r="E11" s="374"/>
      <c r="F11" s="374"/>
    </row>
    <row r="12" spans="2:6" x14ac:dyDescent="0.35"/>
    <row r="13" spans="2:6" x14ac:dyDescent="0.35">
      <c r="B13" s="18" t="s">
        <v>403</v>
      </c>
      <c r="C13" s="25"/>
      <c r="D13" s="25"/>
      <c r="E13" s="25"/>
      <c r="F13" s="106"/>
    </row>
    <row r="14" spans="2:6" ht="5.25" customHeight="1" x14ac:dyDescent="0.35">
      <c r="F14" s="12"/>
    </row>
    <row r="15" spans="2:6" x14ac:dyDescent="0.35">
      <c r="B15" s="87" t="s">
        <v>405</v>
      </c>
    </row>
    <row r="16" spans="2:6" ht="151.5" customHeight="1" x14ac:dyDescent="0.35">
      <c r="B16" s="374" t="s">
        <v>1206</v>
      </c>
      <c r="C16" s="374"/>
      <c r="D16" s="374"/>
      <c r="E16" s="374"/>
      <c r="F16" s="374"/>
    </row>
    <row r="17" spans="2:6" x14ac:dyDescent="0.35">
      <c r="B17" s="230" t="s">
        <v>407</v>
      </c>
    </row>
    <row r="18" spans="2:6" x14ac:dyDescent="0.35">
      <c r="B18" s="376" t="s">
        <v>1033</v>
      </c>
      <c r="C18" s="376"/>
      <c r="D18" s="376"/>
      <c r="E18" s="376"/>
      <c r="F18" s="376"/>
    </row>
    <row r="19" spans="2:6" x14ac:dyDescent="0.35"/>
    <row r="20" spans="2:6" x14ac:dyDescent="0.35">
      <c r="B20" s="230" t="s">
        <v>406</v>
      </c>
    </row>
    <row r="21" spans="2:6" ht="38.25" customHeight="1" x14ac:dyDescent="0.35">
      <c r="B21" s="374" t="s">
        <v>1199</v>
      </c>
      <c r="C21" s="374"/>
      <c r="D21" s="374"/>
      <c r="E21" s="374"/>
      <c r="F21" s="374"/>
    </row>
    <row r="22" spans="2:6" x14ac:dyDescent="0.35"/>
    <row r="23" spans="2:6" x14ac:dyDescent="0.35">
      <c r="B23" s="18" t="s">
        <v>409</v>
      </c>
      <c r="C23" s="25"/>
      <c r="D23" s="25"/>
      <c r="E23" s="25"/>
      <c r="F23" s="106"/>
    </row>
    <row r="24" spans="2:6" x14ac:dyDescent="0.35">
      <c r="F24" s="12"/>
    </row>
    <row r="25" spans="2:6" x14ac:dyDescent="0.35">
      <c r="B25" s="230" t="s">
        <v>408</v>
      </c>
    </row>
    <row r="26" spans="2:6" ht="74.25" customHeight="1" x14ac:dyDescent="0.35">
      <c r="B26" s="378" t="s">
        <v>1198</v>
      </c>
      <c r="C26" s="378"/>
      <c r="D26" s="378"/>
      <c r="E26" s="378"/>
      <c r="F26" s="378"/>
    </row>
    <row r="27" spans="2:6" ht="110.25" customHeight="1" x14ac:dyDescent="0.35">
      <c r="B27" s="378"/>
      <c r="C27" s="378"/>
      <c r="D27" s="378"/>
      <c r="E27" s="378"/>
      <c r="F27" s="378"/>
    </row>
    <row r="28" spans="2:6" x14ac:dyDescent="0.35"/>
    <row r="29" spans="2:6" x14ac:dyDescent="0.35">
      <c r="B29" s="18" t="s">
        <v>410</v>
      </c>
      <c r="C29" s="25"/>
      <c r="D29" s="25"/>
      <c r="E29" s="25"/>
      <c r="F29" s="106"/>
    </row>
    <row r="30" spans="2:6" x14ac:dyDescent="0.35">
      <c r="F30" s="12"/>
    </row>
    <row r="31" spans="2:6" x14ac:dyDescent="0.35">
      <c r="B31" s="230" t="s">
        <v>411</v>
      </c>
    </row>
    <row r="32" spans="2:6" x14ac:dyDescent="0.35">
      <c r="B32" t="s">
        <v>1196</v>
      </c>
    </row>
    <row r="33" spans="2:5" x14ac:dyDescent="0.35"/>
    <row r="34" spans="2:5" x14ac:dyDescent="0.35">
      <c r="B34" s="230" t="s">
        <v>413</v>
      </c>
    </row>
    <row r="35" spans="2:5" x14ac:dyDescent="0.35"/>
    <row r="36" spans="2:5" ht="26.5" x14ac:dyDescent="0.35">
      <c r="B36" s="264" t="s">
        <v>1209</v>
      </c>
      <c r="C36" s="265" t="s">
        <v>1215</v>
      </c>
      <c r="D36" s="266" t="s">
        <v>1214</v>
      </c>
      <c r="E36" s="265" t="s">
        <v>1235</v>
      </c>
    </row>
    <row r="37" spans="2:5" x14ac:dyDescent="0.35">
      <c r="B37" s="268" t="s">
        <v>21</v>
      </c>
      <c r="C37" s="272">
        <v>27410780.160070024</v>
      </c>
      <c r="D37" s="272">
        <v>-1151014.6563531249</v>
      </c>
      <c r="E37" s="272">
        <v>877551.23044706252</v>
      </c>
    </row>
    <row r="38" spans="2:5" x14ac:dyDescent="0.35">
      <c r="B38" s="269" t="s">
        <v>1210</v>
      </c>
      <c r="C38" s="273">
        <v>61824796.696290001</v>
      </c>
      <c r="D38" s="273">
        <v>2413989.4746058965</v>
      </c>
      <c r="E38" s="273">
        <v>-967425.32178</v>
      </c>
    </row>
    <row r="39" spans="2:5" x14ac:dyDescent="0.35">
      <c r="B39" s="269" t="s">
        <v>23</v>
      </c>
      <c r="C39" s="274">
        <v>5956059.9283100003</v>
      </c>
      <c r="D39" s="274">
        <v>-830452.55202000006</v>
      </c>
      <c r="E39" s="274">
        <v>-840420.94871999975</v>
      </c>
    </row>
    <row r="40" spans="2:5" x14ac:dyDescent="0.35">
      <c r="B40" s="270" t="s">
        <v>1197</v>
      </c>
      <c r="C40" s="275">
        <v>1134893.4389300002</v>
      </c>
      <c r="D40" s="275">
        <v>-192504.62765000001</v>
      </c>
      <c r="E40" s="275">
        <v>4356.5048400000005</v>
      </c>
    </row>
    <row r="41" spans="2:5" x14ac:dyDescent="0.35">
      <c r="B41" s="267" t="s">
        <v>28</v>
      </c>
      <c r="C41" s="271">
        <v>96326530.22360003</v>
      </c>
      <c r="D41" s="271">
        <v>240017.63858277156</v>
      </c>
      <c r="E41" s="276">
        <v>-925938.53521293728</v>
      </c>
    </row>
    <row r="42" spans="2:5" x14ac:dyDescent="0.35">
      <c r="B42" t="s">
        <v>1211</v>
      </c>
      <c r="C42" s="263"/>
      <c r="D42" s="263"/>
      <c r="E42" s="263"/>
    </row>
    <row r="43" spans="2:5" x14ac:dyDescent="0.35">
      <c r="B43" t="s">
        <v>1212</v>
      </c>
      <c r="C43" s="263"/>
      <c r="D43" s="263"/>
      <c r="E43" s="263"/>
    </row>
    <row r="44" spans="2:5" x14ac:dyDescent="0.35">
      <c r="B44" t="s">
        <v>1213</v>
      </c>
    </row>
    <row r="45" spans="2:5" x14ac:dyDescent="0.35"/>
    <row r="46" spans="2:5" x14ac:dyDescent="0.35">
      <c r="B46" t="s">
        <v>1218</v>
      </c>
    </row>
    <row r="47" spans="2:5" x14ac:dyDescent="0.35">
      <c r="B47" t="s">
        <v>1219</v>
      </c>
    </row>
    <row r="48" spans="2:5" x14ac:dyDescent="0.35">
      <c r="B48" t="s">
        <v>1220</v>
      </c>
    </row>
    <row r="49" spans="2:2" x14ac:dyDescent="0.35">
      <c r="B49" s="64" t="s">
        <v>1222</v>
      </c>
    </row>
    <row r="50" spans="2:2" x14ac:dyDescent="0.35">
      <c r="B50" s="64" t="s">
        <v>1223</v>
      </c>
    </row>
    <row r="51" spans="2:2" x14ac:dyDescent="0.35">
      <c r="B51" t="s">
        <v>1231</v>
      </c>
    </row>
    <row r="52" spans="2:2" x14ac:dyDescent="0.35">
      <c r="B52" t="s">
        <v>1217</v>
      </c>
    </row>
    <row r="53" spans="2:2" x14ac:dyDescent="0.35">
      <c r="B53" t="s">
        <v>1230</v>
      </c>
    </row>
    <row r="54" spans="2:2" x14ac:dyDescent="0.35"/>
    <row r="55" spans="2:2" x14ac:dyDescent="0.35">
      <c r="B55" s="87" t="s">
        <v>412</v>
      </c>
    </row>
    <row r="56" spans="2:2" x14ac:dyDescent="0.35"/>
    <row r="57" spans="2:2" x14ac:dyDescent="0.35">
      <c r="B57" t="s">
        <v>1216</v>
      </c>
    </row>
    <row r="58" spans="2:2" x14ac:dyDescent="0.35"/>
  </sheetData>
  <mergeCells count="6">
    <mergeCell ref="B10:F10"/>
    <mergeCell ref="B11:F11"/>
    <mergeCell ref="B16:F16"/>
    <mergeCell ref="B18:F18"/>
    <mergeCell ref="B26:F27"/>
    <mergeCell ref="B21:F21"/>
  </mergeCells>
  <hyperlinks>
    <hyperlink ref="B5" location="'GRI 205'!A1" display="Conforme GRI 205" xr:uid="{D43F492C-762B-429C-8237-8A9504228BDB}"/>
  </hyperlinks>
  <pageMargins left="0.511811024" right="0.511811024" top="0.78740157499999996" bottom="0.78740157499999996" header="0.31496062000000002" footer="0.31496062000000002"/>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67634-0510-45F2-9510-870D6A0A566C}">
  <sheetPr>
    <tabColor rgb="FF0070C0"/>
  </sheetPr>
  <dimension ref="A1:XFA77"/>
  <sheetViews>
    <sheetView showGridLines="0" showRowColHeaders="0" topLeftCell="A30" zoomScale="80" zoomScaleNormal="80" workbookViewId="0">
      <selection activeCell="B48" sqref="B48:F54"/>
    </sheetView>
  </sheetViews>
  <sheetFormatPr defaultColWidth="0" defaultRowHeight="14.5" zeroHeight="1" x14ac:dyDescent="0.35"/>
  <cols>
    <col min="1" max="1" width="2.453125" customWidth="1"/>
    <col min="2" max="2" width="80.54296875" customWidth="1"/>
    <col min="3" max="6" width="23.81640625" customWidth="1"/>
    <col min="16382" max="16384" width="9.1796875" hidden="1"/>
  </cols>
  <sheetData>
    <row r="1" spans="2:6" ht="32.25" customHeight="1" x14ac:dyDescent="0.35">
      <c r="B1" s="71" t="s">
        <v>1280</v>
      </c>
      <c r="F1" s="12"/>
    </row>
    <row r="2" spans="2:6" ht="24.75" customHeight="1" x14ac:dyDescent="0.35">
      <c r="B2" s="72"/>
      <c r="F2" s="12"/>
    </row>
    <row r="3" spans="2:6" x14ac:dyDescent="0.35">
      <c r="B3" s="125" t="s">
        <v>983</v>
      </c>
      <c r="C3" s="63"/>
      <c r="D3" s="63"/>
      <c r="E3" s="63"/>
      <c r="F3" s="11"/>
    </row>
    <row r="4" spans="2:6" x14ac:dyDescent="0.35">
      <c r="B4" s="56"/>
      <c r="C4" s="65"/>
      <c r="D4" s="65"/>
      <c r="E4" s="65"/>
      <c r="F4" s="100"/>
    </row>
    <row r="5" spans="2:6" x14ac:dyDescent="0.35">
      <c r="B5" s="237" t="s">
        <v>1025</v>
      </c>
      <c r="C5" s="238"/>
      <c r="D5" s="238"/>
      <c r="E5" s="238"/>
      <c r="F5" s="238"/>
    </row>
    <row r="6" spans="2:6" ht="7.5" customHeight="1" x14ac:dyDescent="0.35">
      <c r="B6" s="87"/>
      <c r="C6" s="126"/>
      <c r="D6" s="126"/>
      <c r="E6" s="126"/>
      <c r="F6" s="126"/>
    </row>
    <row r="7" spans="2:6" ht="20.149999999999999" customHeight="1" x14ac:dyDescent="0.35">
      <c r="B7" s="230" t="s">
        <v>1001</v>
      </c>
      <c r="C7" s="126"/>
      <c r="D7" s="126"/>
      <c r="E7" s="126"/>
      <c r="F7" s="126"/>
    </row>
    <row r="8" spans="2:6" ht="20.149999999999999" customHeight="1" x14ac:dyDescent="0.35">
      <c r="B8" s="133" t="s">
        <v>985</v>
      </c>
      <c r="C8" s="133" t="s">
        <v>988</v>
      </c>
      <c r="D8" s="133" t="s">
        <v>989</v>
      </c>
      <c r="E8" s="133" t="s">
        <v>990</v>
      </c>
      <c r="F8" s="97"/>
    </row>
    <row r="9" spans="2:6" ht="43.5" customHeight="1" x14ac:dyDescent="0.35">
      <c r="B9" s="231" t="s">
        <v>991</v>
      </c>
      <c r="C9" s="134" t="s">
        <v>1026</v>
      </c>
      <c r="D9" s="188" t="s">
        <v>1010</v>
      </c>
      <c r="E9" s="188" t="s">
        <v>1008</v>
      </c>
      <c r="F9" s="97"/>
    </row>
    <row r="10" spans="2:6" ht="42.75" customHeight="1" x14ac:dyDescent="0.35">
      <c r="B10" s="231" t="s">
        <v>992</v>
      </c>
      <c r="C10" s="134" t="s">
        <v>1027</v>
      </c>
      <c r="D10" s="188" t="s">
        <v>1278</v>
      </c>
      <c r="E10" s="188" t="s">
        <v>1279</v>
      </c>
      <c r="F10" s="97"/>
    </row>
    <row r="11" spans="2:6" ht="6.75" customHeight="1" x14ac:dyDescent="0.35">
      <c r="B11" s="87"/>
      <c r="C11" s="126"/>
      <c r="D11" s="126"/>
      <c r="E11" s="126"/>
      <c r="F11" s="126"/>
    </row>
    <row r="12" spans="2:6" ht="19.5" customHeight="1" x14ac:dyDescent="0.35">
      <c r="B12" s="230" t="s">
        <v>1002</v>
      </c>
      <c r="C12" s="126"/>
      <c r="D12" s="126"/>
      <c r="E12" s="126"/>
      <c r="F12" s="126"/>
    </row>
    <row r="13" spans="2:6" ht="15.75" customHeight="1" x14ac:dyDescent="0.35">
      <c r="B13" s="378" t="s">
        <v>1063</v>
      </c>
      <c r="C13" s="378"/>
      <c r="D13" s="378"/>
      <c r="E13" s="378"/>
      <c r="F13" s="136"/>
    </row>
    <row r="14" spans="2:6" ht="6.75" customHeight="1" x14ac:dyDescent="0.35">
      <c r="B14" s="87"/>
      <c r="C14" s="126"/>
      <c r="D14" s="126"/>
      <c r="E14" s="126"/>
      <c r="F14" s="126"/>
    </row>
    <row r="15" spans="2:6" ht="20.149999999999999" customHeight="1" x14ac:dyDescent="0.35">
      <c r="B15" s="230" t="s">
        <v>1003</v>
      </c>
      <c r="C15" s="126"/>
      <c r="D15" s="126"/>
      <c r="E15" s="126"/>
      <c r="F15" s="126"/>
    </row>
    <row r="16" spans="2:6" ht="48" customHeight="1" x14ac:dyDescent="0.35">
      <c r="B16" s="378" t="s">
        <v>1064</v>
      </c>
      <c r="C16" s="378"/>
      <c r="D16" s="378"/>
      <c r="E16" s="378"/>
      <c r="F16" s="136"/>
    </row>
    <row r="17" spans="2:6" ht="20.149999999999999" customHeight="1" x14ac:dyDescent="0.35">
      <c r="B17" s="230" t="s">
        <v>1005</v>
      </c>
      <c r="C17" s="126"/>
      <c r="D17" s="126"/>
      <c r="E17" s="126"/>
      <c r="F17" s="126"/>
    </row>
    <row r="18" spans="2:6" ht="14.25" customHeight="1" x14ac:dyDescent="0.35">
      <c r="B18" s="136" t="s">
        <v>1065</v>
      </c>
      <c r="C18" s="126"/>
      <c r="D18" s="126"/>
      <c r="E18" s="126"/>
      <c r="F18" s="126"/>
    </row>
    <row r="19" spans="2:6" ht="14.25" customHeight="1" x14ac:dyDescent="0.35">
      <c r="B19" s="136"/>
      <c r="C19" s="126"/>
      <c r="D19" s="126"/>
      <c r="E19" s="126"/>
      <c r="F19" s="126"/>
    </row>
    <row r="20" spans="2:6" ht="20.149999999999999" customHeight="1" x14ac:dyDescent="0.35">
      <c r="B20" s="230" t="s">
        <v>1004</v>
      </c>
      <c r="C20" s="126"/>
      <c r="D20" s="126"/>
      <c r="E20" s="126"/>
      <c r="F20" s="126"/>
    </row>
    <row r="21" spans="2:6" ht="41.25" customHeight="1" x14ac:dyDescent="0.35">
      <c r="B21" s="378" t="s">
        <v>1013</v>
      </c>
      <c r="C21" s="378"/>
      <c r="D21" s="378"/>
      <c r="E21" s="378"/>
      <c r="F21" s="126"/>
    </row>
    <row r="22" spans="2:6" ht="9.75" customHeight="1" x14ac:dyDescent="0.35">
      <c r="B22" s="230" t="s">
        <v>1006</v>
      </c>
      <c r="C22" s="126"/>
      <c r="D22" s="126"/>
      <c r="E22" s="126"/>
      <c r="F22" s="126"/>
    </row>
    <row r="23" spans="2:6" ht="56.25" customHeight="1" x14ac:dyDescent="0.35">
      <c r="B23" s="378" t="s">
        <v>1072</v>
      </c>
      <c r="C23" s="378"/>
      <c r="D23" s="378"/>
      <c r="E23" s="378"/>
      <c r="F23" s="126"/>
    </row>
    <row r="24" spans="2:6" x14ac:dyDescent="0.35">
      <c r="B24" s="56"/>
      <c r="C24" s="65"/>
      <c r="D24" s="65"/>
      <c r="E24" s="65"/>
      <c r="F24" s="100"/>
    </row>
    <row r="25" spans="2:6" x14ac:dyDescent="0.35">
      <c r="B25" s="237" t="s">
        <v>1066</v>
      </c>
      <c r="C25" s="238"/>
      <c r="D25" s="238"/>
      <c r="E25" s="238"/>
      <c r="F25" s="238"/>
    </row>
    <row r="26" spans="2:6" ht="7.5" customHeight="1" x14ac:dyDescent="0.35">
      <c r="B26" s="87"/>
      <c r="C26" s="126"/>
      <c r="D26" s="126"/>
      <c r="E26" s="126"/>
      <c r="F26" s="126"/>
    </row>
    <row r="27" spans="2:6" ht="20.149999999999999" customHeight="1" x14ac:dyDescent="0.35">
      <c r="B27" s="230" t="s">
        <v>1001</v>
      </c>
      <c r="C27" s="126"/>
      <c r="D27" s="126"/>
      <c r="E27" s="126"/>
      <c r="F27" s="126"/>
    </row>
    <row r="28" spans="2:6" ht="20.149999999999999" customHeight="1" x14ac:dyDescent="0.35">
      <c r="B28" s="133" t="s">
        <v>985</v>
      </c>
      <c r="C28" s="133" t="s">
        <v>988</v>
      </c>
      <c r="D28" s="133" t="s">
        <v>989</v>
      </c>
      <c r="E28" s="133" t="s">
        <v>990</v>
      </c>
      <c r="F28" s="97"/>
    </row>
    <row r="29" spans="2:6" ht="75.75" customHeight="1" x14ac:dyDescent="0.35">
      <c r="B29" s="231" t="s">
        <v>991</v>
      </c>
      <c r="C29" s="134" t="s">
        <v>1067</v>
      </c>
      <c r="D29" s="188" t="s">
        <v>1068</v>
      </c>
      <c r="E29" s="188" t="s">
        <v>1027</v>
      </c>
      <c r="F29" s="97"/>
    </row>
    <row r="30" spans="2:6" ht="87" customHeight="1" x14ac:dyDescent="0.35">
      <c r="B30" s="231" t="s">
        <v>992</v>
      </c>
      <c r="C30" s="134" t="s">
        <v>1178</v>
      </c>
      <c r="D30" s="188" t="s">
        <v>1177</v>
      </c>
      <c r="E30" s="188" t="s">
        <v>1179</v>
      </c>
      <c r="F30" s="97"/>
    </row>
    <row r="31" spans="2:6" ht="6.75" customHeight="1" x14ac:dyDescent="0.35">
      <c r="B31" s="87"/>
      <c r="C31" s="126"/>
      <c r="D31" s="126"/>
      <c r="E31" s="126"/>
      <c r="F31" s="126"/>
    </row>
    <row r="32" spans="2:6" ht="19.5" customHeight="1" x14ac:dyDescent="0.35">
      <c r="B32" s="230" t="s">
        <v>1002</v>
      </c>
      <c r="C32" s="126"/>
      <c r="D32" s="126"/>
      <c r="E32" s="126"/>
      <c r="F32" s="126"/>
    </row>
    <row r="33" spans="2:6" ht="15.75" customHeight="1" x14ac:dyDescent="0.35">
      <c r="B33" s="378" t="s">
        <v>1069</v>
      </c>
      <c r="C33" s="378"/>
      <c r="D33" s="378"/>
      <c r="E33" s="378"/>
      <c r="F33" s="136"/>
    </row>
    <row r="34" spans="2:6" ht="6.75" customHeight="1" x14ac:dyDescent="0.35">
      <c r="B34" s="87"/>
      <c r="C34" s="126"/>
      <c r="D34" s="126"/>
      <c r="E34" s="126"/>
      <c r="F34" s="126"/>
    </row>
    <row r="35" spans="2:6" ht="20.149999999999999" customHeight="1" x14ac:dyDescent="0.35">
      <c r="B35" s="230" t="s">
        <v>1003</v>
      </c>
      <c r="C35" s="126"/>
      <c r="D35" s="126"/>
      <c r="E35" s="126"/>
      <c r="F35" s="126"/>
    </row>
    <row r="36" spans="2:6" ht="48" customHeight="1" x14ac:dyDescent="0.35">
      <c r="B36" s="378" t="s">
        <v>1070</v>
      </c>
      <c r="C36" s="378"/>
      <c r="D36" s="378"/>
      <c r="E36" s="378"/>
      <c r="F36" s="136"/>
    </row>
    <row r="37" spans="2:6" ht="20.149999999999999" customHeight="1" x14ac:dyDescent="0.35">
      <c r="B37" s="230" t="s">
        <v>1005</v>
      </c>
      <c r="C37" s="126"/>
      <c r="D37" s="126"/>
      <c r="E37" s="126"/>
      <c r="F37" s="126"/>
    </row>
    <row r="38" spans="2:6" ht="14.25" customHeight="1" x14ac:dyDescent="0.35">
      <c r="B38" s="30" t="s">
        <v>1071</v>
      </c>
      <c r="C38" s="126"/>
      <c r="D38" s="126"/>
      <c r="E38" s="126"/>
      <c r="F38" s="126"/>
    </row>
    <row r="39" spans="2:6" ht="14.25" customHeight="1" x14ac:dyDescent="0.35">
      <c r="B39" s="136"/>
      <c r="C39" s="126"/>
      <c r="D39" s="126"/>
      <c r="E39" s="126"/>
      <c r="F39" s="126"/>
    </row>
    <row r="40" spans="2:6" ht="20.149999999999999" customHeight="1" x14ac:dyDescent="0.35">
      <c r="B40" s="230" t="s">
        <v>1004</v>
      </c>
      <c r="C40" s="126"/>
      <c r="D40" s="126"/>
      <c r="E40" s="126"/>
      <c r="F40" s="126"/>
    </row>
    <row r="41" spans="2:6" ht="41.25" customHeight="1" x14ac:dyDescent="0.35">
      <c r="B41" s="378" t="s">
        <v>1072</v>
      </c>
      <c r="C41" s="378"/>
      <c r="D41" s="378"/>
      <c r="E41" s="378"/>
      <c r="F41" s="126"/>
    </row>
    <row r="42" spans="2:6" ht="14.25" customHeight="1" x14ac:dyDescent="0.35">
      <c r="B42" s="97"/>
      <c r="C42" s="97"/>
      <c r="D42" s="97"/>
      <c r="E42" s="97"/>
      <c r="F42" s="126"/>
    </row>
    <row r="43" spans="2:6" ht="9.75" customHeight="1" x14ac:dyDescent="0.35">
      <c r="B43" s="230" t="s">
        <v>1006</v>
      </c>
      <c r="C43" s="126"/>
      <c r="D43" s="126"/>
      <c r="E43" s="126"/>
      <c r="F43" s="126"/>
    </row>
    <row r="44" spans="2:6" ht="56.25" customHeight="1" x14ac:dyDescent="0.35">
      <c r="B44" s="378" t="s">
        <v>1000</v>
      </c>
      <c r="C44" s="378"/>
      <c r="D44" s="378"/>
      <c r="E44" s="378"/>
      <c r="F44" s="126"/>
    </row>
    <row r="45" spans="2:6" x14ac:dyDescent="0.35">
      <c r="B45" s="72"/>
      <c r="F45" s="12"/>
    </row>
    <row r="46" spans="2:6" ht="14.5" customHeight="1" x14ac:dyDescent="0.35">
      <c r="B46" s="63" t="s">
        <v>182</v>
      </c>
      <c r="C46" s="11"/>
      <c r="D46" s="11"/>
      <c r="E46" s="11"/>
      <c r="F46" s="11"/>
    </row>
    <row r="47" spans="2:6" ht="9.75" customHeight="1" x14ac:dyDescent="0.35">
      <c r="F47" s="12"/>
    </row>
    <row r="48" spans="2:6" x14ac:dyDescent="0.35">
      <c r="B48" s="87" t="s">
        <v>1185</v>
      </c>
      <c r="F48" s="69"/>
    </row>
    <row r="49" spans="1:1021 1025:2046 2050:3071 3075:4096 4100:6141 6145:7166 7170:8191 8195:9216 9220:11261 11265:12286 12290:13311 13315:14336 14340:16381" ht="11.25" customHeight="1" x14ac:dyDescent="0.35">
      <c r="B49" s="87"/>
      <c r="C49" s="69">
        <v>2019</v>
      </c>
      <c r="D49" s="69">
        <v>2020</v>
      </c>
      <c r="E49" s="69">
        <v>2021</v>
      </c>
      <c r="F49" s="69">
        <v>2022</v>
      </c>
    </row>
    <row r="50" spans="1:1021 1025:2046 2050:3071 3075:4096 4100:6141 6145:7166 7170:8191 8195:9216 9220:11261 11265:12286 12290:13311 13315:14336 14340:16381" x14ac:dyDescent="0.35">
      <c r="B50" s="114" t="s">
        <v>420</v>
      </c>
      <c r="C50" s="115" t="s">
        <v>263</v>
      </c>
      <c r="D50" s="115">
        <v>19065003.206661262</v>
      </c>
      <c r="E50" s="115">
        <v>19275394.302811995</v>
      </c>
      <c r="F50" s="115">
        <v>18608765.25980356</v>
      </c>
    </row>
    <row r="51" spans="1:1021 1025:2046 2050:3071 3075:4096 4100:6141 6145:7166 7170:8191 8195:9216 9220:11261 11265:12286 12290:13311 13315:14336 14340:16381" x14ac:dyDescent="0.35">
      <c r="B51" t="s">
        <v>414</v>
      </c>
      <c r="C51" s="115" t="s">
        <v>263</v>
      </c>
      <c r="D51" s="55">
        <v>18476756.679999996</v>
      </c>
      <c r="E51" s="55">
        <v>18563677.84</v>
      </c>
      <c r="F51" s="55">
        <v>17902723.832355425</v>
      </c>
    </row>
    <row r="52" spans="1:1021 1025:2046 2050:3071 3075:4096 4100:6141 6145:7166 7170:8191 8195:9216 9220:11261 11265:12286 12290:13311 13315:14336 14340:16381" ht="15" customHeight="1" x14ac:dyDescent="0.35">
      <c r="B52" t="s">
        <v>415</v>
      </c>
      <c r="C52" s="115" t="s">
        <v>263</v>
      </c>
      <c r="D52" s="55">
        <v>588246.52666126424</v>
      </c>
      <c r="E52" s="55">
        <v>711716.46281199402</v>
      </c>
      <c r="F52" s="55">
        <v>706041.42744813627</v>
      </c>
    </row>
    <row r="53" spans="1:1021 1025:2046 2050:3071 3075:4096 4100:6141 6145:7166 7170:8191 8195:9216 9220:11261 11265:12286 12290:13311 13315:14336 14340:16381" x14ac:dyDescent="0.35">
      <c r="D53" s="82"/>
      <c r="F53" s="12"/>
    </row>
    <row r="54" spans="1:1021 1025:2046 2050:3071 3075:4096 4100:6141 6145:7166 7170:8191 8195:9216 9220:11261 11265:12286 12290:13311 13315:14336 14340:16381" x14ac:dyDescent="0.35">
      <c r="B54" s="3" t="s">
        <v>1164</v>
      </c>
      <c r="D54" s="82"/>
      <c r="F54" s="12"/>
    </row>
    <row r="55" spans="1:1021 1025:2046 2050:3071 3075:4096 4100:6141 6145:7166 7170:8191 8195:9216 9220:11261 11265:12286 12290:13311 13315:14336 14340:16381" x14ac:dyDescent="0.35">
      <c r="D55" s="82"/>
      <c r="F55" s="12"/>
    </row>
    <row r="56" spans="1:1021 1025:2046 2050:3071 3075:4096 4100:6141 6145:7166 7170:8191 8195:9216 9220:11261 11265:12286 12290:13311 13315:14336 14340:16381" x14ac:dyDescent="0.35">
      <c r="B56" s="63" t="s">
        <v>183</v>
      </c>
      <c r="C56" s="11"/>
      <c r="D56" s="11"/>
      <c r="E56" s="11"/>
      <c r="F56" s="11"/>
    </row>
    <row r="57" spans="1:1021 1025:2046 2050:3071 3075:4096 4100:6141 6145:7166 7170:8191 8195:9216 9220:11261 11265:12286 12290:13311 13315:14336 14340:16381" x14ac:dyDescent="0.35">
      <c r="F57" s="12"/>
    </row>
    <row r="58" spans="1:1021 1025:2046 2050:3071 3075:4096 4100:6141 6145:7166 7170:8191 8195:9216 9220:11261 11265:12286 12290:13311 13315:14336 14340:16381" ht="30" customHeight="1" x14ac:dyDescent="0.35">
      <c r="A58" s="116" t="s">
        <v>416</v>
      </c>
      <c r="B58" s="230" t="s">
        <v>417</v>
      </c>
      <c r="C58" s="12"/>
      <c r="D58" s="12"/>
      <c r="E58" s="12"/>
      <c r="F58" s="225"/>
      <c r="H58" s="145"/>
    </row>
    <row r="59" spans="1:1021 1025:2046 2050:3071 3075:4096 4100:6141 6145:7166 7170:8191 8195:9216 9220:11261 11265:12286 12290:13311 13315:14336 14340:16381" ht="11.25" customHeight="1" x14ac:dyDescent="0.35">
      <c r="A59" s="116"/>
      <c r="B59" s="87"/>
      <c r="C59" s="69">
        <v>2019</v>
      </c>
      <c r="D59" s="69">
        <v>2020</v>
      </c>
      <c r="E59" s="69">
        <v>2021</v>
      </c>
      <c r="F59" s="69">
        <v>2022</v>
      </c>
    </row>
    <row r="60" spans="1:1021 1025:2046 2050:3071 3075:4096 4100:6141 6145:7166 7170:8191 8195:9216 9220:11261 11265:12286 12290:13311 13315:14336 14340:16381" s="3" customFormat="1" x14ac:dyDescent="0.35">
      <c r="A60" s="114"/>
      <c r="B60" s="2" t="s">
        <v>420</v>
      </c>
      <c r="C60" s="115">
        <v>1643</v>
      </c>
      <c r="D60" s="210">
        <v>5090</v>
      </c>
      <c r="E60" s="115">
        <v>13141</v>
      </c>
      <c r="F60" s="98">
        <v>28338</v>
      </c>
      <c r="J60" s="115"/>
      <c r="K60" s="114"/>
      <c r="O60" s="115"/>
      <c r="P60" s="114"/>
      <c r="T60" s="115"/>
      <c r="U60" s="114"/>
      <c r="Y60" s="115"/>
      <c r="Z60" s="114"/>
      <c r="AD60" s="115"/>
      <c r="AE60" s="114"/>
      <c r="AI60" s="115"/>
      <c r="AJ60" s="114"/>
      <c r="AN60" s="115"/>
      <c r="AO60" s="114"/>
      <c r="AS60" s="115"/>
      <c r="AT60" s="114"/>
      <c r="AX60" s="115"/>
      <c r="AY60" s="114"/>
      <c r="BC60" s="115"/>
      <c r="BD60" s="114"/>
      <c r="BH60" s="115"/>
      <c r="BI60" s="114"/>
      <c r="BM60" s="115"/>
      <c r="BN60" s="114"/>
      <c r="BR60" s="115"/>
      <c r="BS60" s="114"/>
      <c r="BW60" s="115"/>
      <c r="BX60" s="114"/>
      <c r="CB60" s="115"/>
      <c r="CC60" s="114"/>
      <c r="CG60" s="115"/>
      <c r="CH60" s="114"/>
      <c r="CL60" s="115"/>
      <c r="CM60" s="114"/>
      <c r="CQ60" s="115"/>
      <c r="CR60" s="114"/>
      <c r="CV60" s="115"/>
      <c r="CW60" s="114"/>
      <c r="DA60" s="115"/>
      <c r="DB60" s="114"/>
      <c r="DF60" s="115"/>
      <c r="DG60" s="114"/>
      <c r="DK60" s="115"/>
      <c r="DL60" s="114"/>
      <c r="DP60" s="115"/>
      <c r="DQ60" s="114"/>
      <c r="DU60" s="115"/>
      <c r="DV60" s="114"/>
      <c r="DZ60" s="115"/>
      <c r="EA60" s="114"/>
      <c r="EE60" s="115"/>
      <c r="EF60" s="114"/>
      <c r="EJ60" s="115"/>
      <c r="EK60" s="114"/>
      <c r="EO60" s="115"/>
      <c r="EP60" s="114"/>
      <c r="ET60" s="115"/>
      <c r="EU60" s="114"/>
      <c r="EY60" s="115"/>
      <c r="EZ60" s="114"/>
      <c r="FD60" s="115"/>
      <c r="FE60" s="114"/>
      <c r="FI60" s="115"/>
      <c r="FJ60" s="114"/>
      <c r="FN60" s="115"/>
      <c r="FO60" s="114"/>
      <c r="FS60" s="115"/>
      <c r="FT60" s="114"/>
      <c r="FX60" s="115"/>
      <c r="FY60" s="114"/>
      <c r="GC60" s="115"/>
      <c r="GD60" s="114"/>
      <c r="GH60" s="115"/>
      <c r="GI60" s="114"/>
      <c r="GM60" s="115"/>
      <c r="GN60" s="114"/>
      <c r="GR60" s="115"/>
      <c r="GS60" s="114"/>
      <c r="GW60" s="115"/>
      <c r="GX60" s="114"/>
      <c r="HB60" s="115"/>
      <c r="HC60" s="114"/>
      <c r="HG60" s="115"/>
      <c r="HH60" s="114"/>
      <c r="HL60" s="115"/>
      <c r="HM60" s="114"/>
      <c r="HQ60" s="115"/>
      <c r="HR60" s="114"/>
      <c r="HV60" s="115"/>
      <c r="HW60" s="114"/>
      <c r="IA60" s="115"/>
      <c r="IB60" s="114"/>
      <c r="IF60" s="115"/>
      <c r="IG60" s="114"/>
      <c r="IK60" s="115"/>
      <c r="IL60" s="114"/>
      <c r="IP60" s="115"/>
      <c r="IQ60" s="114"/>
      <c r="IU60" s="115"/>
      <c r="IV60" s="114"/>
      <c r="IZ60" s="115"/>
      <c r="JA60" s="114"/>
      <c r="JE60" s="115"/>
      <c r="JF60" s="114"/>
      <c r="JJ60" s="115"/>
      <c r="JK60" s="114"/>
      <c r="JO60" s="115"/>
      <c r="JP60" s="114"/>
      <c r="JT60" s="115"/>
      <c r="JU60" s="114"/>
      <c r="JY60" s="115"/>
      <c r="JZ60" s="114"/>
      <c r="KD60" s="115"/>
      <c r="KE60" s="114"/>
      <c r="KI60" s="115"/>
      <c r="KJ60" s="114"/>
      <c r="KN60" s="115"/>
      <c r="KO60" s="114"/>
      <c r="KS60" s="115"/>
      <c r="KT60" s="114"/>
      <c r="KX60" s="115"/>
      <c r="KY60" s="114"/>
      <c r="LC60" s="115"/>
      <c r="LD60" s="114"/>
      <c r="LH60" s="115"/>
      <c r="LI60" s="114"/>
      <c r="LM60" s="115"/>
      <c r="LN60" s="114"/>
      <c r="LR60" s="115"/>
      <c r="LS60" s="114"/>
      <c r="LW60" s="115"/>
      <c r="LX60" s="114"/>
      <c r="MB60" s="115"/>
      <c r="MC60" s="114"/>
      <c r="MG60" s="115"/>
      <c r="MH60" s="114"/>
      <c r="ML60" s="115"/>
      <c r="MM60" s="114"/>
      <c r="MQ60" s="115"/>
      <c r="MR60" s="114"/>
      <c r="MV60" s="115"/>
      <c r="MW60" s="114"/>
      <c r="NA60" s="115"/>
      <c r="NB60" s="114"/>
      <c r="NF60" s="115"/>
      <c r="NG60" s="114"/>
      <c r="NK60" s="115"/>
      <c r="NL60" s="114"/>
      <c r="NP60" s="115"/>
      <c r="NQ60" s="114"/>
      <c r="NU60" s="115"/>
      <c r="NV60" s="114"/>
      <c r="NZ60" s="115"/>
      <c r="OA60" s="114"/>
      <c r="OE60" s="115"/>
      <c r="OF60" s="114"/>
      <c r="OJ60" s="115"/>
      <c r="OK60" s="114"/>
      <c r="OO60" s="115"/>
      <c r="OP60" s="114"/>
      <c r="OT60" s="115"/>
      <c r="OU60" s="114"/>
      <c r="OY60" s="115"/>
      <c r="OZ60" s="114"/>
      <c r="PD60" s="115"/>
      <c r="PE60" s="114"/>
      <c r="PI60" s="115"/>
      <c r="PJ60" s="114"/>
      <c r="PN60" s="115"/>
      <c r="PO60" s="114"/>
      <c r="PS60" s="115"/>
      <c r="PT60" s="114"/>
      <c r="PX60" s="115"/>
      <c r="PY60" s="114"/>
      <c r="QC60" s="115"/>
      <c r="QD60" s="114"/>
      <c r="QH60" s="115"/>
      <c r="QI60" s="114"/>
      <c r="QM60" s="115"/>
      <c r="QN60" s="114"/>
      <c r="QR60" s="115"/>
      <c r="QS60" s="114"/>
      <c r="QW60" s="115"/>
      <c r="QX60" s="114"/>
      <c r="RB60" s="115"/>
      <c r="RC60" s="114"/>
      <c r="RG60" s="115"/>
      <c r="RH60" s="114"/>
      <c r="RL60" s="115"/>
      <c r="RM60" s="114"/>
      <c r="RQ60" s="115"/>
      <c r="RR60" s="114"/>
      <c r="RV60" s="115"/>
      <c r="RW60" s="114"/>
      <c r="SA60" s="115"/>
      <c r="SB60" s="114"/>
      <c r="SF60" s="115"/>
      <c r="SG60" s="114"/>
      <c r="SK60" s="115"/>
      <c r="SL60" s="114"/>
      <c r="SP60" s="115"/>
      <c r="SQ60" s="114"/>
      <c r="SU60" s="115"/>
      <c r="SV60" s="114"/>
      <c r="SZ60" s="115"/>
      <c r="TA60" s="114"/>
      <c r="TE60" s="115"/>
      <c r="TF60" s="114"/>
      <c r="TJ60" s="115"/>
      <c r="TK60" s="114"/>
      <c r="TO60" s="115"/>
      <c r="TP60" s="114"/>
      <c r="TT60" s="115"/>
      <c r="TU60" s="114"/>
      <c r="TY60" s="115"/>
      <c r="TZ60" s="114"/>
      <c r="UD60" s="115"/>
      <c r="UE60" s="114"/>
      <c r="UI60" s="115"/>
      <c r="UJ60" s="114"/>
      <c r="UN60" s="115"/>
      <c r="UO60" s="114"/>
      <c r="US60" s="115"/>
      <c r="UT60" s="114"/>
      <c r="UX60" s="115"/>
      <c r="UY60" s="114"/>
      <c r="VC60" s="115"/>
      <c r="VD60" s="114"/>
      <c r="VH60" s="115"/>
      <c r="VI60" s="114"/>
      <c r="VM60" s="115"/>
      <c r="VN60" s="114"/>
      <c r="VR60" s="115"/>
      <c r="VS60" s="114"/>
      <c r="VW60" s="115"/>
      <c r="VX60" s="114"/>
      <c r="WB60" s="115"/>
      <c r="WC60" s="114"/>
      <c r="WG60" s="115"/>
      <c r="WH60" s="114"/>
      <c r="WL60" s="115"/>
      <c r="WM60" s="114"/>
      <c r="WQ60" s="115"/>
      <c r="WR60" s="114"/>
      <c r="WV60" s="115"/>
      <c r="WW60" s="114"/>
      <c r="XA60" s="115"/>
      <c r="XB60" s="114"/>
      <c r="XF60" s="115"/>
      <c r="XG60" s="114"/>
      <c r="XK60" s="115"/>
      <c r="XL60" s="114"/>
      <c r="XP60" s="115"/>
      <c r="XQ60" s="114"/>
      <c r="XU60" s="115"/>
      <c r="XV60" s="114"/>
      <c r="XZ60" s="115"/>
      <c r="YA60" s="114"/>
      <c r="YE60" s="115"/>
      <c r="YF60" s="114"/>
      <c r="YJ60" s="115"/>
      <c r="YK60" s="114"/>
      <c r="YO60" s="115"/>
      <c r="YP60" s="114"/>
      <c r="YT60" s="115"/>
      <c r="YU60" s="114"/>
      <c r="YY60" s="115"/>
      <c r="YZ60" s="114"/>
      <c r="ZD60" s="115"/>
      <c r="ZE60" s="114"/>
      <c r="ZI60" s="115"/>
      <c r="ZJ60" s="114"/>
      <c r="ZN60" s="115"/>
      <c r="ZO60" s="114"/>
      <c r="ZS60" s="115"/>
      <c r="ZT60" s="114"/>
      <c r="ZX60" s="115"/>
      <c r="ZY60" s="114"/>
      <c r="AAC60" s="115"/>
      <c r="AAD60" s="114"/>
      <c r="AAH60" s="115"/>
      <c r="AAI60" s="114"/>
      <c r="AAM60" s="115"/>
      <c r="AAN60" s="114"/>
      <c r="AAR60" s="115"/>
      <c r="AAS60" s="114"/>
      <c r="AAW60" s="115"/>
      <c r="AAX60" s="114"/>
      <c r="ABB60" s="115"/>
      <c r="ABC60" s="114"/>
      <c r="ABG60" s="115"/>
      <c r="ABH60" s="114"/>
      <c r="ABL60" s="115"/>
      <c r="ABM60" s="114"/>
      <c r="ABQ60" s="115"/>
      <c r="ABR60" s="114"/>
      <c r="ABV60" s="115"/>
      <c r="ABW60" s="114"/>
      <c r="ACA60" s="115"/>
      <c r="ACB60" s="114"/>
      <c r="ACF60" s="115"/>
      <c r="ACG60" s="114"/>
      <c r="ACK60" s="115"/>
      <c r="ACL60" s="114"/>
      <c r="ACP60" s="115"/>
      <c r="ACQ60" s="114"/>
      <c r="ACU60" s="115"/>
      <c r="ACV60" s="114"/>
      <c r="ACZ60" s="115"/>
      <c r="ADA60" s="114"/>
      <c r="ADE60" s="115"/>
      <c r="ADF60" s="114"/>
      <c r="ADJ60" s="115"/>
      <c r="ADK60" s="114"/>
      <c r="ADO60" s="115"/>
      <c r="ADP60" s="114"/>
      <c r="ADT60" s="115"/>
      <c r="ADU60" s="114"/>
      <c r="ADY60" s="115"/>
      <c r="ADZ60" s="114"/>
      <c r="AED60" s="115"/>
      <c r="AEE60" s="114"/>
      <c r="AEI60" s="115"/>
      <c r="AEJ60" s="114"/>
      <c r="AEN60" s="115"/>
      <c r="AEO60" s="114"/>
      <c r="AES60" s="115"/>
      <c r="AET60" s="114"/>
      <c r="AEX60" s="115"/>
      <c r="AEY60" s="114"/>
      <c r="AFC60" s="115"/>
      <c r="AFD60" s="114"/>
      <c r="AFH60" s="115"/>
      <c r="AFI60" s="114"/>
      <c r="AFM60" s="115"/>
      <c r="AFN60" s="114"/>
      <c r="AFR60" s="115"/>
      <c r="AFS60" s="114"/>
      <c r="AFW60" s="115"/>
      <c r="AFX60" s="114"/>
      <c r="AGB60" s="115"/>
      <c r="AGC60" s="114"/>
      <c r="AGG60" s="115"/>
      <c r="AGH60" s="114"/>
      <c r="AGL60" s="115"/>
      <c r="AGM60" s="114"/>
      <c r="AGQ60" s="115"/>
      <c r="AGR60" s="114"/>
      <c r="AGV60" s="115"/>
      <c r="AGW60" s="114"/>
      <c r="AHA60" s="115"/>
      <c r="AHB60" s="114"/>
      <c r="AHF60" s="115"/>
      <c r="AHG60" s="114"/>
      <c r="AHK60" s="115"/>
      <c r="AHL60" s="114"/>
      <c r="AHP60" s="115"/>
      <c r="AHQ60" s="114"/>
      <c r="AHU60" s="115"/>
      <c r="AHV60" s="114"/>
      <c r="AHZ60" s="115"/>
      <c r="AIA60" s="114"/>
      <c r="AIE60" s="115"/>
      <c r="AIF60" s="114"/>
      <c r="AIJ60" s="115"/>
      <c r="AIK60" s="114"/>
      <c r="AIO60" s="115"/>
      <c r="AIP60" s="114"/>
      <c r="AIT60" s="115"/>
      <c r="AIU60" s="114"/>
      <c r="AIY60" s="115"/>
      <c r="AIZ60" s="114"/>
      <c r="AJD60" s="115"/>
      <c r="AJE60" s="114"/>
      <c r="AJI60" s="115"/>
      <c r="AJJ60" s="114"/>
      <c r="AJN60" s="115"/>
      <c r="AJO60" s="114"/>
      <c r="AJS60" s="115"/>
      <c r="AJT60" s="114"/>
      <c r="AJX60" s="115"/>
      <c r="AJY60" s="114"/>
      <c r="AKC60" s="115"/>
      <c r="AKD60" s="114"/>
      <c r="AKH60" s="115"/>
      <c r="AKI60" s="114"/>
      <c r="AKM60" s="115"/>
      <c r="AKN60" s="114"/>
      <c r="AKR60" s="115"/>
      <c r="AKS60" s="114"/>
      <c r="AKW60" s="115"/>
      <c r="AKX60" s="114"/>
      <c r="ALB60" s="115"/>
      <c r="ALC60" s="114"/>
      <c r="ALG60" s="115"/>
      <c r="ALH60" s="114"/>
      <c r="ALL60" s="115"/>
      <c r="ALM60" s="114"/>
      <c r="ALQ60" s="115"/>
      <c r="ALR60" s="114"/>
      <c r="ALV60" s="115"/>
      <c r="ALW60" s="114"/>
      <c r="AMA60" s="115"/>
      <c r="AMB60" s="114"/>
      <c r="AMF60" s="115"/>
      <c r="AMG60" s="114"/>
      <c r="AMK60" s="115"/>
      <c r="AML60" s="114"/>
      <c r="AMP60" s="115"/>
      <c r="AMQ60" s="114"/>
      <c r="AMU60" s="115"/>
      <c r="AMV60" s="114"/>
      <c r="AMZ60" s="115"/>
      <c r="ANA60" s="114"/>
      <c r="ANE60" s="115"/>
      <c r="ANF60" s="114"/>
      <c r="ANJ60" s="115"/>
      <c r="ANK60" s="114"/>
      <c r="ANO60" s="115"/>
      <c r="ANP60" s="114"/>
      <c r="ANT60" s="115"/>
      <c r="ANU60" s="114"/>
      <c r="ANY60" s="115"/>
      <c r="ANZ60" s="114"/>
      <c r="AOD60" s="115"/>
      <c r="AOE60" s="114"/>
      <c r="AOI60" s="115"/>
      <c r="AOJ60" s="114"/>
      <c r="AON60" s="115"/>
      <c r="AOO60" s="114"/>
      <c r="AOS60" s="115"/>
      <c r="AOT60" s="114"/>
      <c r="AOX60" s="115"/>
      <c r="AOY60" s="114"/>
      <c r="APC60" s="115"/>
      <c r="APD60" s="114"/>
      <c r="APH60" s="115"/>
      <c r="API60" s="114"/>
      <c r="APM60" s="115"/>
      <c r="APN60" s="114"/>
      <c r="APR60" s="115"/>
      <c r="APS60" s="114"/>
      <c r="APW60" s="115"/>
      <c r="APX60" s="114"/>
      <c r="AQB60" s="115"/>
      <c r="AQC60" s="114"/>
      <c r="AQG60" s="115"/>
      <c r="AQH60" s="114"/>
      <c r="AQL60" s="115"/>
      <c r="AQM60" s="114"/>
      <c r="AQQ60" s="115"/>
      <c r="AQR60" s="114"/>
      <c r="AQV60" s="115"/>
      <c r="AQW60" s="114"/>
      <c r="ARA60" s="115"/>
      <c r="ARB60" s="114"/>
      <c r="ARF60" s="115"/>
      <c r="ARG60" s="114"/>
      <c r="ARK60" s="115"/>
      <c r="ARL60" s="114"/>
      <c r="ARP60" s="115"/>
      <c r="ARQ60" s="114"/>
      <c r="ARU60" s="115"/>
      <c r="ARV60" s="114"/>
      <c r="ARZ60" s="115"/>
      <c r="ASA60" s="114"/>
      <c r="ASE60" s="115"/>
      <c r="ASF60" s="114"/>
      <c r="ASJ60" s="115"/>
      <c r="ASK60" s="114"/>
      <c r="ASO60" s="115"/>
      <c r="ASP60" s="114"/>
      <c r="AST60" s="115"/>
      <c r="ASU60" s="114"/>
      <c r="ASY60" s="115"/>
      <c r="ASZ60" s="114"/>
      <c r="ATD60" s="115"/>
      <c r="ATE60" s="114"/>
      <c r="ATI60" s="115"/>
      <c r="ATJ60" s="114"/>
      <c r="ATN60" s="115"/>
      <c r="ATO60" s="114"/>
      <c r="ATS60" s="115"/>
      <c r="ATT60" s="114"/>
      <c r="ATX60" s="115"/>
      <c r="ATY60" s="114"/>
      <c r="AUC60" s="115"/>
      <c r="AUD60" s="114"/>
      <c r="AUH60" s="115"/>
      <c r="AUI60" s="114"/>
      <c r="AUM60" s="115"/>
      <c r="AUN60" s="114"/>
      <c r="AUR60" s="115"/>
      <c r="AUS60" s="114"/>
      <c r="AUW60" s="115"/>
      <c r="AUX60" s="114"/>
      <c r="AVB60" s="115"/>
      <c r="AVC60" s="114"/>
      <c r="AVG60" s="115"/>
      <c r="AVH60" s="114"/>
      <c r="AVL60" s="115"/>
      <c r="AVM60" s="114"/>
      <c r="AVQ60" s="115"/>
      <c r="AVR60" s="114"/>
      <c r="AVV60" s="115"/>
      <c r="AVW60" s="114"/>
      <c r="AWA60" s="115"/>
      <c r="AWB60" s="114"/>
      <c r="AWF60" s="115"/>
      <c r="AWG60" s="114"/>
      <c r="AWK60" s="115"/>
      <c r="AWL60" s="114"/>
      <c r="AWP60" s="115"/>
      <c r="AWQ60" s="114"/>
      <c r="AWU60" s="115"/>
      <c r="AWV60" s="114"/>
      <c r="AWZ60" s="115"/>
      <c r="AXA60" s="114"/>
      <c r="AXE60" s="115"/>
      <c r="AXF60" s="114"/>
      <c r="AXJ60" s="115"/>
      <c r="AXK60" s="114"/>
      <c r="AXO60" s="115"/>
      <c r="AXP60" s="114"/>
      <c r="AXT60" s="115"/>
      <c r="AXU60" s="114"/>
      <c r="AXY60" s="115"/>
      <c r="AXZ60" s="114"/>
      <c r="AYD60" s="115"/>
      <c r="AYE60" s="114"/>
      <c r="AYI60" s="115"/>
      <c r="AYJ60" s="114"/>
      <c r="AYN60" s="115"/>
      <c r="AYO60" s="114"/>
      <c r="AYS60" s="115"/>
      <c r="AYT60" s="114"/>
      <c r="AYX60" s="115"/>
      <c r="AYY60" s="114"/>
      <c r="AZC60" s="115"/>
      <c r="AZD60" s="114"/>
      <c r="AZH60" s="115"/>
      <c r="AZI60" s="114"/>
      <c r="AZM60" s="115"/>
      <c r="AZN60" s="114"/>
      <c r="AZR60" s="115"/>
      <c r="AZS60" s="114"/>
      <c r="AZW60" s="115"/>
      <c r="AZX60" s="114"/>
      <c r="BAB60" s="115"/>
      <c r="BAC60" s="114"/>
      <c r="BAG60" s="115"/>
      <c r="BAH60" s="114"/>
      <c r="BAL60" s="115"/>
      <c r="BAM60" s="114"/>
      <c r="BAQ60" s="115"/>
      <c r="BAR60" s="114"/>
      <c r="BAV60" s="115"/>
      <c r="BAW60" s="114"/>
      <c r="BBA60" s="115"/>
      <c r="BBB60" s="114"/>
      <c r="BBF60" s="115"/>
      <c r="BBG60" s="114"/>
      <c r="BBK60" s="115"/>
      <c r="BBL60" s="114"/>
      <c r="BBP60" s="115"/>
      <c r="BBQ60" s="114"/>
      <c r="BBU60" s="115"/>
      <c r="BBV60" s="114"/>
      <c r="BBZ60" s="115"/>
      <c r="BCA60" s="114"/>
      <c r="BCE60" s="115"/>
      <c r="BCF60" s="114"/>
      <c r="BCJ60" s="115"/>
      <c r="BCK60" s="114"/>
      <c r="BCO60" s="115"/>
      <c r="BCP60" s="114"/>
      <c r="BCT60" s="115"/>
      <c r="BCU60" s="114"/>
      <c r="BCY60" s="115"/>
      <c r="BCZ60" s="114"/>
      <c r="BDD60" s="115"/>
      <c r="BDE60" s="114"/>
      <c r="BDI60" s="115"/>
      <c r="BDJ60" s="114"/>
      <c r="BDN60" s="115"/>
      <c r="BDO60" s="114"/>
      <c r="BDS60" s="115"/>
      <c r="BDT60" s="114"/>
      <c r="BDX60" s="115"/>
      <c r="BDY60" s="114"/>
      <c r="BEC60" s="115"/>
      <c r="BED60" s="114"/>
      <c r="BEH60" s="115"/>
      <c r="BEI60" s="114"/>
      <c r="BEM60" s="115"/>
      <c r="BEN60" s="114"/>
      <c r="BER60" s="115"/>
      <c r="BES60" s="114"/>
      <c r="BEW60" s="115"/>
      <c r="BEX60" s="114"/>
      <c r="BFB60" s="115"/>
      <c r="BFC60" s="114"/>
      <c r="BFG60" s="115"/>
      <c r="BFH60" s="114"/>
      <c r="BFL60" s="115"/>
      <c r="BFM60" s="114"/>
      <c r="BFQ60" s="115"/>
      <c r="BFR60" s="114"/>
      <c r="BFV60" s="115"/>
      <c r="BFW60" s="114"/>
      <c r="BGA60" s="115"/>
      <c r="BGB60" s="114"/>
      <c r="BGF60" s="115"/>
      <c r="BGG60" s="114"/>
      <c r="BGK60" s="115"/>
      <c r="BGL60" s="114"/>
      <c r="BGP60" s="115"/>
      <c r="BGQ60" s="114"/>
      <c r="BGU60" s="115"/>
      <c r="BGV60" s="114"/>
      <c r="BGZ60" s="115"/>
      <c r="BHA60" s="114"/>
      <c r="BHE60" s="115"/>
      <c r="BHF60" s="114"/>
      <c r="BHJ60" s="115"/>
      <c r="BHK60" s="114"/>
      <c r="BHO60" s="115"/>
      <c r="BHP60" s="114"/>
      <c r="BHT60" s="115"/>
      <c r="BHU60" s="114"/>
      <c r="BHY60" s="115"/>
      <c r="BHZ60" s="114"/>
      <c r="BID60" s="115"/>
      <c r="BIE60" s="114"/>
      <c r="BII60" s="115"/>
      <c r="BIJ60" s="114"/>
      <c r="BIN60" s="115"/>
      <c r="BIO60" s="114"/>
      <c r="BIS60" s="115"/>
      <c r="BIT60" s="114"/>
      <c r="BIX60" s="115"/>
      <c r="BIY60" s="114"/>
      <c r="BJC60" s="115"/>
      <c r="BJD60" s="114"/>
      <c r="BJH60" s="115"/>
      <c r="BJI60" s="114"/>
      <c r="BJM60" s="115"/>
      <c r="BJN60" s="114"/>
      <c r="BJR60" s="115"/>
      <c r="BJS60" s="114"/>
      <c r="BJW60" s="115"/>
      <c r="BJX60" s="114"/>
      <c r="BKB60" s="115"/>
      <c r="BKC60" s="114"/>
      <c r="BKG60" s="115"/>
      <c r="BKH60" s="114"/>
      <c r="BKL60" s="115"/>
      <c r="BKM60" s="114"/>
      <c r="BKQ60" s="115"/>
      <c r="BKR60" s="114"/>
      <c r="BKV60" s="115"/>
      <c r="BKW60" s="114"/>
      <c r="BLA60" s="115"/>
      <c r="BLB60" s="114"/>
      <c r="BLF60" s="115"/>
      <c r="BLG60" s="114"/>
      <c r="BLK60" s="115"/>
      <c r="BLL60" s="114"/>
      <c r="BLP60" s="115"/>
      <c r="BLQ60" s="114"/>
      <c r="BLU60" s="115"/>
      <c r="BLV60" s="114"/>
      <c r="BLZ60" s="115"/>
      <c r="BMA60" s="114"/>
      <c r="BME60" s="115"/>
      <c r="BMF60" s="114"/>
      <c r="BMJ60" s="115"/>
      <c r="BMK60" s="114"/>
      <c r="BMO60" s="115"/>
      <c r="BMP60" s="114"/>
      <c r="BMT60" s="115"/>
      <c r="BMU60" s="114"/>
      <c r="BMY60" s="115"/>
      <c r="BMZ60" s="114"/>
      <c r="BND60" s="115"/>
      <c r="BNE60" s="114"/>
      <c r="BNI60" s="115"/>
      <c r="BNJ60" s="114"/>
      <c r="BNN60" s="115"/>
      <c r="BNO60" s="114"/>
      <c r="BNS60" s="115"/>
      <c r="BNT60" s="114"/>
      <c r="BNX60" s="115"/>
      <c r="BNY60" s="114"/>
      <c r="BOC60" s="115"/>
      <c r="BOD60" s="114"/>
      <c r="BOH60" s="115"/>
      <c r="BOI60" s="114"/>
      <c r="BOM60" s="115"/>
      <c r="BON60" s="114"/>
      <c r="BOR60" s="115"/>
      <c r="BOS60" s="114"/>
      <c r="BOW60" s="115"/>
      <c r="BOX60" s="114"/>
      <c r="BPB60" s="115"/>
      <c r="BPC60" s="114"/>
      <c r="BPG60" s="115"/>
      <c r="BPH60" s="114"/>
      <c r="BPL60" s="115"/>
      <c r="BPM60" s="114"/>
      <c r="BPQ60" s="115"/>
      <c r="BPR60" s="114"/>
      <c r="BPV60" s="115"/>
      <c r="BPW60" s="114"/>
      <c r="BQA60" s="115"/>
      <c r="BQB60" s="114"/>
      <c r="BQF60" s="115"/>
      <c r="BQG60" s="114"/>
      <c r="BQK60" s="115"/>
      <c r="BQL60" s="114"/>
      <c r="BQP60" s="115"/>
      <c r="BQQ60" s="114"/>
      <c r="BQU60" s="115"/>
      <c r="BQV60" s="114"/>
      <c r="BQZ60" s="115"/>
      <c r="BRA60" s="114"/>
      <c r="BRE60" s="115"/>
      <c r="BRF60" s="114"/>
      <c r="BRJ60" s="115"/>
      <c r="BRK60" s="114"/>
      <c r="BRO60" s="115"/>
      <c r="BRP60" s="114"/>
      <c r="BRT60" s="115"/>
      <c r="BRU60" s="114"/>
      <c r="BRY60" s="115"/>
      <c r="BRZ60" s="114"/>
      <c r="BSD60" s="115"/>
      <c r="BSE60" s="114"/>
      <c r="BSI60" s="115"/>
      <c r="BSJ60" s="114"/>
      <c r="BSN60" s="115"/>
      <c r="BSO60" s="114"/>
      <c r="BSS60" s="115"/>
      <c r="BST60" s="114"/>
      <c r="BSX60" s="115"/>
      <c r="BSY60" s="114"/>
      <c r="BTC60" s="115"/>
      <c r="BTD60" s="114"/>
      <c r="BTH60" s="115"/>
      <c r="BTI60" s="114"/>
      <c r="BTM60" s="115"/>
      <c r="BTN60" s="114"/>
      <c r="BTR60" s="115"/>
      <c r="BTS60" s="114"/>
      <c r="BTW60" s="115"/>
      <c r="BTX60" s="114"/>
      <c r="BUB60" s="115"/>
      <c r="BUC60" s="114"/>
      <c r="BUG60" s="115"/>
      <c r="BUH60" s="114"/>
      <c r="BUL60" s="115"/>
      <c r="BUM60" s="114"/>
      <c r="BUQ60" s="115"/>
      <c r="BUR60" s="114"/>
      <c r="BUV60" s="115"/>
      <c r="BUW60" s="114"/>
      <c r="BVA60" s="115"/>
      <c r="BVB60" s="114"/>
      <c r="BVF60" s="115"/>
      <c r="BVG60" s="114"/>
      <c r="BVK60" s="115"/>
      <c r="BVL60" s="114"/>
      <c r="BVP60" s="115"/>
      <c r="BVQ60" s="114"/>
      <c r="BVU60" s="115"/>
      <c r="BVV60" s="114"/>
      <c r="BVZ60" s="115"/>
      <c r="BWA60" s="114"/>
      <c r="BWE60" s="115"/>
      <c r="BWF60" s="114"/>
      <c r="BWJ60" s="115"/>
      <c r="BWK60" s="114"/>
      <c r="BWO60" s="115"/>
      <c r="BWP60" s="114"/>
      <c r="BWT60" s="115"/>
      <c r="BWU60" s="114"/>
      <c r="BWY60" s="115"/>
      <c r="BWZ60" s="114"/>
      <c r="BXD60" s="115"/>
      <c r="BXE60" s="114"/>
      <c r="BXI60" s="115"/>
      <c r="BXJ60" s="114"/>
      <c r="BXN60" s="115"/>
      <c r="BXO60" s="114"/>
      <c r="BXS60" s="115"/>
      <c r="BXT60" s="114"/>
      <c r="BXX60" s="115"/>
      <c r="BXY60" s="114"/>
      <c r="BYC60" s="115"/>
      <c r="BYD60" s="114"/>
      <c r="BYH60" s="115"/>
      <c r="BYI60" s="114"/>
      <c r="BYM60" s="115"/>
      <c r="BYN60" s="114"/>
      <c r="BYR60" s="115"/>
      <c r="BYS60" s="114"/>
      <c r="BYW60" s="115"/>
      <c r="BYX60" s="114"/>
      <c r="BZB60" s="115"/>
      <c r="BZC60" s="114"/>
      <c r="BZG60" s="115"/>
      <c r="BZH60" s="114"/>
      <c r="BZL60" s="115"/>
      <c r="BZM60" s="114"/>
      <c r="BZQ60" s="115"/>
      <c r="BZR60" s="114"/>
      <c r="BZV60" s="115"/>
      <c r="BZW60" s="114"/>
      <c r="CAA60" s="115"/>
      <c r="CAB60" s="114"/>
      <c r="CAF60" s="115"/>
      <c r="CAG60" s="114"/>
      <c r="CAK60" s="115"/>
      <c r="CAL60" s="114"/>
      <c r="CAP60" s="115"/>
      <c r="CAQ60" s="114"/>
      <c r="CAU60" s="115"/>
      <c r="CAV60" s="114"/>
      <c r="CAZ60" s="115"/>
      <c r="CBA60" s="114"/>
      <c r="CBE60" s="115"/>
      <c r="CBF60" s="114"/>
      <c r="CBJ60" s="115"/>
      <c r="CBK60" s="114"/>
      <c r="CBO60" s="115"/>
      <c r="CBP60" s="114"/>
      <c r="CBT60" s="115"/>
      <c r="CBU60" s="114"/>
      <c r="CBY60" s="115"/>
      <c r="CBZ60" s="114"/>
      <c r="CCD60" s="115"/>
      <c r="CCE60" s="114"/>
      <c r="CCI60" s="115"/>
      <c r="CCJ60" s="114"/>
      <c r="CCN60" s="115"/>
      <c r="CCO60" s="114"/>
      <c r="CCS60" s="115"/>
      <c r="CCT60" s="114"/>
      <c r="CCX60" s="115"/>
      <c r="CCY60" s="114"/>
      <c r="CDC60" s="115"/>
      <c r="CDD60" s="114"/>
      <c r="CDH60" s="115"/>
      <c r="CDI60" s="114"/>
      <c r="CDM60" s="115"/>
      <c r="CDN60" s="114"/>
      <c r="CDR60" s="115"/>
      <c r="CDS60" s="114"/>
      <c r="CDW60" s="115"/>
      <c r="CDX60" s="114"/>
      <c r="CEB60" s="115"/>
      <c r="CEC60" s="114"/>
      <c r="CEG60" s="115"/>
      <c r="CEH60" s="114"/>
      <c r="CEL60" s="115"/>
      <c r="CEM60" s="114"/>
      <c r="CEQ60" s="115"/>
      <c r="CER60" s="114"/>
      <c r="CEV60" s="115"/>
      <c r="CEW60" s="114"/>
      <c r="CFA60" s="115"/>
      <c r="CFB60" s="114"/>
      <c r="CFF60" s="115"/>
      <c r="CFG60" s="114"/>
      <c r="CFK60" s="115"/>
      <c r="CFL60" s="114"/>
      <c r="CFP60" s="115"/>
      <c r="CFQ60" s="114"/>
      <c r="CFU60" s="115"/>
      <c r="CFV60" s="114"/>
      <c r="CFZ60" s="115"/>
      <c r="CGA60" s="114"/>
      <c r="CGE60" s="115"/>
      <c r="CGF60" s="114"/>
      <c r="CGJ60" s="115"/>
      <c r="CGK60" s="114"/>
      <c r="CGO60" s="115"/>
      <c r="CGP60" s="114"/>
      <c r="CGT60" s="115"/>
      <c r="CGU60" s="114"/>
      <c r="CGY60" s="115"/>
      <c r="CGZ60" s="114"/>
      <c r="CHD60" s="115"/>
      <c r="CHE60" s="114"/>
      <c r="CHI60" s="115"/>
      <c r="CHJ60" s="114"/>
      <c r="CHN60" s="115"/>
      <c r="CHO60" s="114"/>
      <c r="CHS60" s="115"/>
      <c r="CHT60" s="114"/>
      <c r="CHX60" s="115"/>
      <c r="CHY60" s="114"/>
      <c r="CIC60" s="115"/>
      <c r="CID60" s="114"/>
      <c r="CIH60" s="115"/>
      <c r="CII60" s="114"/>
      <c r="CIM60" s="115"/>
      <c r="CIN60" s="114"/>
      <c r="CIR60" s="115"/>
      <c r="CIS60" s="114"/>
      <c r="CIW60" s="115"/>
      <c r="CIX60" s="114"/>
      <c r="CJB60" s="115"/>
      <c r="CJC60" s="114"/>
      <c r="CJG60" s="115"/>
      <c r="CJH60" s="114"/>
      <c r="CJL60" s="115"/>
      <c r="CJM60" s="114"/>
      <c r="CJQ60" s="115"/>
      <c r="CJR60" s="114"/>
      <c r="CJV60" s="115"/>
      <c r="CJW60" s="114"/>
      <c r="CKA60" s="115"/>
      <c r="CKB60" s="114"/>
      <c r="CKF60" s="115"/>
      <c r="CKG60" s="114"/>
      <c r="CKK60" s="115"/>
      <c r="CKL60" s="114"/>
      <c r="CKP60" s="115"/>
      <c r="CKQ60" s="114"/>
      <c r="CKU60" s="115"/>
      <c r="CKV60" s="114"/>
      <c r="CKZ60" s="115"/>
      <c r="CLA60" s="114"/>
      <c r="CLE60" s="115"/>
      <c r="CLF60" s="114"/>
      <c r="CLJ60" s="115"/>
      <c r="CLK60" s="114"/>
      <c r="CLO60" s="115"/>
      <c r="CLP60" s="114"/>
      <c r="CLT60" s="115"/>
      <c r="CLU60" s="114"/>
      <c r="CLY60" s="115"/>
      <c r="CLZ60" s="114"/>
      <c r="CMD60" s="115"/>
      <c r="CME60" s="114"/>
      <c r="CMI60" s="115"/>
      <c r="CMJ60" s="114"/>
      <c r="CMN60" s="115"/>
      <c r="CMO60" s="114"/>
      <c r="CMS60" s="115"/>
      <c r="CMT60" s="114"/>
      <c r="CMX60" s="115"/>
      <c r="CMY60" s="114"/>
      <c r="CNC60" s="115"/>
      <c r="CND60" s="114"/>
      <c r="CNH60" s="115"/>
      <c r="CNI60" s="114"/>
      <c r="CNM60" s="115"/>
      <c r="CNN60" s="114"/>
      <c r="CNR60" s="115"/>
      <c r="CNS60" s="114"/>
      <c r="CNW60" s="115"/>
      <c r="CNX60" s="114"/>
      <c r="COB60" s="115"/>
      <c r="COC60" s="114"/>
      <c r="COG60" s="115"/>
      <c r="COH60" s="114"/>
      <c r="COL60" s="115"/>
      <c r="COM60" s="114"/>
      <c r="COQ60" s="115"/>
      <c r="COR60" s="114"/>
      <c r="COV60" s="115"/>
      <c r="COW60" s="114"/>
      <c r="CPA60" s="115"/>
      <c r="CPB60" s="114"/>
      <c r="CPF60" s="115"/>
      <c r="CPG60" s="114"/>
      <c r="CPK60" s="115"/>
      <c r="CPL60" s="114"/>
      <c r="CPP60" s="115"/>
      <c r="CPQ60" s="114"/>
      <c r="CPU60" s="115"/>
      <c r="CPV60" s="114"/>
      <c r="CPZ60" s="115"/>
      <c r="CQA60" s="114"/>
      <c r="CQE60" s="115"/>
      <c r="CQF60" s="114"/>
      <c r="CQJ60" s="115"/>
      <c r="CQK60" s="114"/>
      <c r="CQO60" s="115"/>
      <c r="CQP60" s="114"/>
      <c r="CQT60" s="115"/>
      <c r="CQU60" s="114"/>
      <c r="CQY60" s="115"/>
      <c r="CQZ60" s="114"/>
      <c r="CRD60" s="115"/>
      <c r="CRE60" s="114"/>
      <c r="CRI60" s="115"/>
      <c r="CRJ60" s="114"/>
      <c r="CRN60" s="115"/>
      <c r="CRO60" s="114"/>
      <c r="CRS60" s="115"/>
      <c r="CRT60" s="114"/>
      <c r="CRX60" s="115"/>
      <c r="CRY60" s="114"/>
      <c r="CSC60" s="115"/>
      <c r="CSD60" s="114"/>
      <c r="CSH60" s="115"/>
      <c r="CSI60" s="114"/>
      <c r="CSM60" s="115"/>
      <c r="CSN60" s="114"/>
      <c r="CSR60" s="115"/>
      <c r="CSS60" s="114"/>
      <c r="CSW60" s="115"/>
      <c r="CSX60" s="114"/>
      <c r="CTB60" s="115"/>
      <c r="CTC60" s="114"/>
      <c r="CTG60" s="115"/>
      <c r="CTH60" s="114"/>
      <c r="CTL60" s="115"/>
      <c r="CTM60" s="114"/>
      <c r="CTQ60" s="115"/>
      <c r="CTR60" s="114"/>
      <c r="CTV60" s="115"/>
      <c r="CTW60" s="114"/>
      <c r="CUA60" s="115"/>
      <c r="CUB60" s="114"/>
      <c r="CUF60" s="115"/>
      <c r="CUG60" s="114"/>
      <c r="CUK60" s="115"/>
      <c r="CUL60" s="114"/>
      <c r="CUP60" s="115"/>
      <c r="CUQ60" s="114"/>
      <c r="CUU60" s="115"/>
      <c r="CUV60" s="114"/>
      <c r="CUZ60" s="115"/>
      <c r="CVA60" s="114"/>
      <c r="CVE60" s="115"/>
      <c r="CVF60" s="114"/>
      <c r="CVJ60" s="115"/>
      <c r="CVK60" s="114"/>
      <c r="CVO60" s="115"/>
      <c r="CVP60" s="114"/>
      <c r="CVT60" s="115"/>
      <c r="CVU60" s="114"/>
      <c r="CVY60" s="115"/>
      <c r="CVZ60" s="114"/>
      <c r="CWD60" s="115"/>
      <c r="CWE60" s="114"/>
      <c r="CWI60" s="115"/>
      <c r="CWJ60" s="114"/>
      <c r="CWN60" s="115"/>
      <c r="CWO60" s="114"/>
      <c r="CWS60" s="115"/>
      <c r="CWT60" s="114"/>
      <c r="CWX60" s="115"/>
      <c r="CWY60" s="114"/>
      <c r="CXC60" s="115"/>
      <c r="CXD60" s="114"/>
      <c r="CXH60" s="115"/>
      <c r="CXI60" s="114"/>
      <c r="CXM60" s="115"/>
      <c r="CXN60" s="114"/>
      <c r="CXR60" s="115"/>
      <c r="CXS60" s="114"/>
      <c r="CXW60" s="115"/>
      <c r="CXX60" s="114"/>
      <c r="CYB60" s="115"/>
      <c r="CYC60" s="114"/>
      <c r="CYG60" s="115"/>
      <c r="CYH60" s="114"/>
      <c r="CYL60" s="115"/>
      <c r="CYM60" s="114"/>
      <c r="CYQ60" s="115"/>
      <c r="CYR60" s="114"/>
      <c r="CYV60" s="115"/>
      <c r="CYW60" s="114"/>
      <c r="CZA60" s="115"/>
      <c r="CZB60" s="114"/>
      <c r="CZF60" s="115"/>
      <c r="CZG60" s="114"/>
      <c r="CZK60" s="115"/>
      <c r="CZL60" s="114"/>
      <c r="CZP60" s="115"/>
      <c r="CZQ60" s="114"/>
      <c r="CZU60" s="115"/>
      <c r="CZV60" s="114"/>
      <c r="CZZ60" s="115"/>
      <c r="DAA60" s="114"/>
      <c r="DAE60" s="115"/>
      <c r="DAF60" s="114"/>
      <c r="DAJ60" s="115"/>
      <c r="DAK60" s="114"/>
      <c r="DAO60" s="115"/>
      <c r="DAP60" s="114"/>
      <c r="DAT60" s="115"/>
      <c r="DAU60" s="114"/>
      <c r="DAY60" s="115"/>
      <c r="DAZ60" s="114"/>
      <c r="DBD60" s="115"/>
      <c r="DBE60" s="114"/>
      <c r="DBI60" s="115"/>
      <c r="DBJ60" s="114"/>
      <c r="DBN60" s="115"/>
      <c r="DBO60" s="114"/>
      <c r="DBS60" s="115"/>
      <c r="DBT60" s="114"/>
      <c r="DBX60" s="115"/>
      <c r="DBY60" s="114"/>
      <c r="DCC60" s="115"/>
      <c r="DCD60" s="114"/>
      <c r="DCH60" s="115"/>
      <c r="DCI60" s="114"/>
      <c r="DCM60" s="115"/>
      <c r="DCN60" s="114"/>
      <c r="DCR60" s="115"/>
      <c r="DCS60" s="114"/>
      <c r="DCW60" s="115"/>
      <c r="DCX60" s="114"/>
      <c r="DDB60" s="115"/>
      <c r="DDC60" s="114"/>
      <c r="DDG60" s="115"/>
      <c r="DDH60" s="114"/>
      <c r="DDL60" s="115"/>
      <c r="DDM60" s="114"/>
      <c r="DDQ60" s="115"/>
      <c r="DDR60" s="114"/>
      <c r="DDV60" s="115"/>
      <c r="DDW60" s="114"/>
      <c r="DEA60" s="115"/>
      <c r="DEB60" s="114"/>
      <c r="DEF60" s="115"/>
      <c r="DEG60" s="114"/>
      <c r="DEK60" s="115"/>
      <c r="DEL60" s="114"/>
      <c r="DEP60" s="115"/>
      <c r="DEQ60" s="114"/>
      <c r="DEU60" s="115"/>
      <c r="DEV60" s="114"/>
      <c r="DEZ60" s="115"/>
      <c r="DFA60" s="114"/>
      <c r="DFE60" s="115"/>
      <c r="DFF60" s="114"/>
      <c r="DFJ60" s="115"/>
      <c r="DFK60" s="114"/>
      <c r="DFO60" s="115"/>
      <c r="DFP60" s="114"/>
      <c r="DFT60" s="115"/>
      <c r="DFU60" s="114"/>
      <c r="DFY60" s="115"/>
      <c r="DFZ60" s="114"/>
      <c r="DGD60" s="115"/>
      <c r="DGE60" s="114"/>
      <c r="DGI60" s="115"/>
      <c r="DGJ60" s="114"/>
      <c r="DGN60" s="115"/>
      <c r="DGO60" s="114"/>
      <c r="DGS60" s="115"/>
      <c r="DGT60" s="114"/>
      <c r="DGX60" s="115"/>
      <c r="DGY60" s="114"/>
      <c r="DHC60" s="115"/>
      <c r="DHD60" s="114"/>
      <c r="DHH60" s="115"/>
      <c r="DHI60" s="114"/>
      <c r="DHM60" s="115"/>
      <c r="DHN60" s="114"/>
      <c r="DHR60" s="115"/>
      <c r="DHS60" s="114"/>
      <c r="DHW60" s="115"/>
      <c r="DHX60" s="114"/>
      <c r="DIB60" s="115"/>
      <c r="DIC60" s="114"/>
      <c r="DIG60" s="115"/>
      <c r="DIH60" s="114"/>
      <c r="DIL60" s="115"/>
      <c r="DIM60" s="114"/>
      <c r="DIQ60" s="115"/>
      <c r="DIR60" s="114"/>
      <c r="DIV60" s="115"/>
      <c r="DIW60" s="114"/>
      <c r="DJA60" s="115"/>
      <c r="DJB60" s="114"/>
      <c r="DJF60" s="115"/>
      <c r="DJG60" s="114"/>
      <c r="DJK60" s="115"/>
      <c r="DJL60" s="114"/>
      <c r="DJP60" s="115"/>
      <c r="DJQ60" s="114"/>
      <c r="DJU60" s="115"/>
      <c r="DJV60" s="114"/>
      <c r="DJZ60" s="115"/>
      <c r="DKA60" s="114"/>
      <c r="DKE60" s="115"/>
      <c r="DKF60" s="114"/>
      <c r="DKJ60" s="115"/>
      <c r="DKK60" s="114"/>
      <c r="DKO60" s="115"/>
      <c r="DKP60" s="114"/>
      <c r="DKT60" s="115"/>
      <c r="DKU60" s="114"/>
      <c r="DKY60" s="115"/>
      <c r="DKZ60" s="114"/>
      <c r="DLD60" s="115"/>
      <c r="DLE60" s="114"/>
      <c r="DLI60" s="115"/>
      <c r="DLJ60" s="114"/>
      <c r="DLN60" s="115"/>
      <c r="DLO60" s="114"/>
      <c r="DLS60" s="115"/>
      <c r="DLT60" s="114"/>
      <c r="DLX60" s="115"/>
      <c r="DLY60" s="114"/>
      <c r="DMC60" s="115"/>
      <c r="DMD60" s="114"/>
      <c r="DMH60" s="115"/>
      <c r="DMI60" s="114"/>
      <c r="DMM60" s="115"/>
      <c r="DMN60" s="114"/>
      <c r="DMR60" s="115"/>
      <c r="DMS60" s="114"/>
      <c r="DMW60" s="115"/>
      <c r="DMX60" s="114"/>
      <c r="DNB60" s="115"/>
      <c r="DNC60" s="114"/>
      <c r="DNG60" s="115"/>
      <c r="DNH60" s="114"/>
      <c r="DNL60" s="115"/>
      <c r="DNM60" s="114"/>
      <c r="DNQ60" s="115"/>
      <c r="DNR60" s="114"/>
      <c r="DNV60" s="115"/>
      <c r="DNW60" s="114"/>
      <c r="DOA60" s="115"/>
      <c r="DOB60" s="114"/>
      <c r="DOF60" s="115"/>
      <c r="DOG60" s="114"/>
      <c r="DOK60" s="115"/>
      <c r="DOL60" s="114"/>
      <c r="DOP60" s="115"/>
      <c r="DOQ60" s="114"/>
      <c r="DOU60" s="115"/>
      <c r="DOV60" s="114"/>
      <c r="DOZ60" s="115"/>
      <c r="DPA60" s="114"/>
      <c r="DPE60" s="115"/>
      <c r="DPF60" s="114"/>
      <c r="DPJ60" s="115"/>
      <c r="DPK60" s="114"/>
      <c r="DPO60" s="115"/>
      <c r="DPP60" s="114"/>
      <c r="DPT60" s="115"/>
      <c r="DPU60" s="114"/>
      <c r="DPY60" s="115"/>
      <c r="DPZ60" s="114"/>
      <c r="DQD60" s="115"/>
      <c r="DQE60" s="114"/>
      <c r="DQI60" s="115"/>
      <c r="DQJ60" s="114"/>
      <c r="DQN60" s="115"/>
      <c r="DQO60" s="114"/>
      <c r="DQS60" s="115"/>
      <c r="DQT60" s="114"/>
      <c r="DQX60" s="115"/>
      <c r="DQY60" s="114"/>
      <c r="DRC60" s="115"/>
      <c r="DRD60" s="114"/>
      <c r="DRH60" s="115"/>
      <c r="DRI60" s="114"/>
      <c r="DRM60" s="115"/>
      <c r="DRN60" s="114"/>
      <c r="DRR60" s="115"/>
      <c r="DRS60" s="114"/>
      <c r="DRW60" s="115"/>
      <c r="DRX60" s="114"/>
      <c r="DSB60" s="115"/>
      <c r="DSC60" s="114"/>
      <c r="DSG60" s="115"/>
      <c r="DSH60" s="114"/>
      <c r="DSL60" s="115"/>
      <c r="DSM60" s="114"/>
      <c r="DSQ60" s="115"/>
      <c r="DSR60" s="114"/>
      <c r="DSV60" s="115"/>
      <c r="DSW60" s="114"/>
      <c r="DTA60" s="115"/>
      <c r="DTB60" s="114"/>
      <c r="DTF60" s="115"/>
      <c r="DTG60" s="114"/>
      <c r="DTK60" s="115"/>
      <c r="DTL60" s="114"/>
      <c r="DTP60" s="115"/>
      <c r="DTQ60" s="114"/>
      <c r="DTU60" s="115"/>
      <c r="DTV60" s="114"/>
      <c r="DTZ60" s="115"/>
      <c r="DUA60" s="114"/>
      <c r="DUE60" s="115"/>
      <c r="DUF60" s="114"/>
      <c r="DUJ60" s="115"/>
      <c r="DUK60" s="114"/>
      <c r="DUO60" s="115"/>
      <c r="DUP60" s="114"/>
      <c r="DUT60" s="115"/>
      <c r="DUU60" s="114"/>
      <c r="DUY60" s="115"/>
      <c r="DUZ60" s="114"/>
      <c r="DVD60" s="115"/>
      <c r="DVE60" s="114"/>
      <c r="DVI60" s="115"/>
      <c r="DVJ60" s="114"/>
      <c r="DVN60" s="115"/>
      <c r="DVO60" s="114"/>
      <c r="DVS60" s="115"/>
      <c r="DVT60" s="114"/>
      <c r="DVX60" s="115"/>
      <c r="DVY60" s="114"/>
      <c r="DWC60" s="115"/>
      <c r="DWD60" s="114"/>
      <c r="DWH60" s="115"/>
      <c r="DWI60" s="114"/>
      <c r="DWM60" s="115"/>
      <c r="DWN60" s="114"/>
      <c r="DWR60" s="115"/>
      <c r="DWS60" s="114"/>
      <c r="DWW60" s="115"/>
      <c r="DWX60" s="114"/>
      <c r="DXB60" s="115"/>
      <c r="DXC60" s="114"/>
      <c r="DXG60" s="115"/>
      <c r="DXH60" s="114"/>
      <c r="DXL60" s="115"/>
      <c r="DXM60" s="114"/>
      <c r="DXQ60" s="115"/>
      <c r="DXR60" s="114"/>
      <c r="DXV60" s="115"/>
      <c r="DXW60" s="114"/>
      <c r="DYA60" s="115"/>
      <c r="DYB60" s="114"/>
      <c r="DYF60" s="115"/>
      <c r="DYG60" s="114"/>
      <c r="DYK60" s="115"/>
      <c r="DYL60" s="114"/>
      <c r="DYP60" s="115"/>
      <c r="DYQ60" s="114"/>
      <c r="DYU60" s="115"/>
      <c r="DYV60" s="114"/>
      <c r="DYZ60" s="115"/>
      <c r="DZA60" s="114"/>
      <c r="DZE60" s="115"/>
      <c r="DZF60" s="114"/>
      <c r="DZJ60" s="115"/>
      <c r="DZK60" s="114"/>
      <c r="DZO60" s="115"/>
      <c r="DZP60" s="114"/>
      <c r="DZT60" s="115"/>
      <c r="DZU60" s="114"/>
      <c r="DZY60" s="115"/>
      <c r="DZZ60" s="114"/>
      <c r="EAD60" s="115"/>
      <c r="EAE60" s="114"/>
      <c r="EAI60" s="115"/>
      <c r="EAJ60" s="114"/>
      <c r="EAN60" s="115"/>
      <c r="EAO60" s="114"/>
      <c r="EAS60" s="115"/>
      <c r="EAT60" s="114"/>
      <c r="EAX60" s="115"/>
      <c r="EAY60" s="114"/>
      <c r="EBC60" s="115"/>
      <c r="EBD60" s="114"/>
      <c r="EBH60" s="115"/>
      <c r="EBI60" s="114"/>
      <c r="EBM60" s="115"/>
      <c r="EBN60" s="114"/>
      <c r="EBR60" s="115"/>
      <c r="EBS60" s="114"/>
      <c r="EBW60" s="115"/>
      <c r="EBX60" s="114"/>
      <c r="ECB60" s="115"/>
      <c r="ECC60" s="114"/>
      <c r="ECG60" s="115"/>
      <c r="ECH60" s="114"/>
      <c r="ECL60" s="115"/>
      <c r="ECM60" s="114"/>
      <c r="ECQ60" s="115"/>
      <c r="ECR60" s="114"/>
      <c r="ECV60" s="115"/>
      <c r="ECW60" s="114"/>
      <c r="EDA60" s="115"/>
      <c r="EDB60" s="114"/>
      <c r="EDF60" s="115"/>
      <c r="EDG60" s="114"/>
      <c r="EDK60" s="115"/>
      <c r="EDL60" s="114"/>
      <c r="EDP60" s="115"/>
      <c r="EDQ60" s="114"/>
      <c r="EDU60" s="115"/>
      <c r="EDV60" s="114"/>
      <c r="EDZ60" s="115"/>
      <c r="EEA60" s="114"/>
      <c r="EEE60" s="115"/>
      <c r="EEF60" s="114"/>
      <c r="EEJ60" s="115"/>
      <c r="EEK60" s="114"/>
      <c r="EEO60" s="115"/>
      <c r="EEP60" s="114"/>
      <c r="EET60" s="115"/>
      <c r="EEU60" s="114"/>
      <c r="EEY60" s="115"/>
      <c r="EEZ60" s="114"/>
      <c r="EFD60" s="115"/>
      <c r="EFE60" s="114"/>
      <c r="EFI60" s="115"/>
      <c r="EFJ60" s="114"/>
      <c r="EFN60" s="115"/>
      <c r="EFO60" s="114"/>
      <c r="EFS60" s="115"/>
      <c r="EFT60" s="114"/>
      <c r="EFX60" s="115"/>
      <c r="EFY60" s="114"/>
      <c r="EGC60" s="115"/>
      <c r="EGD60" s="114"/>
      <c r="EGH60" s="115"/>
      <c r="EGI60" s="114"/>
      <c r="EGM60" s="115"/>
      <c r="EGN60" s="114"/>
      <c r="EGR60" s="115"/>
      <c r="EGS60" s="114"/>
      <c r="EGW60" s="115"/>
      <c r="EGX60" s="114"/>
      <c r="EHB60" s="115"/>
      <c r="EHC60" s="114"/>
      <c r="EHG60" s="115"/>
      <c r="EHH60" s="114"/>
      <c r="EHL60" s="115"/>
      <c r="EHM60" s="114"/>
      <c r="EHQ60" s="115"/>
      <c r="EHR60" s="114"/>
      <c r="EHV60" s="115"/>
      <c r="EHW60" s="114"/>
      <c r="EIA60" s="115"/>
      <c r="EIB60" s="114"/>
      <c r="EIF60" s="115"/>
      <c r="EIG60" s="114"/>
      <c r="EIK60" s="115"/>
      <c r="EIL60" s="114"/>
      <c r="EIP60" s="115"/>
      <c r="EIQ60" s="114"/>
      <c r="EIU60" s="115"/>
      <c r="EIV60" s="114"/>
      <c r="EIZ60" s="115"/>
      <c r="EJA60" s="114"/>
      <c r="EJE60" s="115"/>
      <c r="EJF60" s="114"/>
      <c r="EJJ60" s="115"/>
      <c r="EJK60" s="114"/>
      <c r="EJO60" s="115"/>
      <c r="EJP60" s="114"/>
      <c r="EJT60" s="115"/>
      <c r="EJU60" s="114"/>
      <c r="EJY60" s="115"/>
      <c r="EJZ60" s="114"/>
      <c r="EKD60" s="115"/>
      <c r="EKE60" s="114"/>
      <c r="EKI60" s="115"/>
      <c r="EKJ60" s="114"/>
      <c r="EKN60" s="115"/>
      <c r="EKO60" s="114"/>
      <c r="EKS60" s="115"/>
      <c r="EKT60" s="114"/>
      <c r="EKX60" s="115"/>
      <c r="EKY60" s="114"/>
      <c r="ELC60" s="115"/>
      <c r="ELD60" s="114"/>
      <c r="ELH60" s="115"/>
      <c r="ELI60" s="114"/>
      <c r="ELM60" s="115"/>
      <c r="ELN60" s="114"/>
      <c r="ELR60" s="115"/>
      <c r="ELS60" s="114"/>
      <c r="ELW60" s="115"/>
      <c r="ELX60" s="114"/>
      <c r="EMB60" s="115"/>
      <c r="EMC60" s="114"/>
      <c r="EMG60" s="115"/>
      <c r="EMH60" s="114"/>
      <c r="EML60" s="115"/>
      <c r="EMM60" s="114"/>
      <c r="EMQ60" s="115"/>
      <c r="EMR60" s="114"/>
      <c r="EMV60" s="115"/>
      <c r="EMW60" s="114"/>
      <c r="ENA60" s="115"/>
      <c r="ENB60" s="114"/>
      <c r="ENF60" s="115"/>
      <c r="ENG60" s="114"/>
      <c r="ENK60" s="115"/>
      <c r="ENL60" s="114"/>
      <c r="ENP60" s="115"/>
      <c r="ENQ60" s="114"/>
      <c r="ENU60" s="115"/>
      <c r="ENV60" s="114"/>
      <c r="ENZ60" s="115"/>
      <c r="EOA60" s="114"/>
      <c r="EOE60" s="115"/>
      <c r="EOF60" s="114"/>
      <c r="EOJ60" s="115"/>
      <c r="EOK60" s="114"/>
      <c r="EOO60" s="115"/>
      <c r="EOP60" s="114"/>
      <c r="EOT60" s="115"/>
      <c r="EOU60" s="114"/>
      <c r="EOY60" s="115"/>
      <c r="EOZ60" s="114"/>
      <c r="EPD60" s="115"/>
      <c r="EPE60" s="114"/>
      <c r="EPI60" s="115"/>
      <c r="EPJ60" s="114"/>
      <c r="EPN60" s="115"/>
      <c r="EPO60" s="114"/>
      <c r="EPS60" s="115"/>
      <c r="EPT60" s="114"/>
      <c r="EPX60" s="115"/>
      <c r="EPY60" s="114"/>
      <c r="EQC60" s="115"/>
      <c r="EQD60" s="114"/>
      <c r="EQH60" s="115"/>
      <c r="EQI60" s="114"/>
      <c r="EQM60" s="115"/>
      <c r="EQN60" s="114"/>
      <c r="EQR60" s="115"/>
      <c r="EQS60" s="114"/>
      <c r="EQW60" s="115"/>
      <c r="EQX60" s="114"/>
      <c r="ERB60" s="115"/>
      <c r="ERC60" s="114"/>
      <c r="ERG60" s="115"/>
      <c r="ERH60" s="114"/>
      <c r="ERL60" s="115"/>
      <c r="ERM60" s="114"/>
      <c r="ERQ60" s="115"/>
      <c r="ERR60" s="114"/>
      <c r="ERV60" s="115"/>
      <c r="ERW60" s="114"/>
      <c r="ESA60" s="115"/>
      <c r="ESB60" s="114"/>
      <c r="ESF60" s="115"/>
      <c r="ESG60" s="114"/>
      <c r="ESK60" s="115"/>
      <c r="ESL60" s="114"/>
      <c r="ESP60" s="115"/>
      <c r="ESQ60" s="114"/>
      <c r="ESU60" s="115"/>
      <c r="ESV60" s="114"/>
      <c r="ESZ60" s="115"/>
      <c r="ETA60" s="114"/>
      <c r="ETE60" s="115"/>
      <c r="ETF60" s="114"/>
      <c r="ETJ60" s="115"/>
      <c r="ETK60" s="114"/>
      <c r="ETO60" s="115"/>
      <c r="ETP60" s="114"/>
      <c r="ETT60" s="115"/>
      <c r="ETU60" s="114"/>
      <c r="ETY60" s="115"/>
      <c r="ETZ60" s="114"/>
      <c r="EUD60" s="115"/>
      <c r="EUE60" s="114"/>
      <c r="EUI60" s="115"/>
      <c r="EUJ60" s="114"/>
      <c r="EUN60" s="115"/>
      <c r="EUO60" s="114"/>
      <c r="EUS60" s="115"/>
      <c r="EUT60" s="114"/>
      <c r="EUX60" s="115"/>
      <c r="EUY60" s="114"/>
      <c r="EVC60" s="115"/>
      <c r="EVD60" s="114"/>
      <c r="EVH60" s="115"/>
      <c r="EVI60" s="114"/>
      <c r="EVM60" s="115"/>
      <c r="EVN60" s="114"/>
      <c r="EVR60" s="115"/>
      <c r="EVS60" s="114"/>
      <c r="EVW60" s="115"/>
      <c r="EVX60" s="114"/>
      <c r="EWB60" s="115"/>
      <c r="EWC60" s="114"/>
      <c r="EWG60" s="115"/>
      <c r="EWH60" s="114"/>
      <c r="EWL60" s="115"/>
      <c r="EWM60" s="114"/>
      <c r="EWQ60" s="115"/>
      <c r="EWR60" s="114"/>
      <c r="EWV60" s="115"/>
      <c r="EWW60" s="114"/>
      <c r="EXA60" s="115"/>
      <c r="EXB60" s="114"/>
      <c r="EXF60" s="115"/>
      <c r="EXG60" s="114"/>
      <c r="EXK60" s="115"/>
      <c r="EXL60" s="114"/>
      <c r="EXP60" s="115"/>
      <c r="EXQ60" s="114"/>
      <c r="EXU60" s="115"/>
      <c r="EXV60" s="114"/>
      <c r="EXZ60" s="115"/>
      <c r="EYA60" s="114"/>
      <c r="EYE60" s="115"/>
      <c r="EYF60" s="114"/>
      <c r="EYJ60" s="115"/>
      <c r="EYK60" s="114"/>
      <c r="EYO60" s="115"/>
      <c r="EYP60" s="114"/>
      <c r="EYT60" s="115"/>
      <c r="EYU60" s="114"/>
      <c r="EYY60" s="115"/>
      <c r="EYZ60" s="114"/>
      <c r="EZD60" s="115"/>
      <c r="EZE60" s="114"/>
      <c r="EZI60" s="115"/>
      <c r="EZJ60" s="114"/>
      <c r="EZN60" s="115"/>
      <c r="EZO60" s="114"/>
      <c r="EZS60" s="115"/>
      <c r="EZT60" s="114"/>
      <c r="EZX60" s="115"/>
      <c r="EZY60" s="114"/>
      <c r="FAC60" s="115"/>
      <c r="FAD60" s="114"/>
      <c r="FAH60" s="115"/>
      <c r="FAI60" s="114"/>
      <c r="FAM60" s="115"/>
      <c r="FAN60" s="114"/>
      <c r="FAR60" s="115"/>
      <c r="FAS60" s="114"/>
      <c r="FAW60" s="115"/>
      <c r="FAX60" s="114"/>
      <c r="FBB60" s="115"/>
      <c r="FBC60" s="114"/>
      <c r="FBG60" s="115"/>
      <c r="FBH60" s="114"/>
      <c r="FBL60" s="115"/>
      <c r="FBM60" s="114"/>
      <c r="FBQ60" s="115"/>
      <c r="FBR60" s="114"/>
      <c r="FBV60" s="115"/>
      <c r="FBW60" s="114"/>
      <c r="FCA60" s="115"/>
      <c r="FCB60" s="114"/>
      <c r="FCF60" s="115"/>
      <c r="FCG60" s="114"/>
      <c r="FCK60" s="115"/>
      <c r="FCL60" s="114"/>
      <c r="FCP60" s="115"/>
      <c r="FCQ60" s="114"/>
      <c r="FCU60" s="115"/>
      <c r="FCV60" s="114"/>
      <c r="FCZ60" s="115"/>
      <c r="FDA60" s="114"/>
      <c r="FDE60" s="115"/>
      <c r="FDF60" s="114"/>
      <c r="FDJ60" s="115"/>
      <c r="FDK60" s="114"/>
      <c r="FDO60" s="115"/>
      <c r="FDP60" s="114"/>
      <c r="FDT60" s="115"/>
      <c r="FDU60" s="114"/>
      <c r="FDY60" s="115"/>
      <c r="FDZ60" s="114"/>
      <c r="FED60" s="115"/>
      <c r="FEE60" s="114"/>
      <c r="FEI60" s="115"/>
      <c r="FEJ60" s="114"/>
      <c r="FEN60" s="115"/>
      <c r="FEO60" s="114"/>
      <c r="FES60" s="115"/>
      <c r="FET60" s="114"/>
      <c r="FEX60" s="115"/>
      <c r="FEY60" s="114"/>
      <c r="FFC60" s="115"/>
      <c r="FFD60" s="114"/>
      <c r="FFH60" s="115"/>
      <c r="FFI60" s="114"/>
      <c r="FFM60" s="115"/>
      <c r="FFN60" s="114"/>
      <c r="FFR60" s="115"/>
      <c r="FFS60" s="114"/>
      <c r="FFW60" s="115"/>
      <c r="FFX60" s="114"/>
      <c r="FGB60" s="115"/>
      <c r="FGC60" s="114"/>
      <c r="FGG60" s="115"/>
      <c r="FGH60" s="114"/>
      <c r="FGL60" s="115"/>
      <c r="FGM60" s="114"/>
      <c r="FGQ60" s="115"/>
      <c r="FGR60" s="114"/>
      <c r="FGV60" s="115"/>
      <c r="FGW60" s="114"/>
      <c r="FHA60" s="115"/>
      <c r="FHB60" s="114"/>
      <c r="FHF60" s="115"/>
      <c r="FHG60" s="114"/>
      <c r="FHK60" s="115"/>
      <c r="FHL60" s="114"/>
      <c r="FHP60" s="115"/>
      <c r="FHQ60" s="114"/>
      <c r="FHU60" s="115"/>
      <c r="FHV60" s="114"/>
      <c r="FHZ60" s="115"/>
      <c r="FIA60" s="114"/>
      <c r="FIE60" s="115"/>
      <c r="FIF60" s="114"/>
      <c r="FIJ60" s="115"/>
      <c r="FIK60" s="114"/>
      <c r="FIO60" s="115"/>
      <c r="FIP60" s="114"/>
      <c r="FIT60" s="115"/>
      <c r="FIU60" s="114"/>
      <c r="FIY60" s="115"/>
      <c r="FIZ60" s="114"/>
      <c r="FJD60" s="115"/>
      <c r="FJE60" s="114"/>
      <c r="FJI60" s="115"/>
      <c r="FJJ60" s="114"/>
      <c r="FJN60" s="115"/>
      <c r="FJO60" s="114"/>
      <c r="FJS60" s="115"/>
      <c r="FJT60" s="114"/>
      <c r="FJX60" s="115"/>
      <c r="FJY60" s="114"/>
      <c r="FKC60" s="115"/>
      <c r="FKD60" s="114"/>
      <c r="FKH60" s="115"/>
      <c r="FKI60" s="114"/>
      <c r="FKM60" s="115"/>
      <c r="FKN60" s="114"/>
      <c r="FKR60" s="115"/>
      <c r="FKS60" s="114"/>
      <c r="FKW60" s="115"/>
      <c r="FKX60" s="114"/>
      <c r="FLB60" s="115"/>
      <c r="FLC60" s="114"/>
      <c r="FLG60" s="115"/>
      <c r="FLH60" s="114"/>
      <c r="FLL60" s="115"/>
      <c r="FLM60" s="114"/>
      <c r="FLQ60" s="115"/>
      <c r="FLR60" s="114"/>
      <c r="FLV60" s="115"/>
      <c r="FLW60" s="114"/>
      <c r="FMA60" s="115"/>
      <c r="FMB60" s="114"/>
      <c r="FMF60" s="115"/>
      <c r="FMG60" s="114"/>
      <c r="FMK60" s="115"/>
      <c r="FML60" s="114"/>
      <c r="FMP60" s="115"/>
      <c r="FMQ60" s="114"/>
      <c r="FMU60" s="115"/>
      <c r="FMV60" s="114"/>
      <c r="FMZ60" s="115"/>
      <c r="FNA60" s="114"/>
      <c r="FNE60" s="115"/>
      <c r="FNF60" s="114"/>
      <c r="FNJ60" s="115"/>
      <c r="FNK60" s="114"/>
      <c r="FNO60" s="115"/>
      <c r="FNP60" s="114"/>
      <c r="FNT60" s="115"/>
      <c r="FNU60" s="114"/>
      <c r="FNY60" s="115"/>
      <c r="FNZ60" s="114"/>
      <c r="FOD60" s="115"/>
      <c r="FOE60" s="114"/>
      <c r="FOI60" s="115"/>
      <c r="FOJ60" s="114"/>
      <c r="FON60" s="115"/>
      <c r="FOO60" s="114"/>
      <c r="FOS60" s="115"/>
      <c r="FOT60" s="114"/>
      <c r="FOX60" s="115"/>
      <c r="FOY60" s="114"/>
      <c r="FPC60" s="115"/>
      <c r="FPD60" s="114"/>
      <c r="FPH60" s="115"/>
      <c r="FPI60" s="114"/>
      <c r="FPM60" s="115"/>
      <c r="FPN60" s="114"/>
      <c r="FPR60" s="115"/>
      <c r="FPS60" s="114"/>
      <c r="FPW60" s="115"/>
      <c r="FPX60" s="114"/>
      <c r="FQB60" s="115"/>
      <c r="FQC60" s="114"/>
      <c r="FQG60" s="115"/>
      <c r="FQH60" s="114"/>
      <c r="FQL60" s="115"/>
      <c r="FQM60" s="114"/>
      <c r="FQQ60" s="115"/>
      <c r="FQR60" s="114"/>
      <c r="FQV60" s="115"/>
      <c r="FQW60" s="114"/>
      <c r="FRA60" s="115"/>
      <c r="FRB60" s="114"/>
      <c r="FRF60" s="115"/>
      <c r="FRG60" s="114"/>
      <c r="FRK60" s="115"/>
      <c r="FRL60" s="114"/>
      <c r="FRP60" s="115"/>
      <c r="FRQ60" s="114"/>
      <c r="FRU60" s="115"/>
      <c r="FRV60" s="114"/>
      <c r="FRZ60" s="115"/>
      <c r="FSA60" s="114"/>
      <c r="FSE60" s="115"/>
      <c r="FSF60" s="114"/>
      <c r="FSJ60" s="115"/>
      <c r="FSK60" s="114"/>
      <c r="FSO60" s="115"/>
      <c r="FSP60" s="114"/>
      <c r="FST60" s="115"/>
      <c r="FSU60" s="114"/>
      <c r="FSY60" s="115"/>
      <c r="FSZ60" s="114"/>
      <c r="FTD60" s="115"/>
      <c r="FTE60" s="114"/>
      <c r="FTI60" s="115"/>
      <c r="FTJ60" s="114"/>
      <c r="FTN60" s="115"/>
      <c r="FTO60" s="114"/>
      <c r="FTS60" s="115"/>
      <c r="FTT60" s="114"/>
      <c r="FTX60" s="115"/>
      <c r="FTY60" s="114"/>
      <c r="FUC60" s="115"/>
      <c r="FUD60" s="114"/>
      <c r="FUH60" s="115"/>
      <c r="FUI60" s="114"/>
      <c r="FUM60" s="115"/>
      <c r="FUN60" s="114"/>
      <c r="FUR60" s="115"/>
      <c r="FUS60" s="114"/>
      <c r="FUW60" s="115"/>
      <c r="FUX60" s="114"/>
      <c r="FVB60" s="115"/>
      <c r="FVC60" s="114"/>
      <c r="FVG60" s="115"/>
      <c r="FVH60" s="114"/>
      <c r="FVL60" s="115"/>
      <c r="FVM60" s="114"/>
      <c r="FVQ60" s="115"/>
      <c r="FVR60" s="114"/>
      <c r="FVV60" s="115"/>
      <c r="FVW60" s="114"/>
      <c r="FWA60" s="115"/>
      <c r="FWB60" s="114"/>
      <c r="FWF60" s="115"/>
      <c r="FWG60" s="114"/>
      <c r="FWK60" s="115"/>
      <c r="FWL60" s="114"/>
      <c r="FWP60" s="115"/>
      <c r="FWQ60" s="114"/>
      <c r="FWU60" s="115"/>
      <c r="FWV60" s="114"/>
      <c r="FWZ60" s="115"/>
      <c r="FXA60" s="114"/>
      <c r="FXE60" s="115"/>
      <c r="FXF60" s="114"/>
      <c r="FXJ60" s="115"/>
      <c r="FXK60" s="114"/>
      <c r="FXO60" s="115"/>
      <c r="FXP60" s="114"/>
      <c r="FXT60" s="115"/>
      <c r="FXU60" s="114"/>
      <c r="FXY60" s="115"/>
      <c r="FXZ60" s="114"/>
      <c r="FYD60" s="115"/>
      <c r="FYE60" s="114"/>
      <c r="FYI60" s="115"/>
      <c r="FYJ60" s="114"/>
      <c r="FYN60" s="115"/>
      <c r="FYO60" s="114"/>
      <c r="FYS60" s="115"/>
      <c r="FYT60" s="114"/>
      <c r="FYX60" s="115"/>
      <c r="FYY60" s="114"/>
      <c r="FZC60" s="115"/>
      <c r="FZD60" s="114"/>
      <c r="FZH60" s="115"/>
      <c r="FZI60" s="114"/>
      <c r="FZM60" s="115"/>
      <c r="FZN60" s="114"/>
      <c r="FZR60" s="115"/>
      <c r="FZS60" s="114"/>
      <c r="FZW60" s="115"/>
      <c r="FZX60" s="114"/>
      <c r="GAB60" s="115"/>
      <c r="GAC60" s="114"/>
      <c r="GAG60" s="115"/>
      <c r="GAH60" s="114"/>
      <c r="GAL60" s="115"/>
      <c r="GAM60" s="114"/>
      <c r="GAQ60" s="115"/>
      <c r="GAR60" s="114"/>
      <c r="GAV60" s="115"/>
      <c r="GAW60" s="114"/>
      <c r="GBA60" s="115"/>
      <c r="GBB60" s="114"/>
      <c r="GBF60" s="115"/>
      <c r="GBG60" s="114"/>
      <c r="GBK60" s="115"/>
      <c r="GBL60" s="114"/>
      <c r="GBP60" s="115"/>
      <c r="GBQ60" s="114"/>
      <c r="GBU60" s="115"/>
      <c r="GBV60" s="114"/>
      <c r="GBZ60" s="115"/>
      <c r="GCA60" s="114"/>
      <c r="GCE60" s="115"/>
      <c r="GCF60" s="114"/>
      <c r="GCJ60" s="115"/>
      <c r="GCK60" s="114"/>
      <c r="GCO60" s="115"/>
      <c r="GCP60" s="114"/>
      <c r="GCT60" s="115"/>
      <c r="GCU60" s="114"/>
      <c r="GCY60" s="115"/>
      <c r="GCZ60" s="114"/>
      <c r="GDD60" s="115"/>
      <c r="GDE60" s="114"/>
      <c r="GDI60" s="115"/>
      <c r="GDJ60" s="114"/>
      <c r="GDN60" s="115"/>
      <c r="GDO60" s="114"/>
      <c r="GDS60" s="115"/>
      <c r="GDT60" s="114"/>
      <c r="GDX60" s="115"/>
      <c r="GDY60" s="114"/>
      <c r="GEC60" s="115"/>
      <c r="GED60" s="114"/>
      <c r="GEH60" s="115"/>
      <c r="GEI60" s="114"/>
      <c r="GEM60" s="115"/>
      <c r="GEN60" s="114"/>
      <c r="GER60" s="115"/>
      <c r="GES60" s="114"/>
      <c r="GEW60" s="115"/>
      <c r="GEX60" s="114"/>
      <c r="GFB60" s="115"/>
      <c r="GFC60" s="114"/>
      <c r="GFG60" s="115"/>
      <c r="GFH60" s="114"/>
      <c r="GFL60" s="115"/>
      <c r="GFM60" s="114"/>
      <c r="GFQ60" s="115"/>
      <c r="GFR60" s="114"/>
      <c r="GFV60" s="115"/>
      <c r="GFW60" s="114"/>
      <c r="GGA60" s="115"/>
      <c r="GGB60" s="114"/>
      <c r="GGF60" s="115"/>
      <c r="GGG60" s="114"/>
      <c r="GGK60" s="115"/>
      <c r="GGL60" s="114"/>
      <c r="GGP60" s="115"/>
      <c r="GGQ60" s="114"/>
      <c r="GGU60" s="115"/>
      <c r="GGV60" s="114"/>
      <c r="GGZ60" s="115"/>
      <c r="GHA60" s="114"/>
      <c r="GHE60" s="115"/>
      <c r="GHF60" s="114"/>
      <c r="GHJ60" s="115"/>
      <c r="GHK60" s="114"/>
      <c r="GHO60" s="115"/>
      <c r="GHP60" s="114"/>
      <c r="GHT60" s="115"/>
      <c r="GHU60" s="114"/>
      <c r="GHY60" s="115"/>
      <c r="GHZ60" s="114"/>
      <c r="GID60" s="115"/>
      <c r="GIE60" s="114"/>
      <c r="GII60" s="115"/>
      <c r="GIJ60" s="114"/>
      <c r="GIN60" s="115"/>
      <c r="GIO60" s="114"/>
      <c r="GIS60" s="115"/>
      <c r="GIT60" s="114"/>
      <c r="GIX60" s="115"/>
      <c r="GIY60" s="114"/>
      <c r="GJC60" s="115"/>
      <c r="GJD60" s="114"/>
      <c r="GJH60" s="115"/>
      <c r="GJI60" s="114"/>
      <c r="GJM60" s="115"/>
      <c r="GJN60" s="114"/>
      <c r="GJR60" s="115"/>
      <c r="GJS60" s="114"/>
      <c r="GJW60" s="115"/>
      <c r="GJX60" s="114"/>
      <c r="GKB60" s="115"/>
      <c r="GKC60" s="114"/>
      <c r="GKG60" s="115"/>
      <c r="GKH60" s="114"/>
      <c r="GKL60" s="115"/>
      <c r="GKM60" s="114"/>
      <c r="GKQ60" s="115"/>
      <c r="GKR60" s="114"/>
      <c r="GKV60" s="115"/>
      <c r="GKW60" s="114"/>
      <c r="GLA60" s="115"/>
      <c r="GLB60" s="114"/>
      <c r="GLF60" s="115"/>
      <c r="GLG60" s="114"/>
      <c r="GLK60" s="115"/>
      <c r="GLL60" s="114"/>
      <c r="GLP60" s="115"/>
      <c r="GLQ60" s="114"/>
      <c r="GLU60" s="115"/>
      <c r="GLV60" s="114"/>
      <c r="GLZ60" s="115"/>
      <c r="GMA60" s="114"/>
      <c r="GME60" s="115"/>
      <c r="GMF60" s="114"/>
      <c r="GMJ60" s="115"/>
      <c r="GMK60" s="114"/>
      <c r="GMO60" s="115"/>
      <c r="GMP60" s="114"/>
      <c r="GMT60" s="115"/>
      <c r="GMU60" s="114"/>
      <c r="GMY60" s="115"/>
      <c r="GMZ60" s="114"/>
      <c r="GND60" s="115"/>
      <c r="GNE60" s="114"/>
      <c r="GNI60" s="115"/>
      <c r="GNJ60" s="114"/>
      <c r="GNN60" s="115"/>
      <c r="GNO60" s="114"/>
      <c r="GNS60" s="115"/>
      <c r="GNT60" s="114"/>
      <c r="GNX60" s="115"/>
      <c r="GNY60" s="114"/>
      <c r="GOC60" s="115"/>
      <c r="GOD60" s="114"/>
      <c r="GOH60" s="115"/>
      <c r="GOI60" s="114"/>
      <c r="GOM60" s="115"/>
      <c r="GON60" s="114"/>
      <c r="GOR60" s="115"/>
      <c r="GOS60" s="114"/>
      <c r="GOW60" s="115"/>
      <c r="GOX60" s="114"/>
      <c r="GPB60" s="115"/>
      <c r="GPC60" s="114"/>
      <c r="GPG60" s="115"/>
      <c r="GPH60" s="114"/>
      <c r="GPL60" s="115"/>
      <c r="GPM60" s="114"/>
      <c r="GPQ60" s="115"/>
      <c r="GPR60" s="114"/>
      <c r="GPV60" s="115"/>
      <c r="GPW60" s="114"/>
      <c r="GQA60" s="115"/>
      <c r="GQB60" s="114"/>
      <c r="GQF60" s="115"/>
      <c r="GQG60" s="114"/>
      <c r="GQK60" s="115"/>
      <c r="GQL60" s="114"/>
      <c r="GQP60" s="115"/>
      <c r="GQQ60" s="114"/>
      <c r="GQU60" s="115"/>
      <c r="GQV60" s="114"/>
      <c r="GQZ60" s="115"/>
      <c r="GRA60" s="114"/>
      <c r="GRE60" s="115"/>
      <c r="GRF60" s="114"/>
      <c r="GRJ60" s="115"/>
      <c r="GRK60" s="114"/>
      <c r="GRO60" s="115"/>
      <c r="GRP60" s="114"/>
      <c r="GRT60" s="115"/>
      <c r="GRU60" s="114"/>
      <c r="GRY60" s="115"/>
      <c r="GRZ60" s="114"/>
      <c r="GSD60" s="115"/>
      <c r="GSE60" s="114"/>
      <c r="GSI60" s="115"/>
      <c r="GSJ60" s="114"/>
      <c r="GSN60" s="115"/>
      <c r="GSO60" s="114"/>
      <c r="GSS60" s="115"/>
      <c r="GST60" s="114"/>
      <c r="GSX60" s="115"/>
      <c r="GSY60" s="114"/>
      <c r="GTC60" s="115"/>
      <c r="GTD60" s="114"/>
      <c r="GTH60" s="115"/>
      <c r="GTI60" s="114"/>
      <c r="GTM60" s="115"/>
      <c r="GTN60" s="114"/>
      <c r="GTR60" s="115"/>
      <c r="GTS60" s="114"/>
      <c r="GTW60" s="115"/>
      <c r="GTX60" s="114"/>
      <c r="GUB60" s="115"/>
      <c r="GUC60" s="114"/>
      <c r="GUG60" s="115"/>
      <c r="GUH60" s="114"/>
      <c r="GUL60" s="115"/>
      <c r="GUM60" s="114"/>
      <c r="GUQ60" s="115"/>
      <c r="GUR60" s="114"/>
      <c r="GUV60" s="115"/>
      <c r="GUW60" s="114"/>
      <c r="GVA60" s="115"/>
      <c r="GVB60" s="114"/>
      <c r="GVF60" s="115"/>
      <c r="GVG60" s="114"/>
      <c r="GVK60" s="115"/>
      <c r="GVL60" s="114"/>
      <c r="GVP60" s="115"/>
      <c r="GVQ60" s="114"/>
      <c r="GVU60" s="115"/>
      <c r="GVV60" s="114"/>
      <c r="GVZ60" s="115"/>
      <c r="GWA60" s="114"/>
      <c r="GWE60" s="115"/>
      <c r="GWF60" s="114"/>
      <c r="GWJ60" s="115"/>
      <c r="GWK60" s="114"/>
      <c r="GWO60" s="115"/>
      <c r="GWP60" s="114"/>
      <c r="GWT60" s="115"/>
      <c r="GWU60" s="114"/>
      <c r="GWY60" s="115"/>
      <c r="GWZ60" s="114"/>
      <c r="GXD60" s="115"/>
      <c r="GXE60" s="114"/>
      <c r="GXI60" s="115"/>
      <c r="GXJ60" s="114"/>
      <c r="GXN60" s="115"/>
      <c r="GXO60" s="114"/>
      <c r="GXS60" s="115"/>
      <c r="GXT60" s="114"/>
      <c r="GXX60" s="115"/>
      <c r="GXY60" s="114"/>
      <c r="GYC60" s="115"/>
      <c r="GYD60" s="114"/>
      <c r="GYH60" s="115"/>
      <c r="GYI60" s="114"/>
      <c r="GYM60" s="115"/>
      <c r="GYN60" s="114"/>
      <c r="GYR60" s="115"/>
      <c r="GYS60" s="114"/>
      <c r="GYW60" s="115"/>
      <c r="GYX60" s="114"/>
      <c r="GZB60" s="115"/>
      <c r="GZC60" s="114"/>
      <c r="GZG60" s="115"/>
      <c r="GZH60" s="114"/>
      <c r="GZL60" s="115"/>
      <c r="GZM60" s="114"/>
      <c r="GZQ60" s="115"/>
      <c r="GZR60" s="114"/>
      <c r="GZV60" s="115"/>
      <c r="GZW60" s="114"/>
      <c r="HAA60" s="115"/>
      <c r="HAB60" s="114"/>
      <c r="HAF60" s="115"/>
      <c r="HAG60" s="114"/>
      <c r="HAK60" s="115"/>
      <c r="HAL60" s="114"/>
      <c r="HAP60" s="115"/>
      <c r="HAQ60" s="114"/>
      <c r="HAU60" s="115"/>
      <c r="HAV60" s="114"/>
      <c r="HAZ60" s="115"/>
      <c r="HBA60" s="114"/>
      <c r="HBE60" s="115"/>
      <c r="HBF60" s="114"/>
      <c r="HBJ60" s="115"/>
      <c r="HBK60" s="114"/>
      <c r="HBO60" s="115"/>
      <c r="HBP60" s="114"/>
      <c r="HBT60" s="115"/>
      <c r="HBU60" s="114"/>
      <c r="HBY60" s="115"/>
      <c r="HBZ60" s="114"/>
      <c r="HCD60" s="115"/>
      <c r="HCE60" s="114"/>
      <c r="HCI60" s="115"/>
      <c r="HCJ60" s="114"/>
      <c r="HCN60" s="115"/>
      <c r="HCO60" s="114"/>
      <c r="HCS60" s="115"/>
      <c r="HCT60" s="114"/>
      <c r="HCX60" s="115"/>
      <c r="HCY60" s="114"/>
      <c r="HDC60" s="115"/>
      <c r="HDD60" s="114"/>
      <c r="HDH60" s="115"/>
      <c r="HDI60" s="114"/>
      <c r="HDM60" s="115"/>
      <c r="HDN60" s="114"/>
      <c r="HDR60" s="115"/>
      <c r="HDS60" s="114"/>
      <c r="HDW60" s="115"/>
      <c r="HDX60" s="114"/>
      <c r="HEB60" s="115"/>
      <c r="HEC60" s="114"/>
      <c r="HEG60" s="115"/>
      <c r="HEH60" s="114"/>
      <c r="HEL60" s="115"/>
      <c r="HEM60" s="114"/>
      <c r="HEQ60" s="115"/>
      <c r="HER60" s="114"/>
      <c r="HEV60" s="115"/>
      <c r="HEW60" s="114"/>
      <c r="HFA60" s="115"/>
      <c r="HFB60" s="114"/>
      <c r="HFF60" s="115"/>
      <c r="HFG60" s="114"/>
      <c r="HFK60" s="115"/>
      <c r="HFL60" s="114"/>
      <c r="HFP60" s="115"/>
      <c r="HFQ60" s="114"/>
      <c r="HFU60" s="115"/>
      <c r="HFV60" s="114"/>
      <c r="HFZ60" s="115"/>
      <c r="HGA60" s="114"/>
      <c r="HGE60" s="115"/>
      <c r="HGF60" s="114"/>
      <c r="HGJ60" s="115"/>
      <c r="HGK60" s="114"/>
      <c r="HGO60" s="115"/>
      <c r="HGP60" s="114"/>
      <c r="HGT60" s="115"/>
      <c r="HGU60" s="114"/>
      <c r="HGY60" s="115"/>
      <c r="HGZ60" s="114"/>
      <c r="HHD60" s="115"/>
      <c r="HHE60" s="114"/>
      <c r="HHI60" s="115"/>
      <c r="HHJ60" s="114"/>
      <c r="HHN60" s="115"/>
      <c r="HHO60" s="114"/>
      <c r="HHS60" s="115"/>
      <c r="HHT60" s="114"/>
      <c r="HHX60" s="115"/>
      <c r="HHY60" s="114"/>
      <c r="HIC60" s="115"/>
      <c r="HID60" s="114"/>
      <c r="HIH60" s="115"/>
      <c r="HII60" s="114"/>
      <c r="HIM60" s="115"/>
      <c r="HIN60" s="114"/>
      <c r="HIR60" s="115"/>
      <c r="HIS60" s="114"/>
      <c r="HIW60" s="115"/>
      <c r="HIX60" s="114"/>
      <c r="HJB60" s="115"/>
      <c r="HJC60" s="114"/>
      <c r="HJG60" s="115"/>
      <c r="HJH60" s="114"/>
      <c r="HJL60" s="115"/>
      <c r="HJM60" s="114"/>
      <c r="HJQ60" s="115"/>
      <c r="HJR60" s="114"/>
      <c r="HJV60" s="115"/>
      <c r="HJW60" s="114"/>
      <c r="HKA60" s="115"/>
      <c r="HKB60" s="114"/>
      <c r="HKF60" s="115"/>
      <c r="HKG60" s="114"/>
      <c r="HKK60" s="115"/>
      <c r="HKL60" s="114"/>
      <c r="HKP60" s="115"/>
      <c r="HKQ60" s="114"/>
      <c r="HKU60" s="115"/>
      <c r="HKV60" s="114"/>
      <c r="HKZ60" s="115"/>
      <c r="HLA60" s="114"/>
      <c r="HLE60" s="115"/>
      <c r="HLF60" s="114"/>
      <c r="HLJ60" s="115"/>
      <c r="HLK60" s="114"/>
      <c r="HLO60" s="115"/>
      <c r="HLP60" s="114"/>
      <c r="HLT60" s="115"/>
      <c r="HLU60" s="114"/>
      <c r="HLY60" s="115"/>
      <c r="HLZ60" s="114"/>
      <c r="HMD60" s="115"/>
      <c r="HME60" s="114"/>
      <c r="HMI60" s="115"/>
      <c r="HMJ60" s="114"/>
      <c r="HMN60" s="115"/>
      <c r="HMO60" s="114"/>
      <c r="HMS60" s="115"/>
      <c r="HMT60" s="114"/>
      <c r="HMX60" s="115"/>
      <c r="HMY60" s="114"/>
      <c r="HNC60" s="115"/>
      <c r="HND60" s="114"/>
      <c r="HNH60" s="115"/>
      <c r="HNI60" s="114"/>
      <c r="HNM60" s="115"/>
      <c r="HNN60" s="114"/>
      <c r="HNR60" s="115"/>
      <c r="HNS60" s="114"/>
      <c r="HNW60" s="115"/>
      <c r="HNX60" s="114"/>
      <c r="HOB60" s="115"/>
      <c r="HOC60" s="114"/>
      <c r="HOG60" s="115"/>
      <c r="HOH60" s="114"/>
      <c r="HOL60" s="115"/>
      <c r="HOM60" s="114"/>
      <c r="HOQ60" s="115"/>
      <c r="HOR60" s="114"/>
      <c r="HOV60" s="115"/>
      <c r="HOW60" s="114"/>
      <c r="HPA60" s="115"/>
      <c r="HPB60" s="114"/>
      <c r="HPF60" s="115"/>
      <c r="HPG60" s="114"/>
      <c r="HPK60" s="115"/>
      <c r="HPL60" s="114"/>
      <c r="HPP60" s="115"/>
      <c r="HPQ60" s="114"/>
      <c r="HPU60" s="115"/>
      <c r="HPV60" s="114"/>
      <c r="HPZ60" s="115"/>
      <c r="HQA60" s="114"/>
      <c r="HQE60" s="115"/>
      <c r="HQF60" s="114"/>
      <c r="HQJ60" s="115"/>
      <c r="HQK60" s="114"/>
      <c r="HQO60" s="115"/>
      <c r="HQP60" s="114"/>
      <c r="HQT60" s="115"/>
      <c r="HQU60" s="114"/>
      <c r="HQY60" s="115"/>
      <c r="HQZ60" s="114"/>
      <c r="HRD60" s="115"/>
      <c r="HRE60" s="114"/>
      <c r="HRI60" s="115"/>
      <c r="HRJ60" s="114"/>
      <c r="HRN60" s="115"/>
      <c r="HRO60" s="114"/>
      <c r="HRS60" s="115"/>
      <c r="HRT60" s="114"/>
      <c r="HRX60" s="115"/>
      <c r="HRY60" s="114"/>
      <c r="HSC60" s="115"/>
      <c r="HSD60" s="114"/>
      <c r="HSH60" s="115"/>
      <c r="HSI60" s="114"/>
      <c r="HSM60" s="115"/>
      <c r="HSN60" s="114"/>
      <c r="HSR60" s="115"/>
      <c r="HSS60" s="114"/>
      <c r="HSW60" s="115"/>
      <c r="HSX60" s="114"/>
      <c r="HTB60" s="115"/>
      <c r="HTC60" s="114"/>
      <c r="HTG60" s="115"/>
      <c r="HTH60" s="114"/>
      <c r="HTL60" s="115"/>
      <c r="HTM60" s="114"/>
      <c r="HTQ60" s="115"/>
      <c r="HTR60" s="114"/>
      <c r="HTV60" s="115"/>
      <c r="HTW60" s="114"/>
      <c r="HUA60" s="115"/>
      <c r="HUB60" s="114"/>
      <c r="HUF60" s="115"/>
      <c r="HUG60" s="114"/>
      <c r="HUK60" s="115"/>
      <c r="HUL60" s="114"/>
      <c r="HUP60" s="115"/>
      <c r="HUQ60" s="114"/>
      <c r="HUU60" s="115"/>
      <c r="HUV60" s="114"/>
      <c r="HUZ60" s="115"/>
      <c r="HVA60" s="114"/>
      <c r="HVE60" s="115"/>
      <c r="HVF60" s="114"/>
      <c r="HVJ60" s="115"/>
      <c r="HVK60" s="114"/>
      <c r="HVO60" s="115"/>
      <c r="HVP60" s="114"/>
      <c r="HVT60" s="115"/>
      <c r="HVU60" s="114"/>
      <c r="HVY60" s="115"/>
      <c r="HVZ60" s="114"/>
      <c r="HWD60" s="115"/>
      <c r="HWE60" s="114"/>
      <c r="HWI60" s="115"/>
      <c r="HWJ60" s="114"/>
      <c r="HWN60" s="115"/>
      <c r="HWO60" s="114"/>
      <c r="HWS60" s="115"/>
      <c r="HWT60" s="114"/>
      <c r="HWX60" s="115"/>
      <c r="HWY60" s="114"/>
      <c r="HXC60" s="115"/>
      <c r="HXD60" s="114"/>
      <c r="HXH60" s="115"/>
      <c r="HXI60" s="114"/>
      <c r="HXM60" s="115"/>
      <c r="HXN60" s="114"/>
      <c r="HXR60" s="115"/>
      <c r="HXS60" s="114"/>
      <c r="HXW60" s="115"/>
      <c r="HXX60" s="114"/>
      <c r="HYB60" s="115"/>
      <c r="HYC60" s="114"/>
      <c r="HYG60" s="115"/>
      <c r="HYH60" s="114"/>
      <c r="HYL60" s="115"/>
      <c r="HYM60" s="114"/>
      <c r="HYQ60" s="115"/>
      <c r="HYR60" s="114"/>
      <c r="HYV60" s="115"/>
      <c r="HYW60" s="114"/>
      <c r="HZA60" s="115"/>
      <c r="HZB60" s="114"/>
      <c r="HZF60" s="115"/>
      <c r="HZG60" s="114"/>
      <c r="HZK60" s="115"/>
      <c r="HZL60" s="114"/>
      <c r="HZP60" s="115"/>
      <c r="HZQ60" s="114"/>
      <c r="HZU60" s="115"/>
      <c r="HZV60" s="114"/>
      <c r="HZZ60" s="115"/>
      <c r="IAA60" s="114"/>
      <c r="IAE60" s="115"/>
      <c r="IAF60" s="114"/>
      <c r="IAJ60" s="115"/>
      <c r="IAK60" s="114"/>
      <c r="IAO60" s="115"/>
      <c r="IAP60" s="114"/>
      <c r="IAT60" s="115"/>
      <c r="IAU60" s="114"/>
      <c r="IAY60" s="115"/>
      <c r="IAZ60" s="114"/>
      <c r="IBD60" s="115"/>
      <c r="IBE60" s="114"/>
      <c r="IBI60" s="115"/>
      <c r="IBJ60" s="114"/>
      <c r="IBN60" s="115"/>
      <c r="IBO60" s="114"/>
      <c r="IBS60" s="115"/>
      <c r="IBT60" s="114"/>
      <c r="IBX60" s="115"/>
      <c r="IBY60" s="114"/>
      <c r="ICC60" s="115"/>
      <c r="ICD60" s="114"/>
      <c r="ICH60" s="115"/>
      <c r="ICI60" s="114"/>
      <c r="ICM60" s="115"/>
      <c r="ICN60" s="114"/>
      <c r="ICR60" s="115"/>
      <c r="ICS60" s="114"/>
      <c r="ICW60" s="115"/>
      <c r="ICX60" s="114"/>
      <c r="IDB60" s="115"/>
      <c r="IDC60" s="114"/>
      <c r="IDG60" s="115"/>
      <c r="IDH60" s="114"/>
      <c r="IDL60" s="115"/>
      <c r="IDM60" s="114"/>
      <c r="IDQ60" s="115"/>
      <c r="IDR60" s="114"/>
      <c r="IDV60" s="115"/>
      <c r="IDW60" s="114"/>
      <c r="IEA60" s="115"/>
      <c r="IEB60" s="114"/>
      <c r="IEF60" s="115"/>
      <c r="IEG60" s="114"/>
      <c r="IEK60" s="115"/>
      <c r="IEL60" s="114"/>
      <c r="IEP60" s="115"/>
      <c r="IEQ60" s="114"/>
      <c r="IEU60" s="115"/>
      <c r="IEV60" s="114"/>
      <c r="IEZ60" s="115"/>
      <c r="IFA60" s="114"/>
      <c r="IFE60" s="115"/>
      <c r="IFF60" s="114"/>
      <c r="IFJ60" s="115"/>
      <c r="IFK60" s="114"/>
      <c r="IFO60" s="115"/>
      <c r="IFP60" s="114"/>
      <c r="IFT60" s="115"/>
      <c r="IFU60" s="114"/>
      <c r="IFY60" s="115"/>
      <c r="IFZ60" s="114"/>
      <c r="IGD60" s="115"/>
      <c r="IGE60" s="114"/>
      <c r="IGI60" s="115"/>
      <c r="IGJ60" s="114"/>
      <c r="IGN60" s="115"/>
      <c r="IGO60" s="114"/>
      <c r="IGS60" s="115"/>
      <c r="IGT60" s="114"/>
      <c r="IGX60" s="115"/>
      <c r="IGY60" s="114"/>
      <c r="IHC60" s="115"/>
      <c r="IHD60" s="114"/>
      <c r="IHH60" s="115"/>
      <c r="IHI60" s="114"/>
      <c r="IHM60" s="115"/>
      <c r="IHN60" s="114"/>
      <c r="IHR60" s="115"/>
      <c r="IHS60" s="114"/>
      <c r="IHW60" s="115"/>
      <c r="IHX60" s="114"/>
      <c r="IIB60" s="115"/>
      <c r="IIC60" s="114"/>
      <c r="IIG60" s="115"/>
      <c r="IIH60" s="114"/>
      <c r="IIL60" s="115"/>
      <c r="IIM60" s="114"/>
      <c r="IIQ60" s="115"/>
      <c r="IIR60" s="114"/>
      <c r="IIV60" s="115"/>
      <c r="IIW60" s="114"/>
      <c r="IJA60" s="115"/>
      <c r="IJB60" s="114"/>
      <c r="IJF60" s="115"/>
      <c r="IJG60" s="114"/>
      <c r="IJK60" s="115"/>
      <c r="IJL60" s="114"/>
      <c r="IJP60" s="115"/>
      <c r="IJQ60" s="114"/>
      <c r="IJU60" s="115"/>
      <c r="IJV60" s="114"/>
      <c r="IJZ60" s="115"/>
      <c r="IKA60" s="114"/>
      <c r="IKE60" s="115"/>
      <c r="IKF60" s="114"/>
      <c r="IKJ60" s="115"/>
      <c r="IKK60" s="114"/>
      <c r="IKO60" s="115"/>
      <c r="IKP60" s="114"/>
      <c r="IKT60" s="115"/>
      <c r="IKU60" s="114"/>
      <c r="IKY60" s="115"/>
      <c r="IKZ60" s="114"/>
      <c r="ILD60" s="115"/>
      <c r="ILE60" s="114"/>
      <c r="ILI60" s="115"/>
      <c r="ILJ60" s="114"/>
      <c r="ILN60" s="115"/>
      <c r="ILO60" s="114"/>
      <c r="ILS60" s="115"/>
      <c r="ILT60" s="114"/>
      <c r="ILX60" s="115"/>
      <c r="ILY60" s="114"/>
      <c r="IMC60" s="115"/>
      <c r="IMD60" s="114"/>
      <c r="IMH60" s="115"/>
      <c r="IMI60" s="114"/>
      <c r="IMM60" s="115"/>
      <c r="IMN60" s="114"/>
      <c r="IMR60" s="115"/>
      <c r="IMS60" s="114"/>
      <c r="IMW60" s="115"/>
      <c r="IMX60" s="114"/>
      <c r="INB60" s="115"/>
      <c r="INC60" s="114"/>
      <c r="ING60" s="115"/>
      <c r="INH60" s="114"/>
      <c r="INL60" s="115"/>
      <c r="INM60" s="114"/>
      <c r="INQ60" s="115"/>
      <c r="INR60" s="114"/>
      <c r="INV60" s="115"/>
      <c r="INW60" s="114"/>
      <c r="IOA60" s="115"/>
      <c r="IOB60" s="114"/>
      <c r="IOF60" s="115"/>
      <c r="IOG60" s="114"/>
      <c r="IOK60" s="115"/>
      <c r="IOL60" s="114"/>
      <c r="IOP60" s="115"/>
      <c r="IOQ60" s="114"/>
      <c r="IOU60" s="115"/>
      <c r="IOV60" s="114"/>
      <c r="IOZ60" s="115"/>
      <c r="IPA60" s="114"/>
      <c r="IPE60" s="115"/>
      <c r="IPF60" s="114"/>
      <c r="IPJ60" s="115"/>
      <c r="IPK60" s="114"/>
      <c r="IPO60" s="115"/>
      <c r="IPP60" s="114"/>
      <c r="IPT60" s="115"/>
      <c r="IPU60" s="114"/>
      <c r="IPY60" s="115"/>
      <c r="IPZ60" s="114"/>
      <c r="IQD60" s="115"/>
      <c r="IQE60" s="114"/>
      <c r="IQI60" s="115"/>
      <c r="IQJ60" s="114"/>
      <c r="IQN60" s="115"/>
      <c r="IQO60" s="114"/>
      <c r="IQS60" s="115"/>
      <c r="IQT60" s="114"/>
      <c r="IQX60" s="115"/>
      <c r="IQY60" s="114"/>
      <c r="IRC60" s="115"/>
      <c r="IRD60" s="114"/>
      <c r="IRH60" s="115"/>
      <c r="IRI60" s="114"/>
      <c r="IRM60" s="115"/>
      <c r="IRN60" s="114"/>
      <c r="IRR60" s="115"/>
      <c r="IRS60" s="114"/>
      <c r="IRW60" s="115"/>
      <c r="IRX60" s="114"/>
      <c r="ISB60" s="115"/>
      <c r="ISC60" s="114"/>
      <c r="ISG60" s="115"/>
      <c r="ISH60" s="114"/>
      <c r="ISL60" s="115"/>
      <c r="ISM60" s="114"/>
      <c r="ISQ60" s="115"/>
      <c r="ISR60" s="114"/>
      <c r="ISV60" s="115"/>
      <c r="ISW60" s="114"/>
      <c r="ITA60" s="115"/>
      <c r="ITB60" s="114"/>
      <c r="ITF60" s="115"/>
      <c r="ITG60" s="114"/>
      <c r="ITK60" s="115"/>
      <c r="ITL60" s="114"/>
      <c r="ITP60" s="115"/>
      <c r="ITQ60" s="114"/>
      <c r="ITU60" s="115"/>
      <c r="ITV60" s="114"/>
      <c r="ITZ60" s="115"/>
      <c r="IUA60" s="114"/>
      <c r="IUE60" s="115"/>
      <c r="IUF60" s="114"/>
      <c r="IUJ60" s="115"/>
      <c r="IUK60" s="114"/>
      <c r="IUO60" s="115"/>
      <c r="IUP60" s="114"/>
      <c r="IUT60" s="115"/>
      <c r="IUU60" s="114"/>
      <c r="IUY60" s="115"/>
      <c r="IUZ60" s="114"/>
      <c r="IVD60" s="115"/>
      <c r="IVE60" s="114"/>
      <c r="IVI60" s="115"/>
      <c r="IVJ60" s="114"/>
      <c r="IVN60" s="115"/>
      <c r="IVO60" s="114"/>
      <c r="IVS60" s="115"/>
      <c r="IVT60" s="114"/>
      <c r="IVX60" s="115"/>
      <c r="IVY60" s="114"/>
      <c r="IWC60" s="115"/>
      <c r="IWD60" s="114"/>
      <c r="IWH60" s="115"/>
      <c r="IWI60" s="114"/>
      <c r="IWM60" s="115"/>
      <c r="IWN60" s="114"/>
      <c r="IWR60" s="115"/>
      <c r="IWS60" s="114"/>
      <c r="IWW60" s="115"/>
      <c r="IWX60" s="114"/>
      <c r="IXB60" s="115"/>
      <c r="IXC60" s="114"/>
      <c r="IXG60" s="115"/>
      <c r="IXH60" s="114"/>
      <c r="IXL60" s="115"/>
      <c r="IXM60" s="114"/>
      <c r="IXQ60" s="115"/>
      <c r="IXR60" s="114"/>
      <c r="IXV60" s="115"/>
      <c r="IXW60" s="114"/>
      <c r="IYA60" s="115"/>
      <c r="IYB60" s="114"/>
      <c r="IYF60" s="115"/>
      <c r="IYG60" s="114"/>
      <c r="IYK60" s="115"/>
      <c r="IYL60" s="114"/>
      <c r="IYP60" s="115"/>
      <c r="IYQ60" s="114"/>
      <c r="IYU60" s="115"/>
      <c r="IYV60" s="114"/>
      <c r="IYZ60" s="115"/>
      <c r="IZA60" s="114"/>
      <c r="IZE60" s="115"/>
      <c r="IZF60" s="114"/>
      <c r="IZJ60" s="115"/>
      <c r="IZK60" s="114"/>
      <c r="IZO60" s="115"/>
      <c r="IZP60" s="114"/>
      <c r="IZT60" s="115"/>
      <c r="IZU60" s="114"/>
      <c r="IZY60" s="115"/>
      <c r="IZZ60" s="114"/>
      <c r="JAD60" s="115"/>
      <c r="JAE60" s="114"/>
      <c r="JAI60" s="115"/>
      <c r="JAJ60" s="114"/>
      <c r="JAN60" s="115"/>
      <c r="JAO60" s="114"/>
      <c r="JAS60" s="115"/>
      <c r="JAT60" s="114"/>
      <c r="JAX60" s="115"/>
      <c r="JAY60" s="114"/>
      <c r="JBC60" s="115"/>
      <c r="JBD60" s="114"/>
      <c r="JBH60" s="115"/>
      <c r="JBI60" s="114"/>
      <c r="JBM60" s="115"/>
      <c r="JBN60" s="114"/>
      <c r="JBR60" s="115"/>
      <c r="JBS60" s="114"/>
      <c r="JBW60" s="115"/>
      <c r="JBX60" s="114"/>
      <c r="JCB60" s="115"/>
      <c r="JCC60" s="114"/>
      <c r="JCG60" s="115"/>
      <c r="JCH60" s="114"/>
      <c r="JCL60" s="115"/>
      <c r="JCM60" s="114"/>
      <c r="JCQ60" s="115"/>
      <c r="JCR60" s="114"/>
      <c r="JCV60" s="115"/>
      <c r="JCW60" s="114"/>
      <c r="JDA60" s="115"/>
      <c r="JDB60" s="114"/>
      <c r="JDF60" s="115"/>
      <c r="JDG60" s="114"/>
      <c r="JDK60" s="115"/>
      <c r="JDL60" s="114"/>
      <c r="JDP60" s="115"/>
      <c r="JDQ60" s="114"/>
      <c r="JDU60" s="115"/>
      <c r="JDV60" s="114"/>
      <c r="JDZ60" s="115"/>
      <c r="JEA60" s="114"/>
      <c r="JEE60" s="115"/>
      <c r="JEF60" s="114"/>
      <c r="JEJ60" s="115"/>
      <c r="JEK60" s="114"/>
      <c r="JEO60" s="115"/>
      <c r="JEP60" s="114"/>
      <c r="JET60" s="115"/>
      <c r="JEU60" s="114"/>
      <c r="JEY60" s="115"/>
      <c r="JEZ60" s="114"/>
      <c r="JFD60" s="115"/>
      <c r="JFE60" s="114"/>
      <c r="JFI60" s="115"/>
      <c r="JFJ60" s="114"/>
      <c r="JFN60" s="115"/>
      <c r="JFO60" s="114"/>
      <c r="JFS60" s="115"/>
      <c r="JFT60" s="114"/>
      <c r="JFX60" s="115"/>
      <c r="JFY60" s="114"/>
      <c r="JGC60" s="115"/>
      <c r="JGD60" s="114"/>
      <c r="JGH60" s="115"/>
      <c r="JGI60" s="114"/>
      <c r="JGM60" s="115"/>
      <c r="JGN60" s="114"/>
      <c r="JGR60" s="115"/>
      <c r="JGS60" s="114"/>
      <c r="JGW60" s="115"/>
      <c r="JGX60" s="114"/>
      <c r="JHB60" s="115"/>
      <c r="JHC60" s="114"/>
      <c r="JHG60" s="115"/>
      <c r="JHH60" s="114"/>
      <c r="JHL60" s="115"/>
      <c r="JHM60" s="114"/>
      <c r="JHQ60" s="115"/>
      <c r="JHR60" s="114"/>
      <c r="JHV60" s="115"/>
      <c r="JHW60" s="114"/>
      <c r="JIA60" s="115"/>
      <c r="JIB60" s="114"/>
      <c r="JIF60" s="115"/>
      <c r="JIG60" s="114"/>
      <c r="JIK60" s="115"/>
      <c r="JIL60" s="114"/>
      <c r="JIP60" s="115"/>
      <c r="JIQ60" s="114"/>
      <c r="JIU60" s="115"/>
      <c r="JIV60" s="114"/>
      <c r="JIZ60" s="115"/>
      <c r="JJA60" s="114"/>
      <c r="JJE60" s="115"/>
      <c r="JJF60" s="114"/>
      <c r="JJJ60" s="115"/>
      <c r="JJK60" s="114"/>
      <c r="JJO60" s="115"/>
      <c r="JJP60" s="114"/>
      <c r="JJT60" s="115"/>
      <c r="JJU60" s="114"/>
      <c r="JJY60" s="115"/>
      <c r="JJZ60" s="114"/>
      <c r="JKD60" s="115"/>
      <c r="JKE60" s="114"/>
      <c r="JKI60" s="115"/>
      <c r="JKJ60" s="114"/>
      <c r="JKN60" s="115"/>
      <c r="JKO60" s="114"/>
      <c r="JKS60" s="115"/>
      <c r="JKT60" s="114"/>
      <c r="JKX60" s="115"/>
      <c r="JKY60" s="114"/>
      <c r="JLC60" s="115"/>
      <c r="JLD60" s="114"/>
      <c r="JLH60" s="115"/>
      <c r="JLI60" s="114"/>
      <c r="JLM60" s="115"/>
      <c r="JLN60" s="114"/>
      <c r="JLR60" s="115"/>
      <c r="JLS60" s="114"/>
      <c r="JLW60" s="115"/>
      <c r="JLX60" s="114"/>
      <c r="JMB60" s="115"/>
      <c r="JMC60" s="114"/>
      <c r="JMG60" s="115"/>
      <c r="JMH60" s="114"/>
      <c r="JML60" s="115"/>
      <c r="JMM60" s="114"/>
      <c r="JMQ60" s="115"/>
      <c r="JMR60" s="114"/>
      <c r="JMV60" s="115"/>
      <c r="JMW60" s="114"/>
      <c r="JNA60" s="115"/>
      <c r="JNB60" s="114"/>
      <c r="JNF60" s="115"/>
      <c r="JNG60" s="114"/>
      <c r="JNK60" s="115"/>
      <c r="JNL60" s="114"/>
      <c r="JNP60" s="115"/>
      <c r="JNQ60" s="114"/>
      <c r="JNU60" s="115"/>
      <c r="JNV60" s="114"/>
      <c r="JNZ60" s="115"/>
      <c r="JOA60" s="114"/>
      <c r="JOE60" s="115"/>
      <c r="JOF60" s="114"/>
      <c r="JOJ60" s="115"/>
      <c r="JOK60" s="114"/>
      <c r="JOO60" s="115"/>
      <c r="JOP60" s="114"/>
      <c r="JOT60" s="115"/>
      <c r="JOU60" s="114"/>
      <c r="JOY60" s="115"/>
      <c r="JOZ60" s="114"/>
      <c r="JPD60" s="115"/>
      <c r="JPE60" s="114"/>
      <c r="JPI60" s="115"/>
      <c r="JPJ60" s="114"/>
      <c r="JPN60" s="115"/>
      <c r="JPO60" s="114"/>
      <c r="JPS60" s="115"/>
      <c r="JPT60" s="114"/>
      <c r="JPX60" s="115"/>
      <c r="JPY60" s="114"/>
      <c r="JQC60" s="115"/>
      <c r="JQD60" s="114"/>
      <c r="JQH60" s="115"/>
      <c r="JQI60" s="114"/>
      <c r="JQM60" s="115"/>
      <c r="JQN60" s="114"/>
      <c r="JQR60" s="115"/>
      <c r="JQS60" s="114"/>
      <c r="JQW60" s="115"/>
      <c r="JQX60" s="114"/>
      <c r="JRB60" s="115"/>
      <c r="JRC60" s="114"/>
      <c r="JRG60" s="115"/>
      <c r="JRH60" s="114"/>
      <c r="JRL60" s="115"/>
      <c r="JRM60" s="114"/>
      <c r="JRQ60" s="115"/>
      <c r="JRR60" s="114"/>
      <c r="JRV60" s="115"/>
      <c r="JRW60" s="114"/>
      <c r="JSA60" s="115"/>
      <c r="JSB60" s="114"/>
      <c r="JSF60" s="115"/>
      <c r="JSG60" s="114"/>
      <c r="JSK60" s="115"/>
      <c r="JSL60" s="114"/>
      <c r="JSP60" s="115"/>
      <c r="JSQ60" s="114"/>
      <c r="JSU60" s="115"/>
      <c r="JSV60" s="114"/>
      <c r="JSZ60" s="115"/>
      <c r="JTA60" s="114"/>
      <c r="JTE60" s="115"/>
      <c r="JTF60" s="114"/>
      <c r="JTJ60" s="115"/>
      <c r="JTK60" s="114"/>
      <c r="JTO60" s="115"/>
      <c r="JTP60" s="114"/>
      <c r="JTT60" s="115"/>
      <c r="JTU60" s="114"/>
      <c r="JTY60" s="115"/>
      <c r="JTZ60" s="114"/>
      <c r="JUD60" s="115"/>
      <c r="JUE60" s="114"/>
      <c r="JUI60" s="115"/>
      <c r="JUJ60" s="114"/>
      <c r="JUN60" s="115"/>
      <c r="JUO60" s="114"/>
      <c r="JUS60" s="115"/>
      <c r="JUT60" s="114"/>
      <c r="JUX60" s="115"/>
      <c r="JUY60" s="114"/>
      <c r="JVC60" s="115"/>
      <c r="JVD60" s="114"/>
      <c r="JVH60" s="115"/>
      <c r="JVI60" s="114"/>
      <c r="JVM60" s="115"/>
      <c r="JVN60" s="114"/>
      <c r="JVR60" s="115"/>
      <c r="JVS60" s="114"/>
      <c r="JVW60" s="115"/>
      <c r="JVX60" s="114"/>
      <c r="JWB60" s="115"/>
      <c r="JWC60" s="114"/>
      <c r="JWG60" s="115"/>
      <c r="JWH60" s="114"/>
      <c r="JWL60" s="115"/>
      <c r="JWM60" s="114"/>
      <c r="JWQ60" s="115"/>
      <c r="JWR60" s="114"/>
      <c r="JWV60" s="115"/>
      <c r="JWW60" s="114"/>
      <c r="JXA60" s="115"/>
      <c r="JXB60" s="114"/>
      <c r="JXF60" s="115"/>
      <c r="JXG60" s="114"/>
      <c r="JXK60" s="115"/>
      <c r="JXL60" s="114"/>
      <c r="JXP60" s="115"/>
      <c r="JXQ60" s="114"/>
      <c r="JXU60" s="115"/>
      <c r="JXV60" s="114"/>
      <c r="JXZ60" s="115"/>
      <c r="JYA60" s="114"/>
      <c r="JYE60" s="115"/>
      <c r="JYF60" s="114"/>
      <c r="JYJ60" s="115"/>
      <c r="JYK60" s="114"/>
      <c r="JYO60" s="115"/>
      <c r="JYP60" s="114"/>
      <c r="JYT60" s="115"/>
      <c r="JYU60" s="114"/>
      <c r="JYY60" s="115"/>
      <c r="JYZ60" s="114"/>
      <c r="JZD60" s="115"/>
      <c r="JZE60" s="114"/>
      <c r="JZI60" s="115"/>
      <c r="JZJ60" s="114"/>
      <c r="JZN60" s="115"/>
      <c r="JZO60" s="114"/>
      <c r="JZS60" s="115"/>
      <c r="JZT60" s="114"/>
      <c r="JZX60" s="115"/>
      <c r="JZY60" s="114"/>
      <c r="KAC60" s="115"/>
      <c r="KAD60" s="114"/>
      <c r="KAH60" s="115"/>
      <c r="KAI60" s="114"/>
      <c r="KAM60" s="115"/>
      <c r="KAN60" s="114"/>
      <c r="KAR60" s="115"/>
      <c r="KAS60" s="114"/>
      <c r="KAW60" s="115"/>
      <c r="KAX60" s="114"/>
      <c r="KBB60" s="115"/>
      <c r="KBC60" s="114"/>
      <c r="KBG60" s="115"/>
      <c r="KBH60" s="114"/>
      <c r="KBL60" s="115"/>
      <c r="KBM60" s="114"/>
      <c r="KBQ60" s="115"/>
      <c r="KBR60" s="114"/>
      <c r="KBV60" s="115"/>
      <c r="KBW60" s="114"/>
      <c r="KCA60" s="115"/>
      <c r="KCB60" s="114"/>
      <c r="KCF60" s="115"/>
      <c r="KCG60" s="114"/>
      <c r="KCK60" s="115"/>
      <c r="KCL60" s="114"/>
      <c r="KCP60" s="115"/>
      <c r="KCQ60" s="114"/>
      <c r="KCU60" s="115"/>
      <c r="KCV60" s="114"/>
      <c r="KCZ60" s="115"/>
      <c r="KDA60" s="114"/>
      <c r="KDE60" s="115"/>
      <c r="KDF60" s="114"/>
      <c r="KDJ60" s="115"/>
      <c r="KDK60" s="114"/>
      <c r="KDO60" s="115"/>
      <c r="KDP60" s="114"/>
      <c r="KDT60" s="115"/>
      <c r="KDU60" s="114"/>
      <c r="KDY60" s="115"/>
      <c r="KDZ60" s="114"/>
      <c r="KED60" s="115"/>
      <c r="KEE60" s="114"/>
      <c r="KEI60" s="115"/>
      <c r="KEJ60" s="114"/>
      <c r="KEN60" s="115"/>
      <c r="KEO60" s="114"/>
      <c r="KES60" s="115"/>
      <c r="KET60" s="114"/>
      <c r="KEX60" s="115"/>
      <c r="KEY60" s="114"/>
      <c r="KFC60" s="115"/>
      <c r="KFD60" s="114"/>
      <c r="KFH60" s="115"/>
      <c r="KFI60" s="114"/>
      <c r="KFM60" s="115"/>
      <c r="KFN60" s="114"/>
      <c r="KFR60" s="115"/>
      <c r="KFS60" s="114"/>
      <c r="KFW60" s="115"/>
      <c r="KFX60" s="114"/>
      <c r="KGB60" s="115"/>
      <c r="KGC60" s="114"/>
      <c r="KGG60" s="115"/>
      <c r="KGH60" s="114"/>
      <c r="KGL60" s="115"/>
      <c r="KGM60" s="114"/>
      <c r="KGQ60" s="115"/>
      <c r="KGR60" s="114"/>
      <c r="KGV60" s="115"/>
      <c r="KGW60" s="114"/>
      <c r="KHA60" s="115"/>
      <c r="KHB60" s="114"/>
      <c r="KHF60" s="115"/>
      <c r="KHG60" s="114"/>
      <c r="KHK60" s="115"/>
      <c r="KHL60" s="114"/>
      <c r="KHP60" s="115"/>
      <c r="KHQ60" s="114"/>
      <c r="KHU60" s="115"/>
      <c r="KHV60" s="114"/>
      <c r="KHZ60" s="115"/>
      <c r="KIA60" s="114"/>
      <c r="KIE60" s="115"/>
      <c r="KIF60" s="114"/>
      <c r="KIJ60" s="115"/>
      <c r="KIK60" s="114"/>
      <c r="KIO60" s="115"/>
      <c r="KIP60" s="114"/>
      <c r="KIT60" s="115"/>
      <c r="KIU60" s="114"/>
      <c r="KIY60" s="115"/>
      <c r="KIZ60" s="114"/>
      <c r="KJD60" s="115"/>
      <c r="KJE60" s="114"/>
      <c r="KJI60" s="115"/>
      <c r="KJJ60" s="114"/>
      <c r="KJN60" s="115"/>
      <c r="KJO60" s="114"/>
      <c r="KJS60" s="115"/>
      <c r="KJT60" s="114"/>
      <c r="KJX60" s="115"/>
      <c r="KJY60" s="114"/>
      <c r="KKC60" s="115"/>
      <c r="KKD60" s="114"/>
      <c r="KKH60" s="115"/>
      <c r="KKI60" s="114"/>
      <c r="KKM60" s="115"/>
      <c r="KKN60" s="114"/>
      <c r="KKR60" s="115"/>
      <c r="KKS60" s="114"/>
      <c r="KKW60" s="115"/>
      <c r="KKX60" s="114"/>
      <c r="KLB60" s="115"/>
      <c r="KLC60" s="114"/>
      <c r="KLG60" s="115"/>
      <c r="KLH60" s="114"/>
      <c r="KLL60" s="115"/>
      <c r="KLM60" s="114"/>
      <c r="KLQ60" s="115"/>
      <c r="KLR60" s="114"/>
      <c r="KLV60" s="115"/>
      <c r="KLW60" s="114"/>
      <c r="KMA60" s="115"/>
      <c r="KMB60" s="114"/>
      <c r="KMF60" s="115"/>
      <c r="KMG60" s="114"/>
      <c r="KMK60" s="115"/>
      <c r="KML60" s="114"/>
      <c r="KMP60" s="115"/>
      <c r="KMQ60" s="114"/>
      <c r="KMU60" s="115"/>
      <c r="KMV60" s="114"/>
      <c r="KMZ60" s="115"/>
      <c r="KNA60" s="114"/>
      <c r="KNE60" s="115"/>
      <c r="KNF60" s="114"/>
      <c r="KNJ60" s="115"/>
      <c r="KNK60" s="114"/>
      <c r="KNO60" s="115"/>
      <c r="KNP60" s="114"/>
      <c r="KNT60" s="115"/>
      <c r="KNU60" s="114"/>
      <c r="KNY60" s="115"/>
      <c r="KNZ60" s="114"/>
      <c r="KOD60" s="115"/>
      <c r="KOE60" s="114"/>
      <c r="KOI60" s="115"/>
      <c r="KOJ60" s="114"/>
      <c r="KON60" s="115"/>
      <c r="KOO60" s="114"/>
      <c r="KOS60" s="115"/>
      <c r="KOT60" s="114"/>
      <c r="KOX60" s="115"/>
      <c r="KOY60" s="114"/>
      <c r="KPC60" s="115"/>
      <c r="KPD60" s="114"/>
      <c r="KPH60" s="115"/>
      <c r="KPI60" s="114"/>
      <c r="KPM60" s="115"/>
      <c r="KPN60" s="114"/>
      <c r="KPR60" s="115"/>
      <c r="KPS60" s="114"/>
      <c r="KPW60" s="115"/>
      <c r="KPX60" s="114"/>
      <c r="KQB60" s="115"/>
      <c r="KQC60" s="114"/>
      <c r="KQG60" s="115"/>
      <c r="KQH60" s="114"/>
      <c r="KQL60" s="115"/>
      <c r="KQM60" s="114"/>
      <c r="KQQ60" s="115"/>
      <c r="KQR60" s="114"/>
      <c r="KQV60" s="115"/>
      <c r="KQW60" s="114"/>
      <c r="KRA60" s="115"/>
      <c r="KRB60" s="114"/>
      <c r="KRF60" s="115"/>
      <c r="KRG60" s="114"/>
      <c r="KRK60" s="115"/>
      <c r="KRL60" s="114"/>
      <c r="KRP60" s="115"/>
      <c r="KRQ60" s="114"/>
      <c r="KRU60" s="115"/>
      <c r="KRV60" s="114"/>
      <c r="KRZ60" s="115"/>
      <c r="KSA60" s="114"/>
      <c r="KSE60" s="115"/>
      <c r="KSF60" s="114"/>
      <c r="KSJ60" s="115"/>
      <c r="KSK60" s="114"/>
      <c r="KSO60" s="115"/>
      <c r="KSP60" s="114"/>
      <c r="KST60" s="115"/>
      <c r="KSU60" s="114"/>
      <c r="KSY60" s="115"/>
      <c r="KSZ60" s="114"/>
      <c r="KTD60" s="115"/>
      <c r="KTE60" s="114"/>
      <c r="KTI60" s="115"/>
      <c r="KTJ60" s="114"/>
      <c r="KTN60" s="115"/>
      <c r="KTO60" s="114"/>
      <c r="KTS60" s="115"/>
      <c r="KTT60" s="114"/>
      <c r="KTX60" s="115"/>
      <c r="KTY60" s="114"/>
      <c r="KUC60" s="115"/>
      <c r="KUD60" s="114"/>
      <c r="KUH60" s="115"/>
      <c r="KUI60" s="114"/>
      <c r="KUM60" s="115"/>
      <c r="KUN60" s="114"/>
      <c r="KUR60" s="115"/>
      <c r="KUS60" s="114"/>
      <c r="KUW60" s="115"/>
      <c r="KUX60" s="114"/>
      <c r="KVB60" s="115"/>
      <c r="KVC60" s="114"/>
      <c r="KVG60" s="115"/>
      <c r="KVH60" s="114"/>
      <c r="KVL60" s="115"/>
      <c r="KVM60" s="114"/>
      <c r="KVQ60" s="115"/>
      <c r="KVR60" s="114"/>
      <c r="KVV60" s="115"/>
      <c r="KVW60" s="114"/>
      <c r="KWA60" s="115"/>
      <c r="KWB60" s="114"/>
      <c r="KWF60" s="115"/>
      <c r="KWG60" s="114"/>
      <c r="KWK60" s="115"/>
      <c r="KWL60" s="114"/>
      <c r="KWP60" s="115"/>
      <c r="KWQ60" s="114"/>
      <c r="KWU60" s="115"/>
      <c r="KWV60" s="114"/>
      <c r="KWZ60" s="115"/>
      <c r="KXA60" s="114"/>
      <c r="KXE60" s="115"/>
      <c r="KXF60" s="114"/>
      <c r="KXJ60" s="115"/>
      <c r="KXK60" s="114"/>
      <c r="KXO60" s="115"/>
      <c r="KXP60" s="114"/>
      <c r="KXT60" s="115"/>
      <c r="KXU60" s="114"/>
      <c r="KXY60" s="115"/>
      <c r="KXZ60" s="114"/>
      <c r="KYD60" s="115"/>
      <c r="KYE60" s="114"/>
      <c r="KYI60" s="115"/>
      <c r="KYJ60" s="114"/>
      <c r="KYN60" s="115"/>
      <c r="KYO60" s="114"/>
      <c r="KYS60" s="115"/>
      <c r="KYT60" s="114"/>
      <c r="KYX60" s="115"/>
      <c r="KYY60" s="114"/>
      <c r="KZC60" s="115"/>
      <c r="KZD60" s="114"/>
      <c r="KZH60" s="115"/>
      <c r="KZI60" s="114"/>
      <c r="KZM60" s="115"/>
      <c r="KZN60" s="114"/>
      <c r="KZR60" s="115"/>
      <c r="KZS60" s="114"/>
      <c r="KZW60" s="115"/>
      <c r="KZX60" s="114"/>
      <c r="LAB60" s="115"/>
      <c r="LAC60" s="114"/>
      <c r="LAG60" s="115"/>
      <c r="LAH60" s="114"/>
      <c r="LAL60" s="115"/>
      <c r="LAM60" s="114"/>
      <c r="LAQ60" s="115"/>
      <c r="LAR60" s="114"/>
      <c r="LAV60" s="115"/>
      <c r="LAW60" s="114"/>
      <c r="LBA60" s="115"/>
      <c r="LBB60" s="114"/>
      <c r="LBF60" s="115"/>
      <c r="LBG60" s="114"/>
      <c r="LBK60" s="115"/>
      <c r="LBL60" s="114"/>
      <c r="LBP60" s="115"/>
      <c r="LBQ60" s="114"/>
      <c r="LBU60" s="115"/>
      <c r="LBV60" s="114"/>
      <c r="LBZ60" s="115"/>
      <c r="LCA60" s="114"/>
      <c r="LCE60" s="115"/>
      <c r="LCF60" s="114"/>
      <c r="LCJ60" s="115"/>
      <c r="LCK60" s="114"/>
      <c r="LCO60" s="115"/>
      <c r="LCP60" s="114"/>
      <c r="LCT60" s="115"/>
      <c r="LCU60" s="114"/>
      <c r="LCY60" s="115"/>
      <c r="LCZ60" s="114"/>
      <c r="LDD60" s="115"/>
      <c r="LDE60" s="114"/>
      <c r="LDI60" s="115"/>
      <c r="LDJ60" s="114"/>
      <c r="LDN60" s="115"/>
      <c r="LDO60" s="114"/>
      <c r="LDS60" s="115"/>
      <c r="LDT60" s="114"/>
      <c r="LDX60" s="115"/>
      <c r="LDY60" s="114"/>
      <c r="LEC60" s="115"/>
      <c r="LED60" s="114"/>
      <c r="LEH60" s="115"/>
      <c r="LEI60" s="114"/>
      <c r="LEM60" s="115"/>
      <c r="LEN60" s="114"/>
      <c r="LER60" s="115"/>
      <c r="LES60" s="114"/>
      <c r="LEW60" s="115"/>
      <c r="LEX60" s="114"/>
      <c r="LFB60" s="115"/>
      <c r="LFC60" s="114"/>
      <c r="LFG60" s="115"/>
      <c r="LFH60" s="114"/>
      <c r="LFL60" s="115"/>
      <c r="LFM60" s="114"/>
      <c r="LFQ60" s="115"/>
      <c r="LFR60" s="114"/>
      <c r="LFV60" s="115"/>
      <c r="LFW60" s="114"/>
      <c r="LGA60" s="115"/>
      <c r="LGB60" s="114"/>
      <c r="LGF60" s="115"/>
      <c r="LGG60" s="114"/>
      <c r="LGK60" s="115"/>
      <c r="LGL60" s="114"/>
      <c r="LGP60" s="115"/>
      <c r="LGQ60" s="114"/>
      <c r="LGU60" s="115"/>
      <c r="LGV60" s="114"/>
      <c r="LGZ60" s="115"/>
      <c r="LHA60" s="114"/>
      <c r="LHE60" s="115"/>
      <c r="LHF60" s="114"/>
      <c r="LHJ60" s="115"/>
      <c r="LHK60" s="114"/>
      <c r="LHO60" s="115"/>
      <c r="LHP60" s="114"/>
      <c r="LHT60" s="115"/>
      <c r="LHU60" s="114"/>
      <c r="LHY60" s="115"/>
      <c r="LHZ60" s="114"/>
      <c r="LID60" s="115"/>
      <c r="LIE60" s="114"/>
      <c r="LII60" s="115"/>
      <c r="LIJ60" s="114"/>
      <c r="LIN60" s="115"/>
      <c r="LIO60" s="114"/>
      <c r="LIS60" s="115"/>
      <c r="LIT60" s="114"/>
      <c r="LIX60" s="115"/>
      <c r="LIY60" s="114"/>
      <c r="LJC60" s="115"/>
      <c r="LJD60" s="114"/>
      <c r="LJH60" s="115"/>
      <c r="LJI60" s="114"/>
      <c r="LJM60" s="115"/>
      <c r="LJN60" s="114"/>
      <c r="LJR60" s="115"/>
      <c r="LJS60" s="114"/>
      <c r="LJW60" s="115"/>
      <c r="LJX60" s="114"/>
      <c r="LKB60" s="115"/>
      <c r="LKC60" s="114"/>
      <c r="LKG60" s="115"/>
      <c r="LKH60" s="114"/>
      <c r="LKL60" s="115"/>
      <c r="LKM60" s="114"/>
      <c r="LKQ60" s="115"/>
      <c r="LKR60" s="114"/>
      <c r="LKV60" s="115"/>
      <c r="LKW60" s="114"/>
      <c r="LLA60" s="115"/>
      <c r="LLB60" s="114"/>
      <c r="LLF60" s="115"/>
      <c r="LLG60" s="114"/>
      <c r="LLK60" s="115"/>
      <c r="LLL60" s="114"/>
      <c r="LLP60" s="115"/>
      <c r="LLQ60" s="114"/>
      <c r="LLU60" s="115"/>
      <c r="LLV60" s="114"/>
      <c r="LLZ60" s="115"/>
      <c r="LMA60" s="114"/>
      <c r="LME60" s="115"/>
      <c r="LMF60" s="114"/>
      <c r="LMJ60" s="115"/>
      <c r="LMK60" s="114"/>
      <c r="LMO60" s="115"/>
      <c r="LMP60" s="114"/>
      <c r="LMT60" s="115"/>
      <c r="LMU60" s="114"/>
      <c r="LMY60" s="115"/>
      <c r="LMZ60" s="114"/>
      <c r="LND60" s="115"/>
      <c r="LNE60" s="114"/>
      <c r="LNI60" s="115"/>
      <c r="LNJ60" s="114"/>
      <c r="LNN60" s="115"/>
      <c r="LNO60" s="114"/>
      <c r="LNS60" s="115"/>
      <c r="LNT60" s="114"/>
      <c r="LNX60" s="115"/>
      <c r="LNY60" s="114"/>
      <c r="LOC60" s="115"/>
      <c r="LOD60" s="114"/>
      <c r="LOH60" s="115"/>
      <c r="LOI60" s="114"/>
      <c r="LOM60" s="115"/>
      <c r="LON60" s="114"/>
      <c r="LOR60" s="115"/>
      <c r="LOS60" s="114"/>
      <c r="LOW60" s="115"/>
      <c r="LOX60" s="114"/>
      <c r="LPB60" s="115"/>
      <c r="LPC60" s="114"/>
      <c r="LPG60" s="115"/>
      <c r="LPH60" s="114"/>
      <c r="LPL60" s="115"/>
      <c r="LPM60" s="114"/>
      <c r="LPQ60" s="115"/>
      <c r="LPR60" s="114"/>
      <c r="LPV60" s="115"/>
      <c r="LPW60" s="114"/>
      <c r="LQA60" s="115"/>
      <c r="LQB60" s="114"/>
      <c r="LQF60" s="115"/>
      <c r="LQG60" s="114"/>
      <c r="LQK60" s="115"/>
      <c r="LQL60" s="114"/>
      <c r="LQP60" s="115"/>
      <c r="LQQ60" s="114"/>
      <c r="LQU60" s="115"/>
      <c r="LQV60" s="114"/>
      <c r="LQZ60" s="115"/>
      <c r="LRA60" s="114"/>
      <c r="LRE60" s="115"/>
      <c r="LRF60" s="114"/>
      <c r="LRJ60" s="115"/>
      <c r="LRK60" s="114"/>
      <c r="LRO60" s="115"/>
      <c r="LRP60" s="114"/>
      <c r="LRT60" s="115"/>
      <c r="LRU60" s="114"/>
      <c r="LRY60" s="115"/>
      <c r="LRZ60" s="114"/>
      <c r="LSD60" s="115"/>
      <c r="LSE60" s="114"/>
      <c r="LSI60" s="115"/>
      <c r="LSJ60" s="114"/>
      <c r="LSN60" s="115"/>
      <c r="LSO60" s="114"/>
      <c r="LSS60" s="115"/>
      <c r="LST60" s="114"/>
      <c r="LSX60" s="115"/>
      <c r="LSY60" s="114"/>
      <c r="LTC60" s="115"/>
      <c r="LTD60" s="114"/>
      <c r="LTH60" s="115"/>
      <c r="LTI60" s="114"/>
      <c r="LTM60" s="115"/>
      <c r="LTN60" s="114"/>
      <c r="LTR60" s="115"/>
      <c r="LTS60" s="114"/>
      <c r="LTW60" s="115"/>
      <c r="LTX60" s="114"/>
      <c r="LUB60" s="115"/>
      <c r="LUC60" s="114"/>
      <c r="LUG60" s="115"/>
      <c r="LUH60" s="114"/>
      <c r="LUL60" s="115"/>
      <c r="LUM60" s="114"/>
      <c r="LUQ60" s="115"/>
      <c r="LUR60" s="114"/>
      <c r="LUV60" s="115"/>
      <c r="LUW60" s="114"/>
      <c r="LVA60" s="115"/>
      <c r="LVB60" s="114"/>
      <c r="LVF60" s="115"/>
      <c r="LVG60" s="114"/>
      <c r="LVK60" s="115"/>
      <c r="LVL60" s="114"/>
      <c r="LVP60" s="115"/>
      <c r="LVQ60" s="114"/>
      <c r="LVU60" s="115"/>
      <c r="LVV60" s="114"/>
      <c r="LVZ60" s="115"/>
      <c r="LWA60" s="114"/>
      <c r="LWE60" s="115"/>
      <c r="LWF60" s="114"/>
      <c r="LWJ60" s="115"/>
      <c r="LWK60" s="114"/>
      <c r="LWO60" s="115"/>
      <c r="LWP60" s="114"/>
      <c r="LWT60" s="115"/>
      <c r="LWU60" s="114"/>
      <c r="LWY60" s="115"/>
      <c r="LWZ60" s="114"/>
      <c r="LXD60" s="115"/>
      <c r="LXE60" s="114"/>
      <c r="LXI60" s="115"/>
      <c r="LXJ60" s="114"/>
      <c r="LXN60" s="115"/>
      <c r="LXO60" s="114"/>
      <c r="LXS60" s="115"/>
      <c r="LXT60" s="114"/>
      <c r="LXX60" s="115"/>
      <c r="LXY60" s="114"/>
      <c r="LYC60" s="115"/>
      <c r="LYD60" s="114"/>
      <c r="LYH60" s="115"/>
      <c r="LYI60" s="114"/>
      <c r="LYM60" s="115"/>
      <c r="LYN60" s="114"/>
      <c r="LYR60" s="115"/>
      <c r="LYS60" s="114"/>
      <c r="LYW60" s="115"/>
      <c r="LYX60" s="114"/>
      <c r="LZB60" s="115"/>
      <c r="LZC60" s="114"/>
      <c r="LZG60" s="115"/>
      <c r="LZH60" s="114"/>
      <c r="LZL60" s="115"/>
      <c r="LZM60" s="114"/>
      <c r="LZQ60" s="115"/>
      <c r="LZR60" s="114"/>
      <c r="LZV60" s="115"/>
      <c r="LZW60" s="114"/>
      <c r="MAA60" s="115"/>
      <c r="MAB60" s="114"/>
      <c r="MAF60" s="115"/>
      <c r="MAG60" s="114"/>
      <c r="MAK60" s="115"/>
      <c r="MAL60" s="114"/>
      <c r="MAP60" s="115"/>
      <c r="MAQ60" s="114"/>
      <c r="MAU60" s="115"/>
      <c r="MAV60" s="114"/>
      <c r="MAZ60" s="115"/>
      <c r="MBA60" s="114"/>
      <c r="MBE60" s="115"/>
      <c r="MBF60" s="114"/>
      <c r="MBJ60" s="115"/>
      <c r="MBK60" s="114"/>
      <c r="MBO60" s="115"/>
      <c r="MBP60" s="114"/>
      <c r="MBT60" s="115"/>
      <c r="MBU60" s="114"/>
      <c r="MBY60" s="115"/>
      <c r="MBZ60" s="114"/>
      <c r="MCD60" s="115"/>
      <c r="MCE60" s="114"/>
      <c r="MCI60" s="115"/>
      <c r="MCJ60" s="114"/>
      <c r="MCN60" s="115"/>
      <c r="MCO60" s="114"/>
      <c r="MCS60" s="115"/>
      <c r="MCT60" s="114"/>
      <c r="MCX60" s="115"/>
      <c r="MCY60" s="114"/>
      <c r="MDC60" s="115"/>
      <c r="MDD60" s="114"/>
      <c r="MDH60" s="115"/>
      <c r="MDI60" s="114"/>
      <c r="MDM60" s="115"/>
      <c r="MDN60" s="114"/>
      <c r="MDR60" s="115"/>
      <c r="MDS60" s="114"/>
      <c r="MDW60" s="115"/>
      <c r="MDX60" s="114"/>
      <c r="MEB60" s="115"/>
      <c r="MEC60" s="114"/>
      <c r="MEG60" s="115"/>
      <c r="MEH60" s="114"/>
      <c r="MEL60" s="115"/>
      <c r="MEM60" s="114"/>
      <c r="MEQ60" s="115"/>
      <c r="MER60" s="114"/>
      <c r="MEV60" s="115"/>
      <c r="MEW60" s="114"/>
      <c r="MFA60" s="115"/>
      <c r="MFB60" s="114"/>
      <c r="MFF60" s="115"/>
      <c r="MFG60" s="114"/>
      <c r="MFK60" s="115"/>
      <c r="MFL60" s="114"/>
      <c r="MFP60" s="115"/>
      <c r="MFQ60" s="114"/>
      <c r="MFU60" s="115"/>
      <c r="MFV60" s="114"/>
      <c r="MFZ60" s="115"/>
      <c r="MGA60" s="114"/>
      <c r="MGE60" s="115"/>
      <c r="MGF60" s="114"/>
      <c r="MGJ60" s="115"/>
      <c r="MGK60" s="114"/>
      <c r="MGO60" s="115"/>
      <c r="MGP60" s="114"/>
      <c r="MGT60" s="115"/>
      <c r="MGU60" s="114"/>
      <c r="MGY60" s="115"/>
      <c r="MGZ60" s="114"/>
      <c r="MHD60" s="115"/>
      <c r="MHE60" s="114"/>
      <c r="MHI60" s="115"/>
      <c r="MHJ60" s="114"/>
      <c r="MHN60" s="115"/>
      <c r="MHO60" s="114"/>
      <c r="MHS60" s="115"/>
      <c r="MHT60" s="114"/>
      <c r="MHX60" s="115"/>
      <c r="MHY60" s="114"/>
      <c r="MIC60" s="115"/>
      <c r="MID60" s="114"/>
      <c r="MIH60" s="115"/>
      <c r="MII60" s="114"/>
      <c r="MIM60" s="115"/>
      <c r="MIN60" s="114"/>
      <c r="MIR60" s="115"/>
      <c r="MIS60" s="114"/>
      <c r="MIW60" s="115"/>
      <c r="MIX60" s="114"/>
      <c r="MJB60" s="115"/>
      <c r="MJC60" s="114"/>
      <c r="MJG60" s="115"/>
      <c r="MJH60" s="114"/>
      <c r="MJL60" s="115"/>
      <c r="MJM60" s="114"/>
      <c r="MJQ60" s="115"/>
      <c r="MJR60" s="114"/>
      <c r="MJV60" s="115"/>
      <c r="MJW60" s="114"/>
      <c r="MKA60" s="115"/>
      <c r="MKB60" s="114"/>
      <c r="MKF60" s="115"/>
      <c r="MKG60" s="114"/>
      <c r="MKK60" s="115"/>
      <c r="MKL60" s="114"/>
      <c r="MKP60" s="115"/>
      <c r="MKQ60" s="114"/>
      <c r="MKU60" s="115"/>
      <c r="MKV60" s="114"/>
      <c r="MKZ60" s="115"/>
      <c r="MLA60" s="114"/>
      <c r="MLE60" s="115"/>
      <c r="MLF60" s="114"/>
      <c r="MLJ60" s="115"/>
      <c r="MLK60" s="114"/>
      <c r="MLO60" s="115"/>
      <c r="MLP60" s="114"/>
      <c r="MLT60" s="115"/>
      <c r="MLU60" s="114"/>
      <c r="MLY60" s="115"/>
      <c r="MLZ60" s="114"/>
      <c r="MMD60" s="115"/>
      <c r="MME60" s="114"/>
      <c r="MMI60" s="115"/>
      <c r="MMJ60" s="114"/>
      <c r="MMN60" s="115"/>
      <c r="MMO60" s="114"/>
      <c r="MMS60" s="115"/>
      <c r="MMT60" s="114"/>
      <c r="MMX60" s="115"/>
      <c r="MMY60" s="114"/>
      <c r="MNC60" s="115"/>
      <c r="MND60" s="114"/>
      <c r="MNH60" s="115"/>
      <c r="MNI60" s="114"/>
      <c r="MNM60" s="115"/>
      <c r="MNN60" s="114"/>
      <c r="MNR60" s="115"/>
      <c r="MNS60" s="114"/>
      <c r="MNW60" s="115"/>
      <c r="MNX60" s="114"/>
      <c r="MOB60" s="115"/>
      <c r="MOC60" s="114"/>
      <c r="MOG60" s="115"/>
      <c r="MOH60" s="114"/>
      <c r="MOL60" s="115"/>
      <c r="MOM60" s="114"/>
      <c r="MOQ60" s="115"/>
      <c r="MOR60" s="114"/>
      <c r="MOV60" s="115"/>
      <c r="MOW60" s="114"/>
      <c r="MPA60" s="115"/>
      <c r="MPB60" s="114"/>
      <c r="MPF60" s="115"/>
      <c r="MPG60" s="114"/>
      <c r="MPK60" s="115"/>
      <c r="MPL60" s="114"/>
      <c r="MPP60" s="115"/>
      <c r="MPQ60" s="114"/>
      <c r="MPU60" s="115"/>
      <c r="MPV60" s="114"/>
      <c r="MPZ60" s="115"/>
      <c r="MQA60" s="114"/>
      <c r="MQE60" s="115"/>
      <c r="MQF60" s="114"/>
      <c r="MQJ60" s="115"/>
      <c r="MQK60" s="114"/>
      <c r="MQO60" s="115"/>
      <c r="MQP60" s="114"/>
      <c r="MQT60" s="115"/>
      <c r="MQU60" s="114"/>
      <c r="MQY60" s="115"/>
      <c r="MQZ60" s="114"/>
      <c r="MRD60" s="115"/>
      <c r="MRE60" s="114"/>
      <c r="MRI60" s="115"/>
      <c r="MRJ60" s="114"/>
      <c r="MRN60" s="115"/>
      <c r="MRO60" s="114"/>
      <c r="MRS60" s="115"/>
      <c r="MRT60" s="114"/>
      <c r="MRX60" s="115"/>
      <c r="MRY60" s="114"/>
      <c r="MSC60" s="115"/>
      <c r="MSD60" s="114"/>
      <c r="MSH60" s="115"/>
      <c r="MSI60" s="114"/>
      <c r="MSM60" s="115"/>
      <c r="MSN60" s="114"/>
      <c r="MSR60" s="115"/>
      <c r="MSS60" s="114"/>
      <c r="MSW60" s="115"/>
      <c r="MSX60" s="114"/>
      <c r="MTB60" s="115"/>
      <c r="MTC60" s="114"/>
      <c r="MTG60" s="115"/>
      <c r="MTH60" s="114"/>
      <c r="MTL60" s="115"/>
      <c r="MTM60" s="114"/>
      <c r="MTQ60" s="115"/>
      <c r="MTR60" s="114"/>
      <c r="MTV60" s="115"/>
      <c r="MTW60" s="114"/>
      <c r="MUA60" s="115"/>
      <c r="MUB60" s="114"/>
      <c r="MUF60" s="115"/>
      <c r="MUG60" s="114"/>
      <c r="MUK60" s="115"/>
      <c r="MUL60" s="114"/>
      <c r="MUP60" s="115"/>
      <c r="MUQ60" s="114"/>
      <c r="MUU60" s="115"/>
      <c r="MUV60" s="114"/>
      <c r="MUZ60" s="115"/>
      <c r="MVA60" s="114"/>
      <c r="MVE60" s="115"/>
      <c r="MVF60" s="114"/>
      <c r="MVJ60" s="115"/>
      <c r="MVK60" s="114"/>
      <c r="MVO60" s="115"/>
      <c r="MVP60" s="114"/>
      <c r="MVT60" s="115"/>
      <c r="MVU60" s="114"/>
      <c r="MVY60" s="115"/>
      <c r="MVZ60" s="114"/>
      <c r="MWD60" s="115"/>
      <c r="MWE60" s="114"/>
      <c r="MWI60" s="115"/>
      <c r="MWJ60" s="114"/>
      <c r="MWN60" s="115"/>
      <c r="MWO60" s="114"/>
      <c r="MWS60" s="115"/>
      <c r="MWT60" s="114"/>
      <c r="MWX60" s="115"/>
      <c r="MWY60" s="114"/>
      <c r="MXC60" s="115"/>
      <c r="MXD60" s="114"/>
      <c r="MXH60" s="115"/>
      <c r="MXI60" s="114"/>
      <c r="MXM60" s="115"/>
      <c r="MXN60" s="114"/>
      <c r="MXR60" s="115"/>
      <c r="MXS60" s="114"/>
      <c r="MXW60" s="115"/>
      <c r="MXX60" s="114"/>
      <c r="MYB60" s="115"/>
      <c r="MYC60" s="114"/>
      <c r="MYG60" s="115"/>
      <c r="MYH60" s="114"/>
      <c r="MYL60" s="115"/>
      <c r="MYM60" s="114"/>
      <c r="MYQ60" s="115"/>
      <c r="MYR60" s="114"/>
      <c r="MYV60" s="115"/>
      <c r="MYW60" s="114"/>
      <c r="MZA60" s="115"/>
      <c r="MZB60" s="114"/>
      <c r="MZF60" s="115"/>
      <c r="MZG60" s="114"/>
      <c r="MZK60" s="115"/>
      <c r="MZL60" s="114"/>
      <c r="MZP60" s="115"/>
      <c r="MZQ60" s="114"/>
      <c r="MZU60" s="115"/>
      <c r="MZV60" s="114"/>
      <c r="MZZ60" s="115"/>
      <c r="NAA60" s="114"/>
      <c r="NAE60" s="115"/>
      <c r="NAF60" s="114"/>
      <c r="NAJ60" s="115"/>
      <c r="NAK60" s="114"/>
      <c r="NAO60" s="115"/>
      <c r="NAP60" s="114"/>
      <c r="NAT60" s="115"/>
      <c r="NAU60" s="114"/>
      <c r="NAY60" s="115"/>
      <c r="NAZ60" s="114"/>
      <c r="NBD60" s="115"/>
      <c r="NBE60" s="114"/>
      <c r="NBI60" s="115"/>
      <c r="NBJ60" s="114"/>
      <c r="NBN60" s="115"/>
      <c r="NBO60" s="114"/>
      <c r="NBS60" s="115"/>
      <c r="NBT60" s="114"/>
      <c r="NBX60" s="115"/>
      <c r="NBY60" s="114"/>
      <c r="NCC60" s="115"/>
      <c r="NCD60" s="114"/>
      <c r="NCH60" s="115"/>
      <c r="NCI60" s="114"/>
      <c r="NCM60" s="115"/>
      <c r="NCN60" s="114"/>
      <c r="NCR60" s="115"/>
      <c r="NCS60" s="114"/>
      <c r="NCW60" s="115"/>
      <c r="NCX60" s="114"/>
      <c r="NDB60" s="115"/>
      <c r="NDC60" s="114"/>
      <c r="NDG60" s="115"/>
      <c r="NDH60" s="114"/>
      <c r="NDL60" s="115"/>
      <c r="NDM60" s="114"/>
      <c r="NDQ60" s="115"/>
      <c r="NDR60" s="114"/>
      <c r="NDV60" s="115"/>
      <c r="NDW60" s="114"/>
      <c r="NEA60" s="115"/>
      <c r="NEB60" s="114"/>
      <c r="NEF60" s="115"/>
      <c r="NEG60" s="114"/>
      <c r="NEK60" s="115"/>
      <c r="NEL60" s="114"/>
      <c r="NEP60" s="115"/>
      <c r="NEQ60" s="114"/>
      <c r="NEU60" s="115"/>
      <c r="NEV60" s="114"/>
      <c r="NEZ60" s="115"/>
      <c r="NFA60" s="114"/>
      <c r="NFE60" s="115"/>
      <c r="NFF60" s="114"/>
      <c r="NFJ60" s="115"/>
      <c r="NFK60" s="114"/>
      <c r="NFO60" s="115"/>
      <c r="NFP60" s="114"/>
      <c r="NFT60" s="115"/>
      <c r="NFU60" s="114"/>
      <c r="NFY60" s="115"/>
      <c r="NFZ60" s="114"/>
      <c r="NGD60" s="115"/>
      <c r="NGE60" s="114"/>
      <c r="NGI60" s="115"/>
      <c r="NGJ60" s="114"/>
      <c r="NGN60" s="115"/>
      <c r="NGO60" s="114"/>
      <c r="NGS60" s="115"/>
      <c r="NGT60" s="114"/>
      <c r="NGX60" s="115"/>
      <c r="NGY60" s="114"/>
      <c r="NHC60" s="115"/>
      <c r="NHD60" s="114"/>
      <c r="NHH60" s="115"/>
      <c r="NHI60" s="114"/>
      <c r="NHM60" s="115"/>
      <c r="NHN60" s="114"/>
      <c r="NHR60" s="115"/>
      <c r="NHS60" s="114"/>
      <c r="NHW60" s="115"/>
      <c r="NHX60" s="114"/>
      <c r="NIB60" s="115"/>
      <c r="NIC60" s="114"/>
      <c r="NIG60" s="115"/>
      <c r="NIH60" s="114"/>
      <c r="NIL60" s="115"/>
      <c r="NIM60" s="114"/>
      <c r="NIQ60" s="115"/>
      <c r="NIR60" s="114"/>
      <c r="NIV60" s="115"/>
      <c r="NIW60" s="114"/>
      <c r="NJA60" s="115"/>
      <c r="NJB60" s="114"/>
      <c r="NJF60" s="115"/>
      <c r="NJG60" s="114"/>
      <c r="NJK60" s="115"/>
      <c r="NJL60" s="114"/>
      <c r="NJP60" s="115"/>
      <c r="NJQ60" s="114"/>
      <c r="NJU60" s="115"/>
      <c r="NJV60" s="114"/>
      <c r="NJZ60" s="115"/>
      <c r="NKA60" s="114"/>
      <c r="NKE60" s="115"/>
      <c r="NKF60" s="114"/>
      <c r="NKJ60" s="115"/>
      <c r="NKK60" s="114"/>
      <c r="NKO60" s="115"/>
      <c r="NKP60" s="114"/>
      <c r="NKT60" s="115"/>
      <c r="NKU60" s="114"/>
      <c r="NKY60" s="115"/>
      <c r="NKZ60" s="114"/>
      <c r="NLD60" s="115"/>
      <c r="NLE60" s="114"/>
      <c r="NLI60" s="115"/>
      <c r="NLJ60" s="114"/>
      <c r="NLN60" s="115"/>
      <c r="NLO60" s="114"/>
      <c r="NLS60" s="115"/>
      <c r="NLT60" s="114"/>
      <c r="NLX60" s="115"/>
      <c r="NLY60" s="114"/>
      <c r="NMC60" s="115"/>
      <c r="NMD60" s="114"/>
      <c r="NMH60" s="115"/>
      <c r="NMI60" s="114"/>
      <c r="NMM60" s="115"/>
      <c r="NMN60" s="114"/>
      <c r="NMR60" s="115"/>
      <c r="NMS60" s="114"/>
      <c r="NMW60" s="115"/>
      <c r="NMX60" s="114"/>
      <c r="NNB60" s="115"/>
      <c r="NNC60" s="114"/>
      <c r="NNG60" s="115"/>
      <c r="NNH60" s="114"/>
      <c r="NNL60" s="115"/>
      <c r="NNM60" s="114"/>
      <c r="NNQ60" s="115"/>
      <c r="NNR60" s="114"/>
      <c r="NNV60" s="115"/>
      <c r="NNW60" s="114"/>
      <c r="NOA60" s="115"/>
      <c r="NOB60" s="114"/>
      <c r="NOF60" s="115"/>
      <c r="NOG60" s="114"/>
      <c r="NOK60" s="115"/>
      <c r="NOL60" s="114"/>
      <c r="NOP60" s="115"/>
      <c r="NOQ60" s="114"/>
      <c r="NOU60" s="115"/>
      <c r="NOV60" s="114"/>
      <c r="NOZ60" s="115"/>
      <c r="NPA60" s="114"/>
      <c r="NPE60" s="115"/>
      <c r="NPF60" s="114"/>
      <c r="NPJ60" s="115"/>
      <c r="NPK60" s="114"/>
      <c r="NPO60" s="115"/>
      <c r="NPP60" s="114"/>
      <c r="NPT60" s="115"/>
      <c r="NPU60" s="114"/>
      <c r="NPY60" s="115"/>
      <c r="NPZ60" s="114"/>
      <c r="NQD60" s="115"/>
      <c r="NQE60" s="114"/>
      <c r="NQI60" s="115"/>
      <c r="NQJ60" s="114"/>
      <c r="NQN60" s="115"/>
      <c r="NQO60" s="114"/>
      <c r="NQS60" s="115"/>
      <c r="NQT60" s="114"/>
      <c r="NQX60" s="115"/>
      <c r="NQY60" s="114"/>
      <c r="NRC60" s="115"/>
      <c r="NRD60" s="114"/>
      <c r="NRH60" s="115"/>
      <c r="NRI60" s="114"/>
      <c r="NRM60" s="115"/>
      <c r="NRN60" s="114"/>
      <c r="NRR60" s="115"/>
      <c r="NRS60" s="114"/>
      <c r="NRW60" s="115"/>
      <c r="NRX60" s="114"/>
      <c r="NSB60" s="115"/>
      <c r="NSC60" s="114"/>
      <c r="NSG60" s="115"/>
      <c r="NSH60" s="114"/>
      <c r="NSL60" s="115"/>
      <c r="NSM60" s="114"/>
      <c r="NSQ60" s="115"/>
      <c r="NSR60" s="114"/>
      <c r="NSV60" s="115"/>
      <c r="NSW60" s="114"/>
      <c r="NTA60" s="115"/>
      <c r="NTB60" s="114"/>
      <c r="NTF60" s="115"/>
      <c r="NTG60" s="114"/>
      <c r="NTK60" s="115"/>
      <c r="NTL60" s="114"/>
      <c r="NTP60" s="115"/>
      <c r="NTQ60" s="114"/>
      <c r="NTU60" s="115"/>
      <c r="NTV60" s="114"/>
      <c r="NTZ60" s="115"/>
      <c r="NUA60" s="114"/>
      <c r="NUE60" s="115"/>
      <c r="NUF60" s="114"/>
      <c r="NUJ60" s="115"/>
      <c r="NUK60" s="114"/>
      <c r="NUO60" s="115"/>
      <c r="NUP60" s="114"/>
      <c r="NUT60" s="115"/>
      <c r="NUU60" s="114"/>
      <c r="NUY60" s="115"/>
      <c r="NUZ60" s="114"/>
      <c r="NVD60" s="115"/>
      <c r="NVE60" s="114"/>
      <c r="NVI60" s="115"/>
      <c r="NVJ60" s="114"/>
      <c r="NVN60" s="115"/>
      <c r="NVO60" s="114"/>
      <c r="NVS60" s="115"/>
      <c r="NVT60" s="114"/>
      <c r="NVX60" s="115"/>
      <c r="NVY60" s="114"/>
      <c r="NWC60" s="115"/>
      <c r="NWD60" s="114"/>
      <c r="NWH60" s="115"/>
      <c r="NWI60" s="114"/>
      <c r="NWM60" s="115"/>
      <c r="NWN60" s="114"/>
      <c r="NWR60" s="115"/>
      <c r="NWS60" s="114"/>
      <c r="NWW60" s="115"/>
      <c r="NWX60" s="114"/>
      <c r="NXB60" s="115"/>
      <c r="NXC60" s="114"/>
      <c r="NXG60" s="115"/>
      <c r="NXH60" s="114"/>
      <c r="NXL60" s="115"/>
      <c r="NXM60" s="114"/>
      <c r="NXQ60" s="115"/>
      <c r="NXR60" s="114"/>
      <c r="NXV60" s="115"/>
      <c r="NXW60" s="114"/>
      <c r="NYA60" s="115"/>
      <c r="NYB60" s="114"/>
      <c r="NYF60" s="115"/>
      <c r="NYG60" s="114"/>
      <c r="NYK60" s="115"/>
      <c r="NYL60" s="114"/>
      <c r="NYP60" s="115"/>
      <c r="NYQ60" s="114"/>
      <c r="NYU60" s="115"/>
      <c r="NYV60" s="114"/>
      <c r="NYZ60" s="115"/>
      <c r="NZA60" s="114"/>
      <c r="NZE60" s="115"/>
      <c r="NZF60" s="114"/>
      <c r="NZJ60" s="115"/>
      <c r="NZK60" s="114"/>
      <c r="NZO60" s="115"/>
      <c r="NZP60" s="114"/>
      <c r="NZT60" s="115"/>
      <c r="NZU60" s="114"/>
      <c r="NZY60" s="115"/>
      <c r="NZZ60" s="114"/>
      <c r="OAD60" s="115"/>
      <c r="OAE60" s="114"/>
      <c r="OAI60" s="115"/>
      <c r="OAJ60" s="114"/>
      <c r="OAN60" s="115"/>
      <c r="OAO60" s="114"/>
      <c r="OAS60" s="115"/>
      <c r="OAT60" s="114"/>
      <c r="OAX60" s="115"/>
      <c r="OAY60" s="114"/>
      <c r="OBC60" s="115"/>
      <c r="OBD60" s="114"/>
      <c r="OBH60" s="115"/>
      <c r="OBI60" s="114"/>
      <c r="OBM60" s="115"/>
      <c r="OBN60" s="114"/>
      <c r="OBR60" s="115"/>
      <c r="OBS60" s="114"/>
      <c r="OBW60" s="115"/>
      <c r="OBX60" s="114"/>
      <c r="OCB60" s="115"/>
      <c r="OCC60" s="114"/>
      <c r="OCG60" s="115"/>
      <c r="OCH60" s="114"/>
      <c r="OCL60" s="115"/>
      <c r="OCM60" s="114"/>
      <c r="OCQ60" s="115"/>
      <c r="OCR60" s="114"/>
      <c r="OCV60" s="115"/>
      <c r="OCW60" s="114"/>
      <c r="ODA60" s="115"/>
      <c r="ODB60" s="114"/>
      <c r="ODF60" s="115"/>
      <c r="ODG60" s="114"/>
      <c r="ODK60" s="115"/>
      <c r="ODL60" s="114"/>
      <c r="ODP60" s="115"/>
      <c r="ODQ60" s="114"/>
      <c r="ODU60" s="115"/>
      <c r="ODV60" s="114"/>
      <c r="ODZ60" s="115"/>
      <c r="OEA60" s="114"/>
      <c r="OEE60" s="115"/>
      <c r="OEF60" s="114"/>
      <c r="OEJ60" s="115"/>
      <c r="OEK60" s="114"/>
      <c r="OEO60" s="115"/>
      <c r="OEP60" s="114"/>
      <c r="OET60" s="115"/>
      <c r="OEU60" s="114"/>
      <c r="OEY60" s="115"/>
      <c r="OEZ60" s="114"/>
      <c r="OFD60" s="115"/>
      <c r="OFE60" s="114"/>
      <c r="OFI60" s="115"/>
      <c r="OFJ60" s="114"/>
      <c r="OFN60" s="115"/>
      <c r="OFO60" s="114"/>
      <c r="OFS60" s="115"/>
      <c r="OFT60" s="114"/>
      <c r="OFX60" s="115"/>
      <c r="OFY60" s="114"/>
      <c r="OGC60" s="115"/>
      <c r="OGD60" s="114"/>
      <c r="OGH60" s="115"/>
      <c r="OGI60" s="114"/>
      <c r="OGM60" s="115"/>
      <c r="OGN60" s="114"/>
      <c r="OGR60" s="115"/>
      <c r="OGS60" s="114"/>
      <c r="OGW60" s="115"/>
      <c r="OGX60" s="114"/>
      <c r="OHB60" s="115"/>
      <c r="OHC60" s="114"/>
      <c r="OHG60" s="115"/>
      <c r="OHH60" s="114"/>
      <c r="OHL60" s="115"/>
      <c r="OHM60" s="114"/>
      <c r="OHQ60" s="115"/>
      <c r="OHR60" s="114"/>
      <c r="OHV60" s="115"/>
      <c r="OHW60" s="114"/>
      <c r="OIA60" s="115"/>
      <c r="OIB60" s="114"/>
      <c r="OIF60" s="115"/>
      <c r="OIG60" s="114"/>
      <c r="OIK60" s="115"/>
      <c r="OIL60" s="114"/>
      <c r="OIP60" s="115"/>
      <c r="OIQ60" s="114"/>
      <c r="OIU60" s="115"/>
      <c r="OIV60" s="114"/>
      <c r="OIZ60" s="115"/>
      <c r="OJA60" s="114"/>
      <c r="OJE60" s="115"/>
      <c r="OJF60" s="114"/>
      <c r="OJJ60" s="115"/>
      <c r="OJK60" s="114"/>
      <c r="OJO60" s="115"/>
      <c r="OJP60" s="114"/>
      <c r="OJT60" s="115"/>
      <c r="OJU60" s="114"/>
      <c r="OJY60" s="115"/>
      <c r="OJZ60" s="114"/>
      <c r="OKD60" s="115"/>
      <c r="OKE60" s="114"/>
      <c r="OKI60" s="115"/>
      <c r="OKJ60" s="114"/>
      <c r="OKN60" s="115"/>
      <c r="OKO60" s="114"/>
      <c r="OKS60" s="115"/>
      <c r="OKT60" s="114"/>
      <c r="OKX60" s="115"/>
      <c r="OKY60" s="114"/>
      <c r="OLC60" s="115"/>
      <c r="OLD60" s="114"/>
      <c r="OLH60" s="115"/>
      <c r="OLI60" s="114"/>
      <c r="OLM60" s="115"/>
      <c r="OLN60" s="114"/>
      <c r="OLR60" s="115"/>
      <c r="OLS60" s="114"/>
      <c r="OLW60" s="115"/>
      <c r="OLX60" s="114"/>
      <c r="OMB60" s="115"/>
      <c r="OMC60" s="114"/>
      <c r="OMG60" s="115"/>
      <c r="OMH60" s="114"/>
      <c r="OML60" s="115"/>
      <c r="OMM60" s="114"/>
      <c r="OMQ60" s="115"/>
      <c r="OMR60" s="114"/>
      <c r="OMV60" s="115"/>
      <c r="OMW60" s="114"/>
      <c r="ONA60" s="115"/>
      <c r="ONB60" s="114"/>
      <c r="ONF60" s="115"/>
      <c r="ONG60" s="114"/>
      <c r="ONK60" s="115"/>
      <c r="ONL60" s="114"/>
      <c r="ONP60" s="115"/>
      <c r="ONQ60" s="114"/>
      <c r="ONU60" s="115"/>
      <c r="ONV60" s="114"/>
      <c r="ONZ60" s="115"/>
      <c r="OOA60" s="114"/>
      <c r="OOE60" s="115"/>
      <c r="OOF60" s="114"/>
      <c r="OOJ60" s="115"/>
      <c r="OOK60" s="114"/>
      <c r="OOO60" s="115"/>
      <c r="OOP60" s="114"/>
      <c r="OOT60" s="115"/>
      <c r="OOU60" s="114"/>
      <c r="OOY60" s="115"/>
      <c r="OOZ60" s="114"/>
      <c r="OPD60" s="115"/>
      <c r="OPE60" s="114"/>
      <c r="OPI60" s="115"/>
      <c r="OPJ60" s="114"/>
      <c r="OPN60" s="115"/>
      <c r="OPO60" s="114"/>
      <c r="OPS60" s="115"/>
      <c r="OPT60" s="114"/>
      <c r="OPX60" s="115"/>
      <c r="OPY60" s="114"/>
      <c r="OQC60" s="115"/>
      <c r="OQD60" s="114"/>
      <c r="OQH60" s="115"/>
      <c r="OQI60" s="114"/>
      <c r="OQM60" s="115"/>
      <c r="OQN60" s="114"/>
      <c r="OQR60" s="115"/>
      <c r="OQS60" s="114"/>
      <c r="OQW60" s="115"/>
      <c r="OQX60" s="114"/>
      <c r="ORB60" s="115"/>
      <c r="ORC60" s="114"/>
      <c r="ORG60" s="115"/>
      <c r="ORH60" s="114"/>
      <c r="ORL60" s="115"/>
      <c r="ORM60" s="114"/>
      <c r="ORQ60" s="115"/>
      <c r="ORR60" s="114"/>
      <c r="ORV60" s="115"/>
      <c r="ORW60" s="114"/>
      <c r="OSA60" s="115"/>
      <c r="OSB60" s="114"/>
      <c r="OSF60" s="115"/>
      <c r="OSG60" s="114"/>
      <c r="OSK60" s="115"/>
      <c r="OSL60" s="114"/>
      <c r="OSP60" s="115"/>
      <c r="OSQ60" s="114"/>
      <c r="OSU60" s="115"/>
      <c r="OSV60" s="114"/>
      <c r="OSZ60" s="115"/>
      <c r="OTA60" s="114"/>
      <c r="OTE60" s="115"/>
      <c r="OTF60" s="114"/>
      <c r="OTJ60" s="115"/>
      <c r="OTK60" s="114"/>
      <c r="OTO60" s="115"/>
      <c r="OTP60" s="114"/>
      <c r="OTT60" s="115"/>
      <c r="OTU60" s="114"/>
      <c r="OTY60" s="115"/>
      <c r="OTZ60" s="114"/>
      <c r="OUD60" s="115"/>
      <c r="OUE60" s="114"/>
      <c r="OUI60" s="115"/>
      <c r="OUJ60" s="114"/>
      <c r="OUN60" s="115"/>
      <c r="OUO60" s="114"/>
      <c r="OUS60" s="115"/>
      <c r="OUT60" s="114"/>
      <c r="OUX60" s="115"/>
      <c r="OUY60" s="114"/>
      <c r="OVC60" s="115"/>
      <c r="OVD60" s="114"/>
      <c r="OVH60" s="115"/>
      <c r="OVI60" s="114"/>
      <c r="OVM60" s="115"/>
      <c r="OVN60" s="114"/>
      <c r="OVR60" s="115"/>
      <c r="OVS60" s="114"/>
      <c r="OVW60" s="115"/>
      <c r="OVX60" s="114"/>
      <c r="OWB60" s="115"/>
      <c r="OWC60" s="114"/>
      <c r="OWG60" s="115"/>
      <c r="OWH60" s="114"/>
      <c r="OWL60" s="115"/>
      <c r="OWM60" s="114"/>
      <c r="OWQ60" s="115"/>
      <c r="OWR60" s="114"/>
      <c r="OWV60" s="115"/>
      <c r="OWW60" s="114"/>
      <c r="OXA60" s="115"/>
      <c r="OXB60" s="114"/>
      <c r="OXF60" s="115"/>
      <c r="OXG60" s="114"/>
      <c r="OXK60" s="115"/>
      <c r="OXL60" s="114"/>
      <c r="OXP60" s="115"/>
      <c r="OXQ60" s="114"/>
      <c r="OXU60" s="115"/>
      <c r="OXV60" s="114"/>
      <c r="OXZ60" s="115"/>
      <c r="OYA60" s="114"/>
      <c r="OYE60" s="115"/>
      <c r="OYF60" s="114"/>
      <c r="OYJ60" s="115"/>
      <c r="OYK60" s="114"/>
      <c r="OYO60" s="115"/>
      <c r="OYP60" s="114"/>
      <c r="OYT60" s="115"/>
      <c r="OYU60" s="114"/>
      <c r="OYY60" s="115"/>
      <c r="OYZ60" s="114"/>
      <c r="OZD60" s="115"/>
      <c r="OZE60" s="114"/>
      <c r="OZI60" s="115"/>
      <c r="OZJ60" s="114"/>
      <c r="OZN60" s="115"/>
      <c r="OZO60" s="114"/>
      <c r="OZS60" s="115"/>
      <c r="OZT60" s="114"/>
      <c r="OZX60" s="115"/>
      <c r="OZY60" s="114"/>
      <c r="PAC60" s="115"/>
      <c r="PAD60" s="114"/>
      <c r="PAH60" s="115"/>
      <c r="PAI60" s="114"/>
      <c r="PAM60" s="115"/>
      <c r="PAN60" s="114"/>
      <c r="PAR60" s="115"/>
      <c r="PAS60" s="114"/>
      <c r="PAW60" s="115"/>
      <c r="PAX60" s="114"/>
      <c r="PBB60" s="115"/>
      <c r="PBC60" s="114"/>
      <c r="PBG60" s="115"/>
      <c r="PBH60" s="114"/>
      <c r="PBL60" s="115"/>
      <c r="PBM60" s="114"/>
      <c r="PBQ60" s="115"/>
      <c r="PBR60" s="114"/>
      <c r="PBV60" s="115"/>
      <c r="PBW60" s="114"/>
      <c r="PCA60" s="115"/>
      <c r="PCB60" s="114"/>
      <c r="PCF60" s="115"/>
      <c r="PCG60" s="114"/>
      <c r="PCK60" s="115"/>
      <c r="PCL60" s="114"/>
      <c r="PCP60" s="115"/>
      <c r="PCQ60" s="114"/>
      <c r="PCU60" s="115"/>
      <c r="PCV60" s="114"/>
      <c r="PCZ60" s="115"/>
      <c r="PDA60" s="114"/>
      <c r="PDE60" s="115"/>
      <c r="PDF60" s="114"/>
      <c r="PDJ60" s="115"/>
      <c r="PDK60" s="114"/>
      <c r="PDO60" s="115"/>
      <c r="PDP60" s="114"/>
      <c r="PDT60" s="115"/>
      <c r="PDU60" s="114"/>
      <c r="PDY60" s="115"/>
      <c r="PDZ60" s="114"/>
      <c r="PED60" s="115"/>
      <c r="PEE60" s="114"/>
      <c r="PEI60" s="115"/>
      <c r="PEJ60" s="114"/>
      <c r="PEN60" s="115"/>
      <c r="PEO60" s="114"/>
      <c r="PES60" s="115"/>
      <c r="PET60" s="114"/>
      <c r="PEX60" s="115"/>
      <c r="PEY60" s="114"/>
      <c r="PFC60" s="115"/>
      <c r="PFD60" s="114"/>
      <c r="PFH60" s="115"/>
      <c r="PFI60" s="114"/>
      <c r="PFM60" s="115"/>
      <c r="PFN60" s="114"/>
      <c r="PFR60" s="115"/>
      <c r="PFS60" s="114"/>
      <c r="PFW60" s="115"/>
      <c r="PFX60" s="114"/>
      <c r="PGB60" s="115"/>
      <c r="PGC60" s="114"/>
      <c r="PGG60" s="115"/>
      <c r="PGH60" s="114"/>
      <c r="PGL60" s="115"/>
      <c r="PGM60" s="114"/>
      <c r="PGQ60" s="115"/>
      <c r="PGR60" s="114"/>
      <c r="PGV60" s="115"/>
      <c r="PGW60" s="114"/>
      <c r="PHA60" s="115"/>
      <c r="PHB60" s="114"/>
      <c r="PHF60" s="115"/>
      <c r="PHG60" s="114"/>
      <c r="PHK60" s="115"/>
      <c r="PHL60" s="114"/>
      <c r="PHP60" s="115"/>
      <c r="PHQ60" s="114"/>
      <c r="PHU60" s="115"/>
      <c r="PHV60" s="114"/>
      <c r="PHZ60" s="115"/>
      <c r="PIA60" s="114"/>
      <c r="PIE60" s="115"/>
      <c r="PIF60" s="114"/>
      <c r="PIJ60" s="115"/>
      <c r="PIK60" s="114"/>
      <c r="PIO60" s="115"/>
      <c r="PIP60" s="114"/>
      <c r="PIT60" s="115"/>
      <c r="PIU60" s="114"/>
      <c r="PIY60" s="115"/>
      <c r="PIZ60" s="114"/>
      <c r="PJD60" s="115"/>
      <c r="PJE60" s="114"/>
      <c r="PJI60" s="115"/>
      <c r="PJJ60" s="114"/>
      <c r="PJN60" s="115"/>
      <c r="PJO60" s="114"/>
      <c r="PJS60" s="115"/>
      <c r="PJT60" s="114"/>
      <c r="PJX60" s="115"/>
      <c r="PJY60" s="114"/>
      <c r="PKC60" s="115"/>
      <c r="PKD60" s="114"/>
      <c r="PKH60" s="115"/>
      <c r="PKI60" s="114"/>
      <c r="PKM60" s="115"/>
      <c r="PKN60" s="114"/>
      <c r="PKR60" s="115"/>
      <c r="PKS60" s="114"/>
      <c r="PKW60" s="115"/>
      <c r="PKX60" s="114"/>
      <c r="PLB60" s="115"/>
      <c r="PLC60" s="114"/>
      <c r="PLG60" s="115"/>
      <c r="PLH60" s="114"/>
      <c r="PLL60" s="115"/>
      <c r="PLM60" s="114"/>
      <c r="PLQ60" s="115"/>
      <c r="PLR60" s="114"/>
      <c r="PLV60" s="115"/>
      <c r="PLW60" s="114"/>
      <c r="PMA60" s="115"/>
      <c r="PMB60" s="114"/>
      <c r="PMF60" s="115"/>
      <c r="PMG60" s="114"/>
      <c r="PMK60" s="115"/>
      <c r="PML60" s="114"/>
      <c r="PMP60" s="115"/>
      <c r="PMQ60" s="114"/>
      <c r="PMU60" s="115"/>
      <c r="PMV60" s="114"/>
      <c r="PMZ60" s="115"/>
      <c r="PNA60" s="114"/>
      <c r="PNE60" s="115"/>
      <c r="PNF60" s="114"/>
      <c r="PNJ60" s="115"/>
      <c r="PNK60" s="114"/>
      <c r="PNO60" s="115"/>
      <c r="PNP60" s="114"/>
      <c r="PNT60" s="115"/>
      <c r="PNU60" s="114"/>
      <c r="PNY60" s="115"/>
      <c r="PNZ60" s="114"/>
      <c r="POD60" s="115"/>
      <c r="POE60" s="114"/>
      <c r="POI60" s="115"/>
      <c r="POJ60" s="114"/>
      <c r="PON60" s="115"/>
      <c r="POO60" s="114"/>
      <c r="POS60" s="115"/>
      <c r="POT60" s="114"/>
      <c r="POX60" s="115"/>
      <c r="POY60" s="114"/>
      <c r="PPC60" s="115"/>
      <c r="PPD60" s="114"/>
      <c r="PPH60" s="115"/>
      <c r="PPI60" s="114"/>
      <c r="PPM60" s="115"/>
      <c r="PPN60" s="114"/>
      <c r="PPR60" s="115"/>
      <c r="PPS60" s="114"/>
      <c r="PPW60" s="115"/>
      <c r="PPX60" s="114"/>
      <c r="PQB60" s="115"/>
      <c r="PQC60" s="114"/>
      <c r="PQG60" s="115"/>
      <c r="PQH60" s="114"/>
      <c r="PQL60" s="115"/>
      <c r="PQM60" s="114"/>
      <c r="PQQ60" s="115"/>
      <c r="PQR60" s="114"/>
      <c r="PQV60" s="115"/>
      <c r="PQW60" s="114"/>
      <c r="PRA60" s="115"/>
      <c r="PRB60" s="114"/>
      <c r="PRF60" s="115"/>
      <c r="PRG60" s="114"/>
      <c r="PRK60" s="115"/>
      <c r="PRL60" s="114"/>
      <c r="PRP60" s="115"/>
      <c r="PRQ60" s="114"/>
      <c r="PRU60" s="115"/>
      <c r="PRV60" s="114"/>
      <c r="PRZ60" s="115"/>
      <c r="PSA60" s="114"/>
      <c r="PSE60" s="115"/>
      <c r="PSF60" s="114"/>
      <c r="PSJ60" s="115"/>
      <c r="PSK60" s="114"/>
      <c r="PSO60" s="115"/>
      <c r="PSP60" s="114"/>
      <c r="PST60" s="115"/>
      <c r="PSU60" s="114"/>
      <c r="PSY60" s="115"/>
      <c r="PSZ60" s="114"/>
      <c r="PTD60" s="115"/>
      <c r="PTE60" s="114"/>
      <c r="PTI60" s="115"/>
      <c r="PTJ60" s="114"/>
      <c r="PTN60" s="115"/>
      <c r="PTO60" s="114"/>
      <c r="PTS60" s="115"/>
      <c r="PTT60" s="114"/>
      <c r="PTX60" s="115"/>
      <c r="PTY60" s="114"/>
      <c r="PUC60" s="115"/>
      <c r="PUD60" s="114"/>
      <c r="PUH60" s="115"/>
      <c r="PUI60" s="114"/>
      <c r="PUM60" s="115"/>
      <c r="PUN60" s="114"/>
      <c r="PUR60" s="115"/>
      <c r="PUS60" s="114"/>
      <c r="PUW60" s="115"/>
      <c r="PUX60" s="114"/>
      <c r="PVB60" s="115"/>
      <c r="PVC60" s="114"/>
      <c r="PVG60" s="115"/>
      <c r="PVH60" s="114"/>
      <c r="PVL60" s="115"/>
      <c r="PVM60" s="114"/>
      <c r="PVQ60" s="115"/>
      <c r="PVR60" s="114"/>
      <c r="PVV60" s="115"/>
      <c r="PVW60" s="114"/>
      <c r="PWA60" s="115"/>
      <c r="PWB60" s="114"/>
      <c r="PWF60" s="115"/>
      <c r="PWG60" s="114"/>
      <c r="PWK60" s="115"/>
      <c r="PWL60" s="114"/>
      <c r="PWP60" s="115"/>
      <c r="PWQ60" s="114"/>
      <c r="PWU60" s="115"/>
      <c r="PWV60" s="114"/>
      <c r="PWZ60" s="115"/>
      <c r="PXA60" s="114"/>
      <c r="PXE60" s="115"/>
      <c r="PXF60" s="114"/>
      <c r="PXJ60" s="115"/>
      <c r="PXK60" s="114"/>
      <c r="PXO60" s="115"/>
      <c r="PXP60" s="114"/>
      <c r="PXT60" s="115"/>
      <c r="PXU60" s="114"/>
      <c r="PXY60" s="115"/>
      <c r="PXZ60" s="114"/>
      <c r="PYD60" s="115"/>
      <c r="PYE60" s="114"/>
      <c r="PYI60" s="115"/>
      <c r="PYJ60" s="114"/>
      <c r="PYN60" s="115"/>
      <c r="PYO60" s="114"/>
      <c r="PYS60" s="115"/>
      <c r="PYT60" s="114"/>
      <c r="PYX60" s="115"/>
      <c r="PYY60" s="114"/>
      <c r="PZC60" s="115"/>
      <c r="PZD60" s="114"/>
      <c r="PZH60" s="115"/>
      <c r="PZI60" s="114"/>
      <c r="PZM60" s="115"/>
      <c r="PZN60" s="114"/>
      <c r="PZR60" s="115"/>
      <c r="PZS60" s="114"/>
      <c r="PZW60" s="115"/>
      <c r="PZX60" s="114"/>
      <c r="QAB60" s="115"/>
      <c r="QAC60" s="114"/>
      <c r="QAG60" s="115"/>
      <c r="QAH60" s="114"/>
      <c r="QAL60" s="115"/>
      <c r="QAM60" s="114"/>
      <c r="QAQ60" s="115"/>
      <c r="QAR60" s="114"/>
      <c r="QAV60" s="115"/>
      <c r="QAW60" s="114"/>
      <c r="QBA60" s="115"/>
      <c r="QBB60" s="114"/>
      <c r="QBF60" s="115"/>
      <c r="QBG60" s="114"/>
      <c r="QBK60" s="115"/>
      <c r="QBL60" s="114"/>
      <c r="QBP60" s="115"/>
      <c r="QBQ60" s="114"/>
      <c r="QBU60" s="115"/>
      <c r="QBV60" s="114"/>
      <c r="QBZ60" s="115"/>
      <c r="QCA60" s="114"/>
      <c r="QCE60" s="115"/>
      <c r="QCF60" s="114"/>
      <c r="QCJ60" s="115"/>
      <c r="QCK60" s="114"/>
      <c r="QCO60" s="115"/>
      <c r="QCP60" s="114"/>
      <c r="QCT60" s="115"/>
      <c r="QCU60" s="114"/>
      <c r="QCY60" s="115"/>
      <c r="QCZ60" s="114"/>
      <c r="QDD60" s="115"/>
      <c r="QDE60" s="114"/>
      <c r="QDI60" s="115"/>
      <c r="QDJ60" s="114"/>
      <c r="QDN60" s="115"/>
      <c r="QDO60" s="114"/>
      <c r="QDS60" s="115"/>
      <c r="QDT60" s="114"/>
      <c r="QDX60" s="115"/>
      <c r="QDY60" s="114"/>
      <c r="QEC60" s="115"/>
      <c r="QED60" s="114"/>
      <c r="QEH60" s="115"/>
      <c r="QEI60" s="114"/>
      <c r="QEM60" s="115"/>
      <c r="QEN60" s="114"/>
      <c r="QER60" s="115"/>
      <c r="QES60" s="114"/>
      <c r="QEW60" s="115"/>
      <c r="QEX60" s="114"/>
      <c r="QFB60" s="115"/>
      <c r="QFC60" s="114"/>
      <c r="QFG60" s="115"/>
      <c r="QFH60" s="114"/>
      <c r="QFL60" s="115"/>
      <c r="QFM60" s="114"/>
      <c r="QFQ60" s="115"/>
      <c r="QFR60" s="114"/>
      <c r="QFV60" s="115"/>
      <c r="QFW60" s="114"/>
      <c r="QGA60" s="115"/>
      <c r="QGB60" s="114"/>
      <c r="QGF60" s="115"/>
      <c r="QGG60" s="114"/>
      <c r="QGK60" s="115"/>
      <c r="QGL60" s="114"/>
      <c r="QGP60" s="115"/>
      <c r="QGQ60" s="114"/>
      <c r="QGU60" s="115"/>
      <c r="QGV60" s="114"/>
      <c r="QGZ60" s="115"/>
      <c r="QHA60" s="114"/>
      <c r="QHE60" s="115"/>
      <c r="QHF60" s="114"/>
      <c r="QHJ60" s="115"/>
      <c r="QHK60" s="114"/>
      <c r="QHO60" s="115"/>
      <c r="QHP60" s="114"/>
      <c r="QHT60" s="115"/>
      <c r="QHU60" s="114"/>
      <c r="QHY60" s="115"/>
      <c r="QHZ60" s="114"/>
      <c r="QID60" s="115"/>
      <c r="QIE60" s="114"/>
      <c r="QII60" s="115"/>
      <c r="QIJ60" s="114"/>
      <c r="QIN60" s="115"/>
      <c r="QIO60" s="114"/>
      <c r="QIS60" s="115"/>
      <c r="QIT60" s="114"/>
      <c r="QIX60" s="115"/>
      <c r="QIY60" s="114"/>
      <c r="QJC60" s="115"/>
      <c r="QJD60" s="114"/>
      <c r="QJH60" s="115"/>
      <c r="QJI60" s="114"/>
      <c r="QJM60" s="115"/>
      <c r="QJN60" s="114"/>
      <c r="QJR60" s="115"/>
      <c r="QJS60" s="114"/>
      <c r="QJW60" s="115"/>
      <c r="QJX60" s="114"/>
      <c r="QKB60" s="115"/>
      <c r="QKC60" s="114"/>
      <c r="QKG60" s="115"/>
      <c r="QKH60" s="114"/>
      <c r="QKL60" s="115"/>
      <c r="QKM60" s="114"/>
      <c r="QKQ60" s="115"/>
      <c r="QKR60" s="114"/>
      <c r="QKV60" s="115"/>
      <c r="QKW60" s="114"/>
      <c r="QLA60" s="115"/>
      <c r="QLB60" s="114"/>
      <c r="QLF60" s="115"/>
      <c r="QLG60" s="114"/>
      <c r="QLK60" s="115"/>
      <c r="QLL60" s="114"/>
      <c r="QLP60" s="115"/>
      <c r="QLQ60" s="114"/>
      <c r="QLU60" s="115"/>
      <c r="QLV60" s="114"/>
      <c r="QLZ60" s="115"/>
      <c r="QMA60" s="114"/>
      <c r="QME60" s="115"/>
      <c r="QMF60" s="114"/>
      <c r="QMJ60" s="115"/>
      <c r="QMK60" s="114"/>
      <c r="QMO60" s="115"/>
      <c r="QMP60" s="114"/>
      <c r="QMT60" s="115"/>
      <c r="QMU60" s="114"/>
      <c r="QMY60" s="115"/>
      <c r="QMZ60" s="114"/>
      <c r="QND60" s="115"/>
      <c r="QNE60" s="114"/>
      <c r="QNI60" s="115"/>
      <c r="QNJ60" s="114"/>
      <c r="QNN60" s="115"/>
      <c r="QNO60" s="114"/>
      <c r="QNS60" s="115"/>
      <c r="QNT60" s="114"/>
      <c r="QNX60" s="115"/>
      <c r="QNY60" s="114"/>
      <c r="QOC60" s="115"/>
      <c r="QOD60" s="114"/>
      <c r="QOH60" s="115"/>
      <c r="QOI60" s="114"/>
      <c r="QOM60" s="115"/>
      <c r="QON60" s="114"/>
      <c r="QOR60" s="115"/>
      <c r="QOS60" s="114"/>
      <c r="QOW60" s="115"/>
      <c r="QOX60" s="114"/>
      <c r="QPB60" s="115"/>
      <c r="QPC60" s="114"/>
      <c r="QPG60" s="115"/>
      <c r="QPH60" s="114"/>
      <c r="QPL60" s="115"/>
      <c r="QPM60" s="114"/>
      <c r="QPQ60" s="115"/>
      <c r="QPR60" s="114"/>
      <c r="QPV60" s="115"/>
      <c r="QPW60" s="114"/>
      <c r="QQA60" s="115"/>
      <c r="QQB60" s="114"/>
      <c r="QQF60" s="115"/>
      <c r="QQG60" s="114"/>
      <c r="QQK60" s="115"/>
      <c r="QQL60" s="114"/>
      <c r="QQP60" s="115"/>
      <c r="QQQ60" s="114"/>
      <c r="QQU60" s="115"/>
      <c r="QQV60" s="114"/>
      <c r="QQZ60" s="115"/>
      <c r="QRA60" s="114"/>
      <c r="QRE60" s="115"/>
      <c r="QRF60" s="114"/>
      <c r="QRJ60" s="115"/>
      <c r="QRK60" s="114"/>
      <c r="QRO60" s="115"/>
      <c r="QRP60" s="114"/>
      <c r="QRT60" s="115"/>
      <c r="QRU60" s="114"/>
      <c r="QRY60" s="115"/>
      <c r="QRZ60" s="114"/>
      <c r="QSD60" s="115"/>
      <c r="QSE60" s="114"/>
      <c r="QSI60" s="115"/>
      <c r="QSJ60" s="114"/>
      <c r="QSN60" s="115"/>
      <c r="QSO60" s="114"/>
      <c r="QSS60" s="115"/>
      <c r="QST60" s="114"/>
      <c r="QSX60" s="115"/>
      <c r="QSY60" s="114"/>
      <c r="QTC60" s="115"/>
      <c r="QTD60" s="114"/>
      <c r="QTH60" s="115"/>
      <c r="QTI60" s="114"/>
      <c r="QTM60" s="115"/>
      <c r="QTN60" s="114"/>
      <c r="QTR60" s="115"/>
      <c r="QTS60" s="114"/>
      <c r="QTW60" s="115"/>
      <c r="QTX60" s="114"/>
      <c r="QUB60" s="115"/>
      <c r="QUC60" s="114"/>
      <c r="QUG60" s="115"/>
      <c r="QUH60" s="114"/>
      <c r="QUL60" s="115"/>
      <c r="QUM60" s="114"/>
      <c r="QUQ60" s="115"/>
      <c r="QUR60" s="114"/>
      <c r="QUV60" s="115"/>
      <c r="QUW60" s="114"/>
      <c r="QVA60" s="115"/>
      <c r="QVB60" s="114"/>
      <c r="QVF60" s="115"/>
      <c r="QVG60" s="114"/>
      <c r="QVK60" s="115"/>
      <c r="QVL60" s="114"/>
      <c r="QVP60" s="115"/>
      <c r="QVQ60" s="114"/>
      <c r="QVU60" s="115"/>
      <c r="QVV60" s="114"/>
      <c r="QVZ60" s="115"/>
      <c r="QWA60" s="114"/>
      <c r="QWE60" s="115"/>
      <c r="QWF60" s="114"/>
      <c r="QWJ60" s="115"/>
      <c r="QWK60" s="114"/>
      <c r="QWO60" s="115"/>
      <c r="QWP60" s="114"/>
      <c r="QWT60" s="115"/>
      <c r="QWU60" s="114"/>
      <c r="QWY60" s="115"/>
      <c r="QWZ60" s="114"/>
      <c r="QXD60" s="115"/>
      <c r="QXE60" s="114"/>
      <c r="QXI60" s="115"/>
      <c r="QXJ60" s="114"/>
      <c r="QXN60" s="115"/>
      <c r="QXO60" s="114"/>
      <c r="QXS60" s="115"/>
      <c r="QXT60" s="114"/>
      <c r="QXX60" s="115"/>
      <c r="QXY60" s="114"/>
      <c r="QYC60" s="115"/>
      <c r="QYD60" s="114"/>
      <c r="QYH60" s="115"/>
      <c r="QYI60" s="114"/>
      <c r="QYM60" s="115"/>
      <c r="QYN60" s="114"/>
      <c r="QYR60" s="115"/>
      <c r="QYS60" s="114"/>
      <c r="QYW60" s="115"/>
      <c r="QYX60" s="114"/>
      <c r="QZB60" s="115"/>
      <c r="QZC60" s="114"/>
      <c r="QZG60" s="115"/>
      <c r="QZH60" s="114"/>
      <c r="QZL60" s="115"/>
      <c r="QZM60" s="114"/>
      <c r="QZQ60" s="115"/>
      <c r="QZR60" s="114"/>
      <c r="QZV60" s="115"/>
      <c r="QZW60" s="114"/>
      <c r="RAA60" s="115"/>
      <c r="RAB60" s="114"/>
      <c r="RAF60" s="115"/>
      <c r="RAG60" s="114"/>
      <c r="RAK60" s="115"/>
      <c r="RAL60" s="114"/>
      <c r="RAP60" s="115"/>
      <c r="RAQ60" s="114"/>
      <c r="RAU60" s="115"/>
      <c r="RAV60" s="114"/>
      <c r="RAZ60" s="115"/>
      <c r="RBA60" s="114"/>
      <c r="RBE60" s="115"/>
      <c r="RBF60" s="114"/>
      <c r="RBJ60" s="115"/>
      <c r="RBK60" s="114"/>
      <c r="RBO60" s="115"/>
      <c r="RBP60" s="114"/>
      <c r="RBT60" s="115"/>
      <c r="RBU60" s="114"/>
      <c r="RBY60" s="115"/>
      <c r="RBZ60" s="114"/>
      <c r="RCD60" s="115"/>
      <c r="RCE60" s="114"/>
      <c r="RCI60" s="115"/>
      <c r="RCJ60" s="114"/>
      <c r="RCN60" s="115"/>
      <c r="RCO60" s="114"/>
      <c r="RCS60" s="115"/>
      <c r="RCT60" s="114"/>
      <c r="RCX60" s="115"/>
      <c r="RCY60" s="114"/>
      <c r="RDC60" s="115"/>
      <c r="RDD60" s="114"/>
      <c r="RDH60" s="115"/>
      <c r="RDI60" s="114"/>
      <c r="RDM60" s="115"/>
      <c r="RDN60" s="114"/>
      <c r="RDR60" s="115"/>
      <c r="RDS60" s="114"/>
      <c r="RDW60" s="115"/>
      <c r="RDX60" s="114"/>
      <c r="REB60" s="115"/>
      <c r="REC60" s="114"/>
      <c r="REG60" s="115"/>
      <c r="REH60" s="114"/>
      <c r="REL60" s="115"/>
      <c r="REM60" s="114"/>
      <c r="REQ60" s="115"/>
      <c r="RER60" s="114"/>
      <c r="REV60" s="115"/>
      <c r="REW60" s="114"/>
      <c r="RFA60" s="115"/>
      <c r="RFB60" s="114"/>
      <c r="RFF60" s="115"/>
      <c r="RFG60" s="114"/>
      <c r="RFK60" s="115"/>
      <c r="RFL60" s="114"/>
      <c r="RFP60" s="115"/>
      <c r="RFQ60" s="114"/>
      <c r="RFU60" s="115"/>
      <c r="RFV60" s="114"/>
      <c r="RFZ60" s="115"/>
      <c r="RGA60" s="114"/>
      <c r="RGE60" s="115"/>
      <c r="RGF60" s="114"/>
      <c r="RGJ60" s="115"/>
      <c r="RGK60" s="114"/>
      <c r="RGO60" s="115"/>
      <c r="RGP60" s="114"/>
      <c r="RGT60" s="115"/>
      <c r="RGU60" s="114"/>
      <c r="RGY60" s="115"/>
      <c r="RGZ60" s="114"/>
      <c r="RHD60" s="115"/>
      <c r="RHE60" s="114"/>
      <c r="RHI60" s="115"/>
      <c r="RHJ60" s="114"/>
      <c r="RHN60" s="115"/>
      <c r="RHO60" s="114"/>
      <c r="RHS60" s="115"/>
      <c r="RHT60" s="114"/>
      <c r="RHX60" s="115"/>
      <c r="RHY60" s="114"/>
      <c r="RIC60" s="115"/>
      <c r="RID60" s="114"/>
      <c r="RIH60" s="115"/>
      <c r="RII60" s="114"/>
      <c r="RIM60" s="115"/>
      <c r="RIN60" s="114"/>
      <c r="RIR60" s="115"/>
      <c r="RIS60" s="114"/>
      <c r="RIW60" s="115"/>
      <c r="RIX60" s="114"/>
      <c r="RJB60" s="115"/>
      <c r="RJC60" s="114"/>
      <c r="RJG60" s="115"/>
      <c r="RJH60" s="114"/>
      <c r="RJL60" s="115"/>
      <c r="RJM60" s="114"/>
      <c r="RJQ60" s="115"/>
      <c r="RJR60" s="114"/>
      <c r="RJV60" s="115"/>
      <c r="RJW60" s="114"/>
      <c r="RKA60" s="115"/>
      <c r="RKB60" s="114"/>
      <c r="RKF60" s="115"/>
      <c r="RKG60" s="114"/>
      <c r="RKK60" s="115"/>
      <c r="RKL60" s="114"/>
      <c r="RKP60" s="115"/>
      <c r="RKQ60" s="114"/>
      <c r="RKU60" s="115"/>
      <c r="RKV60" s="114"/>
      <c r="RKZ60" s="115"/>
      <c r="RLA60" s="114"/>
      <c r="RLE60" s="115"/>
      <c r="RLF60" s="114"/>
      <c r="RLJ60" s="115"/>
      <c r="RLK60" s="114"/>
      <c r="RLO60" s="115"/>
      <c r="RLP60" s="114"/>
      <c r="RLT60" s="115"/>
      <c r="RLU60" s="114"/>
      <c r="RLY60" s="115"/>
      <c r="RLZ60" s="114"/>
      <c r="RMD60" s="115"/>
      <c r="RME60" s="114"/>
      <c r="RMI60" s="115"/>
      <c r="RMJ60" s="114"/>
      <c r="RMN60" s="115"/>
      <c r="RMO60" s="114"/>
      <c r="RMS60" s="115"/>
      <c r="RMT60" s="114"/>
      <c r="RMX60" s="115"/>
      <c r="RMY60" s="114"/>
      <c r="RNC60" s="115"/>
      <c r="RND60" s="114"/>
      <c r="RNH60" s="115"/>
      <c r="RNI60" s="114"/>
      <c r="RNM60" s="115"/>
      <c r="RNN60" s="114"/>
      <c r="RNR60" s="115"/>
      <c r="RNS60" s="114"/>
      <c r="RNW60" s="115"/>
      <c r="RNX60" s="114"/>
      <c r="ROB60" s="115"/>
      <c r="ROC60" s="114"/>
      <c r="ROG60" s="115"/>
      <c r="ROH60" s="114"/>
      <c r="ROL60" s="115"/>
      <c r="ROM60" s="114"/>
      <c r="ROQ60" s="115"/>
      <c r="ROR60" s="114"/>
      <c r="ROV60" s="115"/>
      <c r="ROW60" s="114"/>
      <c r="RPA60" s="115"/>
      <c r="RPB60" s="114"/>
      <c r="RPF60" s="115"/>
      <c r="RPG60" s="114"/>
      <c r="RPK60" s="115"/>
      <c r="RPL60" s="114"/>
      <c r="RPP60" s="115"/>
      <c r="RPQ60" s="114"/>
      <c r="RPU60" s="115"/>
      <c r="RPV60" s="114"/>
      <c r="RPZ60" s="115"/>
      <c r="RQA60" s="114"/>
      <c r="RQE60" s="115"/>
      <c r="RQF60" s="114"/>
      <c r="RQJ60" s="115"/>
      <c r="RQK60" s="114"/>
      <c r="RQO60" s="115"/>
      <c r="RQP60" s="114"/>
      <c r="RQT60" s="115"/>
      <c r="RQU60" s="114"/>
      <c r="RQY60" s="115"/>
      <c r="RQZ60" s="114"/>
      <c r="RRD60" s="115"/>
      <c r="RRE60" s="114"/>
      <c r="RRI60" s="115"/>
      <c r="RRJ60" s="114"/>
      <c r="RRN60" s="115"/>
      <c r="RRO60" s="114"/>
      <c r="RRS60" s="115"/>
      <c r="RRT60" s="114"/>
      <c r="RRX60" s="115"/>
      <c r="RRY60" s="114"/>
      <c r="RSC60" s="115"/>
      <c r="RSD60" s="114"/>
      <c r="RSH60" s="115"/>
      <c r="RSI60" s="114"/>
      <c r="RSM60" s="115"/>
      <c r="RSN60" s="114"/>
      <c r="RSR60" s="115"/>
      <c r="RSS60" s="114"/>
      <c r="RSW60" s="115"/>
      <c r="RSX60" s="114"/>
      <c r="RTB60" s="115"/>
      <c r="RTC60" s="114"/>
      <c r="RTG60" s="115"/>
      <c r="RTH60" s="114"/>
      <c r="RTL60" s="115"/>
      <c r="RTM60" s="114"/>
      <c r="RTQ60" s="115"/>
      <c r="RTR60" s="114"/>
      <c r="RTV60" s="115"/>
      <c r="RTW60" s="114"/>
      <c r="RUA60" s="115"/>
      <c r="RUB60" s="114"/>
      <c r="RUF60" s="115"/>
      <c r="RUG60" s="114"/>
      <c r="RUK60" s="115"/>
      <c r="RUL60" s="114"/>
      <c r="RUP60" s="115"/>
      <c r="RUQ60" s="114"/>
      <c r="RUU60" s="115"/>
      <c r="RUV60" s="114"/>
      <c r="RUZ60" s="115"/>
      <c r="RVA60" s="114"/>
      <c r="RVE60" s="115"/>
      <c r="RVF60" s="114"/>
      <c r="RVJ60" s="115"/>
      <c r="RVK60" s="114"/>
      <c r="RVO60" s="115"/>
      <c r="RVP60" s="114"/>
      <c r="RVT60" s="115"/>
      <c r="RVU60" s="114"/>
      <c r="RVY60" s="115"/>
      <c r="RVZ60" s="114"/>
      <c r="RWD60" s="115"/>
      <c r="RWE60" s="114"/>
      <c r="RWI60" s="115"/>
      <c r="RWJ60" s="114"/>
      <c r="RWN60" s="115"/>
      <c r="RWO60" s="114"/>
      <c r="RWS60" s="115"/>
      <c r="RWT60" s="114"/>
      <c r="RWX60" s="115"/>
      <c r="RWY60" s="114"/>
      <c r="RXC60" s="115"/>
      <c r="RXD60" s="114"/>
      <c r="RXH60" s="115"/>
      <c r="RXI60" s="114"/>
      <c r="RXM60" s="115"/>
      <c r="RXN60" s="114"/>
      <c r="RXR60" s="115"/>
      <c r="RXS60" s="114"/>
      <c r="RXW60" s="115"/>
      <c r="RXX60" s="114"/>
      <c r="RYB60" s="115"/>
      <c r="RYC60" s="114"/>
      <c r="RYG60" s="115"/>
      <c r="RYH60" s="114"/>
      <c r="RYL60" s="115"/>
      <c r="RYM60" s="114"/>
      <c r="RYQ60" s="115"/>
      <c r="RYR60" s="114"/>
      <c r="RYV60" s="115"/>
      <c r="RYW60" s="114"/>
      <c r="RZA60" s="115"/>
      <c r="RZB60" s="114"/>
      <c r="RZF60" s="115"/>
      <c r="RZG60" s="114"/>
      <c r="RZK60" s="115"/>
      <c r="RZL60" s="114"/>
      <c r="RZP60" s="115"/>
      <c r="RZQ60" s="114"/>
      <c r="RZU60" s="115"/>
      <c r="RZV60" s="114"/>
      <c r="RZZ60" s="115"/>
      <c r="SAA60" s="114"/>
      <c r="SAE60" s="115"/>
      <c r="SAF60" s="114"/>
      <c r="SAJ60" s="115"/>
      <c r="SAK60" s="114"/>
      <c r="SAO60" s="115"/>
      <c r="SAP60" s="114"/>
      <c r="SAT60" s="115"/>
      <c r="SAU60" s="114"/>
      <c r="SAY60" s="115"/>
      <c r="SAZ60" s="114"/>
      <c r="SBD60" s="115"/>
      <c r="SBE60" s="114"/>
      <c r="SBI60" s="115"/>
      <c r="SBJ60" s="114"/>
      <c r="SBN60" s="115"/>
      <c r="SBO60" s="114"/>
      <c r="SBS60" s="115"/>
      <c r="SBT60" s="114"/>
      <c r="SBX60" s="115"/>
      <c r="SBY60" s="114"/>
      <c r="SCC60" s="115"/>
      <c r="SCD60" s="114"/>
      <c r="SCH60" s="115"/>
      <c r="SCI60" s="114"/>
      <c r="SCM60" s="115"/>
      <c r="SCN60" s="114"/>
      <c r="SCR60" s="115"/>
      <c r="SCS60" s="114"/>
      <c r="SCW60" s="115"/>
      <c r="SCX60" s="114"/>
      <c r="SDB60" s="115"/>
      <c r="SDC60" s="114"/>
      <c r="SDG60" s="115"/>
      <c r="SDH60" s="114"/>
      <c r="SDL60" s="115"/>
      <c r="SDM60" s="114"/>
      <c r="SDQ60" s="115"/>
      <c r="SDR60" s="114"/>
      <c r="SDV60" s="115"/>
      <c r="SDW60" s="114"/>
      <c r="SEA60" s="115"/>
      <c r="SEB60" s="114"/>
      <c r="SEF60" s="115"/>
      <c r="SEG60" s="114"/>
      <c r="SEK60" s="115"/>
      <c r="SEL60" s="114"/>
      <c r="SEP60" s="115"/>
      <c r="SEQ60" s="114"/>
      <c r="SEU60" s="115"/>
      <c r="SEV60" s="114"/>
      <c r="SEZ60" s="115"/>
      <c r="SFA60" s="114"/>
      <c r="SFE60" s="115"/>
      <c r="SFF60" s="114"/>
      <c r="SFJ60" s="115"/>
      <c r="SFK60" s="114"/>
      <c r="SFO60" s="115"/>
      <c r="SFP60" s="114"/>
      <c r="SFT60" s="115"/>
      <c r="SFU60" s="114"/>
      <c r="SFY60" s="115"/>
      <c r="SFZ60" s="114"/>
      <c r="SGD60" s="115"/>
      <c r="SGE60" s="114"/>
      <c r="SGI60" s="115"/>
      <c r="SGJ60" s="114"/>
      <c r="SGN60" s="115"/>
      <c r="SGO60" s="114"/>
      <c r="SGS60" s="115"/>
      <c r="SGT60" s="114"/>
      <c r="SGX60" s="115"/>
      <c r="SGY60" s="114"/>
      <c r="SHC60" s="115"/>
      <c r="SHD60" s="114"/>
      <c r="SHH60" s="115"/>
      <c r="SHI60" s="114"/>
      <c r="SHM60" s="115"/>
      <c r="SHN60" s="114"/>
      <c r="SHR60" s="115"/>
      <c r="SHS60" s="114"/>
      <c r="SHW60" s="115"/>
      <c r="SHX60" s="114"/>
      <c r="SIB60" s="115"/>
      <c r="SIC60" s="114"/>
      <c r="SIG60" s="115"/>
      <c r="SIH60" s="114"/>
      <c r="SIL60" s="115"/>
      <c r="SIM60" s="114"/>
      <c r="SIQ60" s="115"/>
      <c r="SIR60" s="114"/>
      <c r="SIV60" s="115"/>
      <c r="SIW60" s="114"/>
      <c r="SJA60" s="115"/>
      <c r="SJB60" s="114"/>
      <c r="SJF60" s="115"/>
      <c r="SJG60" s="114"/>
      <c r="SJK60" s="115"/>
      <c r="SJL60" s="114"/>
      <c r="SJP60" s="115"/>
      <c r="SJQ60" s="114"/>
      <c r="SJU60" s="115"/>
      <c r="SJV60" s="114"/>
      <c r="SJZ60" s="115"/>
      <c r="SKA60" s="114"/>
      <c r="SKE60" s="115"/>
      <c r="SKF60" s="114"/>
      <c r="SKJ60" s="115"/>
      <c r="SKK60" s="114"/>
      <c r="SKO60" s="115"/>
      <c r="SKP60" s="114"/>
      <c r="SKT60" s="115"/>
      <c r="SKU60" s="114"/>
      <c r="SKY60" s="115"/>
      <c r="SKZ60" s="114"/>
      <c r="SLD60" s="115"/>
      <c r="SLE60" s="114"/>
      <c r="SLI60" s="115"/>
      <c r="SLJ60" s="114"/>
      <c r="SLN60" s="115"/>
      <c r="SLO60" s="114"/>
      <c r="SLS60" s="115"/>
      <c r="SLT60" s="114"/>
      <c r="SLX60" s="115"/>
      <c r="SLY60" s="114"/>
      <c r="SMC60" s="115"/>
      <c r="SMD60" s="114"/>
      <c r="SMH60" s="115"/>
      <c r="SMI60" s="114"/>
      <c r="SMM60" s="115"/>
      <c r="SMN60" s="114"/>
      <c r="SMR60" s="115"/>
      <c r="SMS60" s="114"/>
      <c r="SMW60" s="115"/>
      <c r="SMX60" s="114"/>
      <c r="SNB60" s="115"/>
      <c r="SNC60" s="114"/>
      <c r="SNG60" s="115"/>
      <c r="SNH60" s="114"/>
      <c r="SNL60" s="115"/>
      <c r="SNM60" s="114"/>
      <c r="SNQ60" s="115"/>
      <c r="SNR60" s="114"/>
      <c r="SNV60" s="115"/>
      <c r="SNW60" s="114"/>
      <c r="SOA60" s="115"/>
      <c r="SOB60" s="114"/>
      <c r="SOF60" s="115"/>
      <c r="SOG60" s="114"/>
      <c r="SOK60" s="115"/>
      <c r="SOL60" s="114"/>
      <c r="SOP60" s="115"/>
      <c r="SOQ60" s="114"/>
      <c r="SOU60" s="115"/>
      <c r="SOV60" s="114"/>
      <c r="SOZ60" s="115"/>
      <c r="SPA60" s="114"/>
      <c r="SPE60" s="115"/>
      <c r="SPF60" s="114"/>
      <c r="SPJ60" s="115"/>
      <c r="SPK60" s="114"/>
      <c r="SPO60" s="115"/>
      <c r="SPP60" s="114"/>
      <c r="SPT60" s="115"/>
      <c r="SPU60" s="114"/>
      <c r="SPY60" s="115"/>
      <c r="SPZ60" s="114"/>
      <c r="SQD60" s="115"/>
      <c r="SQE60" s="114"/>
      <c r="SQI60" s="115"/>
      <c r="SQJ60" s="114"/>
      <c r="SQN60" s="115"/>
      <c r="SQO60" s="114"/>
      <c r="SQS60" s="115"/>
      <c r="SQT60" s="114"/>
      <c r="SQX60" s="115"/>
      <c r="SQY60" s="114"/>
      <c r="SRC60" s="115"/>
      <c r="SRD60" s="114"/>
      <c r="SRH60" s="115"/>
      <c r="SRI60" s="114"/>
      <c r="SRM60" s="115"/>
      <c r="SRN60" s="114"/>
      <c r="SRR60" s="115"/>
      <c r="SRS60" s="114"/>
      <c r="SRW60" s="115"/>
      <c r="SRX60" s="114"/>
      <c r="SSB60" s="115"/>
      <c r="SSC60" s="114"/>
      <c r="SSG60" s="115"/>
      <c r="SSH60" s="114"/>
      <c r="SSL60" s="115"/>
      <c r="SSM60" s="114"/>
      <c r="SSQ60" s="115"/>
      <c r="SSR60" s="114"/>
      <c r="SSV60" s="115"/>
      <c r="SSW60" s="114"/>
      <c r="STA60" s="115"/>
      <c r="STB60" s="114"/>
      <c r="STF60" s="115"/>
      <c r="STG60" s="114"/>
      <c r="STK60" s="115"/>
      <c r="STL60" s="114"/>
      <c r="STP60" s="115"/>
      <c r="STQ60" s="114"/>
      <c r="STU60" s="115"/>
      <c r="STV60" s="114"/>
      <c r="STZ60" s="115"/>
      <c r="SUA60" s="114"/>
      <c r="SUE60" s="115"/>
      <c r="SUF60" s="114"/>
      <c r="SUJ60" s="115"/>
      <c r="SUK60" s="114"/>
      <c r="SUO60" s="115"/>
      <c r="SUP60" s="114"/>
      <c r="SUT60" s="115"/>
      <c r="SUU60" s="114"/>
      <c r="SUY60" s="115"/>
      <c r="SUZ60" s="114"/>
      <c r="SVD60" s="115"/>
      <c r="SVE60" s="114"/>
      <c r="SVI60" s="115"/>
      <c r="SVJ60" s="114"/>
      <c r="SVN60" s="115"/>
      <c r="SVO60" s="114"/>
      <c r="SVS60" s="115"/>
      <c r="SVT60" s="114"/>
      <c r="SVX60" s="115"/>
      <c r="SVY60" s="114"/>
      <c r="SWC60" s="115"/>
      <c r="SWD60" s="114"/>
      <c r="SWH60" s="115"/>
      <c r="SWI60" s="114"/>
      <c r="SWM60" s="115"/>
      <c r="SWN60" s="114"/>
      <c r="SWR60" s="115"/>
      <c r="SWS60" s="114"/>
      <c r="SWW60" s="115"/>
      <c r="SWX60" s="114"/>
      <c r="SXB60" s="115"/>
      <c r="SXC60" s="114"/>
      <c r="SXG60" s="115"/>
      <c r="SXH60" s="114"/>
      <c r="SXL60" s="115"/>
      <c r="SXM60" s="114"/>
      <c r="SXQ60" s="115"/>
      <c r="SXR60" s="114"/>
      <c r="SXV60" s="115"/>
      <c r="SXW60" s="114"/>
      <c r="SYA60" s="115"/>
      <c r="SYB60" s="114"/>
      <c r="SYF60" s="115"/>
      <c r="SYG60" s="114"/>
      <c r="SYK60" s="115"/>
      <c r="SYL60" s="114"/>
      <c r="SYP60" s="115"/>
      <c r="SYQ60" s="114"/>
      <c r="SYU60" s="115"/>
      <c r="SYV60" s="114"/>
      <c r="SYZ60" s="115"/>
      <c r="SZA60" s="114"/>
      <c r="SZE60" s="115"/>
      <c r="SZF60" s="114"/>
      <c r="SZJ60" s="115"/>
      <c r="SZK60" s="114"/>
      <c r="SZO60" s="115"/>
      <c r="SZP60" s="114"/>
      <c r="SZT60" s="115"/>
      <c r="SZU60" s="114"/>
      <c r="SZY60" s="115"/>
      <c r="SZZ60" s="114"/>
      <c r="TAD60" s="115"/>
      <c r="TAE60" s="114"/>
      <c r="TAI60" s="115"/>
      <c r="TAJ60" s="114"/>
      <c r="TAN60" s="115"/>
      <c r="TAO60" s="114"/>
      <c r="TAS60" s="115"/>
      <c r="TAT60" s="114"/>
      <c r="TAX60" s="115"/>
      <c r="TAY60" s="114"/>
      <c r="TBC60" s="115"/>
      <c r="TBD60" s="114"/>
      <c r="TBH60" s="115"/>
      <c r="TBI60" s="114"/>
      <c r="TBM60" s="115"/>
      <c r="TBN60" s="114"/>
      <c r="TBR60" s="115"/>
      <c r="TBS60" s="114"/>
      <c r="TBW60" s="115"/>
      <c r="TBX60" s="114"/>
      <c r="TCB60" s="115"/>
      <c r="TCC60" s="114"/>
      <c r="TCG60" s="115"/>
      <c r="TCH60" s="114"/>
      <c r="TCL60" s="115"/>
      <c r="TCM60" s="114"/>
      <c r="TCQ60" s="115"/>
      <c r="TCR60" s="114"/>
      <c r="TCV60" s="115"/>
      <c r="TCW60" s="114"/>
      <c r="TDA60" s="115"/>
      <c r="TDB60" s="114"/>
      <c r="TDF60" s="115"/>
      <c r="TDG60" s="114"/>
      <c r="TDK60" s="115"/>
      <c r="TDL60" s="114"/>
      <c r="TDP60" s="115"/>
      <c r="TDQ60" s="114"/>
      <c r="TDU60" s="115"/>
      <c r="TDV60" s="114"/>
      <c r="TDZ60" s="115"/>
      <c r="TEA60" s="114"/>
      <c r="TEE60" s="115"/>
      <c r="TEF60" s="114"/>
      <c r="TEJ60" s="115"/>
      <c r="TEK60" s="114"/>
      <c r="TEO60" s="115"/>
      <c r="TEP60" s="114"/>
      <c r="TET60" s="115"/>
      <c r="TEU60" s="114"/>
      <c r="TEY60" s="115"/>
      <c r="TEZ60" s="114"/>
      <c r="TFD60" s="115"/>
      <c r="TFE60" s="114"/>
      <c r="TFI60" s="115"/>
      <c r="TFJ60" s="114"/>
      <c r="TFN60" s="115"/>
      <c r="TFO60" s="114"/>
      <c r="TFS60" s="115"/>
      <c r="TFT60" s="114"/>
      <c r="TFX60" s="115"/>
      <c r="TFY60" s="114"/>
      <c r="TGC60" s="115"/>
      <c r="TGD60" s="114"/>
      <c r="TGH60" s="115"/>
      <c r="TGI60" s="114"/>
      <c r="TGM60" s="115"/>
      <c r="TGN60" s="114"/>
      <c r="TGR60" s="115"/>
      <c r="TGS60" s="114"/>
      <c r="TGW60" s="115"/>
      <c r="TGX60" s="114"/>
      <c r="THB60" s="115"/>
      <c r="THC60" s="114"/>
      <c r="THG60" s="115"/>
      <c r="THH60" s="114"/>
      <c r="THL60" s="115"/>
      <c r="THM60" s="114"/>
      <c r="THQ60" s="115"/>
      <c r="THR60" s="114"/>
      <c r="THV60" s="115"/>
      <c r="THW60" s="114"/>
      <c r="TIA60" s="115"/>
      <c r="TIB60" s="114"/>
      <c r="TIF60" s="115"/>
      <c r="TIG60" s="114"/>
      <c r="TIK60" s="115"/>
      <c r="TIL60" s="114"/>
      <c r="TIP60" s="115"/>
      <c r="TIQ60" s="114"/>
      <c r="TIU60" s="115"/>
      <c r="TIV60" s="114"/>
      <c r="TIZ60" s="115"/>
      <c r="TJA60" s="114"/>
      <c r="TJE60" s="115"/>
      <c r="TJF60" s="114"/>
      <c r="TJJ60" s="115"/>
      <c r="TJK60" s="114"/>
      <c r="TJO60" s="115"/>
      <c r="TJP60" s="114"/>
      <c r="TJT60" s="115"/>
      <c r="TJU60" s="114"/>
      <c r="TJY60" s="115"/>
      <c r="TJZ60" s="114"/>
      <c r="TKD60" s="115"/>
      <c r="TKE60" s="114"/>
      <c r="TKI60" s="115"/>
      <c r="TKJ60" s="114"/>
      <c r="TKN60" s="115"/>
      <c r="TKO60" s="114"/>
      <c r="TKS60" s="115"/>
      <c r="TKT60" s="114"/>
      <c r="TKX60" s="115"/>
      <c r="TKY60" s="114"/>
      <c r="TLC60" s="115"/>
      <c r="TLD60" s="114"/>
      <c r="TLH60" s="115"/>
      <c r="TLI60" s="114"/>
      <c r="TLM60" s="115"/>
      <c r="TLN60" s="114"/>
      <c r="TLR60" s="115"/>
      <c r="TLS60" s="114"/>
      <c r="TLW60" s="115"/>
      <c r="TLX60" s="114"/>
      <c r="TMB60" s="115"/>
      <c r="TMC60" s="114"/>
      <c r="TMG60" s="115"/>
      <c r="TMH60" s="114"/>
      <c r="TML60" s="115"/>
      <c r="TMM60" s="114"/>
      <c r="TMQ60" s="115"/>
      <c r="TMR60" s="114"/>
      <c r="TMV60" s="115"/>
      <c r="TMW60" s="114"/>
      <c r="TNA60" s="115"/>
      <c r="TNB60" s="114"/>
      <c r="TNF60" s="115"/>
      <c r="TNG60" s="114"/>
      <c r="TNK60" s="115"/>
      <c r="TNL60" s="114"/>
      <c r="TNP60" s="115"/>
      <c r="TNQ60" s="114"/>
      <c r="TNU60" s="115"/>
      <c r="TNV60" s="114"/>
      <c r="TNZ60" s="115"/>
      <c r="TOA60" s="114"/>
      <c r="TOE60" s="115"/>
      <c r="TOF60" s="114"/>
      <c r="TOJ60" s="115"/>
      <c r="TOK60" s="114"/>
      <c r="TOO60" s="115"/>
      <c r="TOP60" s="114"/>
      <c r="TOT60" s="115"/>
      <c r="TOU60" s="114"/>
      <c r="TOY60" s="115"/>
      <c r="TOZ60" s="114"/>
      <c r="TPD60" s="115"/>
      <c r="TPE60" s="114"/>
      <c r="TPI60" s="115"/>
      <c r="TPJ60" s="114"/>
      <c r="TPN60" s="115"/>
      <c r="TPO60" s="114"/>
      <c r="TPS60" s="115"/>
      <c r="TPT60" s="114"/>
      <c r="TPX60" s="115"/>
      <c r="TPY60" s="114"/>
      <c r="TQC60" s="115"/>
      <c r="TQD60" s="114"/>
      <c r="TQH60" s="115"/>
      <c r="TQI60" s="114"/>
      <c r="TQM60" s="115"/>
      <c r="TQN60" s="114"/>
      <c r="TQR60" s="115"/>
      <c r="TQS60" s="114"/>
      <c r="TQW60" s="115"/>
      <c r="TQX60" s="114"/>
      <c r="TRB60" s="115"/>
      <c r="TRC60" s="114"/>
      <c r="TRG60" s="115"/>
      <c r="TRH60" s="114"/>
      <c r="TRL60" s="115"/>
      <c r="TRM60" s="114"/>
      <c r="TRQ60" s="115"/>
      <c r="TRR60" s="114"/>
      <c r="TRV60" s="115"/>
      <c r="TRW60" s="114"/>
      <c r="TSA60" s="115"/>
      <c r="TSB60" s="114"/>
      <c r="TSF60" s="115"/>
      <c r="TSG60" s="114"/>
      <c r="TSK60" s="115"/>
      <c r="TSL60" s="114"/>
      <c r="TSP60" s="115"/>
      <c r="TSQ60" s="114"/>
      <c r="TSU60" s="115"/>
      <c r="TSV60" s="114"/>
      <c r="TSZ60" s="115"/>
      <c r="TTA60" s="114"/>
      <c r="TTE60" s="115"/>
      <c r="TTF60" s="114"/>
      <c r="TTJ60" s="115"/>
      <c r="TTK60" s="114"/>
      <c r="TTO60" s="115"/>
      <c r="TTP60" s="114"/>
      <c r="TTT60" s="115"/>
      <c r="TTU60" s="114"/>
      <c r="TTY60" s="115"/>
      <c r="TTZ60" s="114"/>
      <c r="TUD60" s="115"/>
      <c r="TUE60" s="114"/>
      <c r="TUI60" s="115"/>
      <c r="TUJ60" s="114"/>
      <c r="TUN60" s="115"/>
      <c r="TUO60" s="114"/>
      <c r="TUS60" s="115"/>
      <c r="TUT60" s="114"/>
      <c r="TUX60" s="115"/>
      <c r="TUY60" s="114"/>
      <c r="TVC60" s="115"/>
      <c r="TVD60" s="114"/>
      <c r="TVH60" s="115"/>
      <c r="TVI60" s="114"/>
      <c r="TVM60" s="115"/>
      <c r="TVN60" s="114"/>
      <c r="TVR60" s="115"/>
      <c r="TVS60" s="114"/>
      <c r="TVW60" s="115"/>
      <c r="TVX60" s="114"/>
      <c r="TWB60" s="115"/>
      <c r="TWC60" s="114"/>
      <c r="TWG60" s="115"/>
      <c r="TWH60" s="114"/>
      <c r="TWL60" s="115"/>
      <c r="TWM60" s="114"/>
      <c r="TWQ60" s="115"/>
      <c r="TWR60" s="114"/>
      <c r="TWV60" s="115"/>
      <c r="TWW60" s="114"/>
      <c r="TXA60" s="115"/>
      <c r="TXB60" s="114"/>
      <c r="TXF60" s="115"/>
      <c r="TXG60" s="114"/>
      <c r="TXK60" s="115"/>
      <c r="TXL60" s="114"/>
      <c r="TXP60" s="115"/>
      <c r="TXQ60" s="114"/>
      <c r="TXU60" s="115"/>
      <c r="TXV60" s="114"/>
      <c r="TXZ60" s="115"/>
      <c r="TYA60" s="114"/>
      <c r="TYE60" s="115"/>
      <c r="TYF60" s="114"/>
      <c r="TYJ60" s="115"/>
      <c r="TYK60" s="114"/>
      <c r="TYO60" s="115"/>
      <c r="TYP60" s="114"/>
      <c r="TYT60" s="115"/>
      <c r="TYU60" s="114"/>
      <c r="TYY60" s="115"/>
      <c r="TYZ60" s="114"/>
      <c r="TZD60" s="115"/>
      <c r="TZE60" s="114"/>
      <c r="TZI60" s="115"/>
      <c r="TZJ60" s="114"/>
      <c r="TZN60" s="115"/>
      <c r="TZO60" s="114"/>
      <c r="TZS60" s="115"/>
      <c r="TZT60" s="114"/>
      <c r="TZX60" s="115"/>
      <c r="TZY60" s="114"/>
      <c r="UAC60" s="115"/>
      <c r="UAD60" s="114"/>
      <c r="UAH60" s="115"/>
      <c r="UAI60" s="114"/>
      <c r="UAM60" s="115"/>
      <c r="UAN60" s="114"/>
      <c r="UAR60" s="115"/>
      <c r="UAS60" s="114"/>
      <c r="UAW60" s="115"/>
      <c r="UAX60" s="114"/>
      <c r="UBB60" s="115"/>
      <c r="UBC60" s="114"/>
      <c r="UBG60" s="115"/>
      <c r="UBH60" s="114"/>
      <c r="UBL60" s="115"/>
      <c r="UBM60" s="114"/>
      <c r="UBQ60" s="115"/>
      <c r="UBR60" s="114"/>
      <c r="UBV60" s="115"/>
      <c r="UBW60" s="114"/>
      <c r="UCA60" s="115"/>
      <c r="UCB60" s="114"/>
      <c r="UCF60" s="115"/>
      <c r="UCG60" s="114"/>
      <c r="UCK60" s="115"/>
      <c r="UCL60" s="114"/>
      <c r="UCP60" s="115"/>
      <c r="UCQ60" s="114"/>
      <c r="UCU60" s="115"/>
      <c r="UCV60" s="114"/>
      <c r="UCZ60" s="115"/>
      <c r="UDA60" s="114"/>
      <c r="UDE60" s="115"/>
      <c r="UDF60" s="114"/>
      <c r="UDJ60" s="115"/>
      <c r="UDK60" s="114"/>
      <c r="UDO60" s="115"/>
      <c r="UDP60" s="114"/>
      <c r="UDT60" s="115"/>
      <c r="UDU60" s="114"/>
      <c r="UDY60" s="115"/>
      <c r="UDZ60" s="114"/>
      <c r="UED60" s="115"/>
      <c r="UEE60" s="114"/>
      <c r="UEI60" s="115"/>
      <c r="UEJ60" s="114"/>
      <c r="UEN60" s="115"/>
      <c r="UEO60" s="114"/>
      <c r="UES60" s="115"/>
      <c r="UET60" s="114"/>
      <c r="UEX60" s="115"/>
      <c r="UEY60" s="114"/>
      <c r="UFC60" s="115"/>
      <c r="UFD60" s="114"/>
      <c r="UFH60" s="115"/>
      <c r="UFI60" s="114"/>
      <c r="UFM60" s="115"/>
      <c r="UFN60" s="114"/>
      <c r="UFR60" s="115"/>
      <c r="UFS60" s="114"/>
      <c r="UFW60" s="115"/>
      <c r="UFX60" s="114"/>
      <c r="UGB60" s="115"/>
      <c r="UGC60" s="114"/>
      <c r="UGG60" s="115"/>
      <c r="UGH60" s="114"/>
      <c r="UGL60" s="115"/>
      <c r="UGM60" s="114"/>
      <c r="UGQ60" s="115"/>
      <c r="UGR60" s="114"/>
      <c r="UGV60" s="115"/>
      <c r="UGW60" s="114"/>
      <c r="UHA60" s="115"/>
      <c r="UHB60" s="114"/>
      <c r="UHF60" s="115"/>
      <c r="UHG60" s="114"/>
      <c r="UHK60" s="115"/>
      <c r="UHL60" s="114"/>
      <c r="UHP60" s="115"/>
      <c r="UHQ60" s="114"/>
      <c r="UHU60" s="115"/>
      <c r="UHV60" s="114"/>
      <c r="UHZ60" s="115"/>
      <c r="UIA60" s="114"/>
      <c r="UIE60" s="115"/>
      <c r="UIF60" s="114"/>
      <c r="UIJ60" s="115"/>
      <c r="UIK60" s="114"/>
      <c r="UIO60" s="115"/>
      <c r="UIP60" s="114"/>
      <c r="UIT60" s="115"/>
      <c r="UIU60" s="114"/>
      <c r="UIY60" s="115"/>
      <c r="UIZ60" s="114"/>
      <c r="UJD60" s="115"/>
      <c r="UJE60" s="114"/>
      <c r="UJI60" s="115"/>
      <c r="UJJ60" s="114"/>
      <c r="UJN60" s="115"/>
      <c r="UJO60" s="114"/>
      <c r="UJS60" s="115"/>
      <c r="UJT60" s="114"/>
      <c r="UJX60" s="115"/>
      <c r="UJY60" s="114"/>
      <c r="UKC60" s="115"/>
      <c r="UKD60" s="114"/>
      <c r="UKH60" s="115"/>
      <c r="UKI60" s="114"/>
      <c r="UKM60" s="115"/>
      <c r="UKN60" s="114"/>
      <c r="UKR60" s="115"/>
      <c r="UKS60" s="114"/>
      <c r="UKW60" s="115"/>
      <c r="UKX60" s="114"/>
      <c r="ULB60" s="115"/>
      <c r="ULC60" s="114"/>
      <c r="ULG60" s="115"/>
      <c r="ULH60" s="114"/>
      <c r="ULL60" s="115"/>
      <c r="ULM60" s="114"/>
      <c r="ULQ60" s="115"/>
      <c r="ULR60" s="114"/>
      <c r="ULV60" s="115"/>
      <c r="ULW60" s="114"/>
      <c r="UMA60" s="115"/>
      <c r="UMB60" s="114"/>
      <c r="UMF60" s="115"/>
      <c r="UMG60" s="114"/>
      <c r="UMK60" s="115"/>
      <c r="UML60" s="114"/>
      <c r="UMP60" s="115"/>
      <c r="UMQ60" s="114"/>
      <c r="UMU60" s="115"/>
      <c r="UMV60" s="114"/>
      <c r="UMZ60" s="115"/>
      <c r="UNA60" s="114"/>
      <c r="UNE60" s="115"/>
      <c r="UNF60" s="114"/>
      <c r="UNJ60" s="115"/>
      <c r="UNK60" s="114"/>
      <c r="UNO60" s="115"/>
      <c r="UNP60" s="114"/>
      <c r="UNT60" s="115"/>
      <c r="UNU60" s="114"/>
      <c r="UNY60" s="115"/>
      <c r="UNZ60" s="114"/>
      <c r="UOD60" s="115"/>
      <c r="UOE60" s="114"/>
      <c r="UOI60" s="115"/>
      <c r="UOJ60" s="114"/>
      <c r="UON60" s="115"/>
      <c r="UOO60" s="114"/>
      <c r="UOS60" s="115"/>
      <c r="UOT60" s="114"/>
      <c r="UOX60" s="115"/>
      <c r="UOY60" s="114"/>
      <c r="UPC60" s="115"/>
      <c r="UPD60" s="114"/>
      <c r="UPH60" s="115"/>
      <c r="UPI60" s="114"/>
      <c r="UPM60" s="115"/>
      <c r="UPN60" s="114"/>
      <c r="UPR60" s="115"/>
      <c r="UPS60" s="114"/>
      <c r="UPW60" s="115"/>
      <c r="UPX60" s="114"/>
      <c r="UQB60" s="115"/>
      <c r="UQC60" s="114"/>
      <c r="UQG60" s="115"/>
      <c r="UQH60" s="114"/>
      <c r="UQL60" s="115"/>
      <c r="UQM60" s="114"/>
      <c r="UQQ60" s="115"/>
      <c r="UQR60" s="114"/>
      <c r="UQV60" s="115"/>
      <c r="UQW60" s="114"/>
      <c r="URA60" s="115"/>
      <c r="URB60" s="114"/>
      <c r="URF60" s="115"/>
      <c r="URG60" s="114"/>
      <c r="URK60" s="115"/>
      <c r="URL60" s="114"/>
      <c r="URP60" s="115"/>
      <c r="URQ60" s="114"/>
      <c r="URU60" s="115"/>
      <c r="URV60" s="114"/>
      <c r="URZ60" s="115"/>
      <c r="USA60" s="114"/>
      <c r="USE60" s="115"/>
      <c r="USF60" s="114"/>
      <c r="USJ60" s="115"/>
      <c r="USK60" s="114"/>
      <c r="USO60" s="115"/>
      <c r="USP60" s="114"/>
      <c r="UST60" s="115"/>
      <c r="USU60" s="114"/>
      <c r="USY60" s="115"/>
      <c r="USZ60" s="114"/>
      <c r="UTD60" s="115"/>
      <c r="UTE60" s="114"/>
      <c r="UTI60" s="115"/>
      <c r="UTJ60" s="114"/>
      <c r="UTN60" s="115"/>
      <c r="UTO60" s="114"/>
      <c r="UTS60" s="115"/>
      <c r="UTT60" s="114"/>
      <c r="UTX60" s="115"/>
      <c r="UTY60" s="114"/>
      <c r="UUC60" s="115"/>
      <c r="UUD60" s="114"/>
      <c r="UUH60" s="115"/>
      <c r="UUI60" s="114"/>
      <c r="UUM60" s="115"/>
      <c r="UUN60" s="114"/>
      <c r="UUR60" s="115"/>
      <c r="UUS60" s="114"/>
      <c r="UUW60" s="115"/>
      <c r="UUX60" s="114"/>
      <c r="UVB60" s="115"/>
      <c r="UVC60" s="114"/>
      <c r="UVG60" s="115"/>
      <c r="UVH60" s="114"/>
      <c r="UVL60" s="115"/>
      <c r="UVM60" s="114"/>
      <c r="UVQ60" s="115"/>
      <c r="UVR60" s="114"/>
      <c r="UVV60" s="115"/>
      <c r="UVW60" s="114"/>
      <c r="UWA60" s="115"/>
      <c r="UWB60" s="114"/>
      <c r="UWF60" s="115"/>
      <c r="UWG60" s="114"/>
      <c r="UWK60" s="115"/>
      <c r="UWL60" s="114"/>
      <c r="UWP60" s="115"/>
      <c r="UWQ60" s="114"/>
      <c r="UWU60" s="115"/>
      <c r="UWV60" s="114"/>
      <c r="UWZ60" s="115"/>
      <c r="UXA60" s="114"/>
      <c r="UXE60" s="115"/>
      <c r="UXF60" s="114"/>
      <c r="UXJ60" s="115"/>
      <c r="UXK60" s="114"/>
      <c r="UXO60" s="115"/>
      <c r="UXP60" s="114"/>
      <c r="UXT60" s="115"/>
      <c r="UXU60" s="114"/>
      <c r="UXY60" s="115"/>
      <c r="UXZ60" s="114"/>
      <c r="UYD60" s="115"/>
      <c r="UYE60" s="114"/>
      <c r="UYI60" s="115"/>
      <c r="UYJ60" s="114"/>
      <c r="UYN60" s="115"/>
      <c r="UYO60" s="114"/>
      <c r="UYS60" s="115"/>
      <c r="UYT60" s="114"/>
      <c r="UYX60" s="115"/>
      <c r="UYY60" s="114"/>
      <c r="UZC60" s="115"/>
      <c r="UZD60" s="114"/>
      <c r="UZH60" s="115"/>
      <c r="UZI60" s="114"/>
      <c r="UZM60" s="115"/>
      <c r="UZN60" s="114"/>
      <c r="UZR60" s="115"/>
      <c r="UZS60" s="114"/>
      <c r="UZW60" s="115"/>
      <c r="UZX60" s="114"/>
      <c r="VAB60" s="115"/>
      <c r="VAC60" s="114"/>
      <c r="VAG60" s="115"/>
      <c r="VAH60" s="114"/>
      <c r="VAL60" s="115"/>
      <c r="VAM60" s="114"/>
      <c r="VAQ60" s="115"/>
      <c r="VAR60" s="114"/>
      <c r="VAV60" s="115"/>
      <c r="VAW60" s="114"/>
      <c r="VBA60" s="115"/>
      <c r="VBB60" s="114"/>
      <c r="VBF60" s="115"/>
      <c r="VBG60" s="114"/>
      <c r="VBK60" s="115"/>
      <c r="VBL60" s="114"/>
      <c r="VBP60" s="115"/>
      <c r="VBQ60" s="114"/>
      <c r="VBU60" s="115"/>
      <c r="VBV60" s="114"/>
      <c r="VBZ60" s="115"/>
      <c r="VCA60" s="114"/>
      <c r="VCE60" s="115"/>
      <c r="VCF60" s="114"/>
      <c r="VCJ60" s="115"/>
      <c r="VCK60" s="114"/>
      <c r="VCO60" s="115"/>
      <c r="VCP60" s="114"/>
      <c r="VCT60" s="115"/>
      <c r="VCU60" s="114"/>
      <c r="VCY60" s="115"/>
      <c r="VCZ60" s="114"/>
      <c r="VDD60" s="115"/>
      <c r="VDE60" s="114"/>
      <c r="VDI60" s="115"/>
      <c r="VDJ60" s="114"/>
      <c r="VDN60" s="115"/>
      <c r="VDO60" s="114"/>
      <c r="VDS60" s="115"/>
      <c r="VDT60" s="114"/>
      <c r="VDX60" s="115"/>
      <c r="VDY60" s="114"/>
      <c r="VEC60" s="115"/>
      <c r="VED60" s="114"/>
      <c r="VEH60" s="115"/>
      <c r="VEI60" s="114"/>
      <c r="VEM60" s="115"/>
      <c r="VEN60" s="114"/>
      <c r="VER60" s="115"/>
      <c r="VES60" s="114"/>
      <c r="VEW60" s="115"/>
      <c r="VEX60" s="114"/>
      <c r="VFB60" s="115"/>
      <c r="VFC60" s="114"/>
      <c r="VFG60" s="115"/>
      <c r="VFH60" s="114"/>
      <c r="VFL60" s="115"/>
      <c r="VFM60" s="114"/>
      <c r="VFQ60" s="115"/>
      <c r="VFR60" s="114"/>
      <c r="VFV60" s="115"/>
      <c r="VFW60" s="114"/>
      <c r="VGA60" s="115"/>
      <c r="VGB60" s="114"/>
      <c r="VGF60" s="115"/>
      <c r="VGG60" s="114"/>
      <c r="VGK60" s="115"/>
      <c r="VGL60" s="114"/>
      <c r="VGP60" s="115"/>
      <c r="VGQ60" s="114"/>
      <c r="VGU60" s="115"/>
      <c r="VGV60" s="114"/>
      <c r="VGZ60" s="115"/>
      <c r="VHA60" s="114"/>
      <c r="VHE60" s="115"/>
      <c r="VHF60" s="114"/>
      <c r="VHJ60" s="115"/>
      <c r="VHK60" s="114"/>
      <c r="VHO60" s="115"/>
      <c r="VHP60" s="114"/>
      <c r="VHT60" s="115"/>
      <c r="VHU60" s="114"/>
      <c r="VHY60" s="115"/>
      <c r="VHZ60" s="114"/>
      <c r="VID60" s="115"/>
      <c r="VIE60" s="114"/>
      <c r="VII60" s="115"/>
      <c r="VIJ60" s="114"/>
      <c r="VIN60" s="115"/>
      <c r="VIO60" s="114"/>
      <c r="VIS60" s="115"/>
      <c r="VIT60" s="114"/>
      <c r="VIX60" s="115"/>
      <c r="VIY60" s="114"/>
      <c r="VJC60" s="115"/>
      <c r="VJD60" s="114"/>
      <c r="VJH60" s="115"/>
      <c r="VJI60" s="114"/>
      <c r="VJM60" s="115"/>
      <c r="VJN60" s="114"/>
      <c r="VJR60" s="115"/>
      <c r="VJS60" s="114"/>
      <c r="VJW60" s="115"/>
      <c r="VJX60" s="114"/>
      <c r="VKB60" s="115"/>
      <c r="VKC60" s="114"/>
      <c r="VKG60" s="115"/>
      <c r="VKH60" s="114"/>
      <c r="VKL60" s="115"/>
      <c r="VKM60" s="114"/>
      <c r="VKQ60" s="115"/>
      <c r="VKR60" s="114"/>
      <c r="VKV60" s="115"/>
      <c r="VKW60" s="114"/>
      <c r="VLA60" s="115"/>
      <c r="VLB60" s="114"/>
      <c r="VLF60" s="115"/>
      <c r="VLG60" s="114"/>
      <c r="VLK60" s="115"/>
      <c r="VLL60" s="114"/>
      <c r="VLP60" s="115"/>
      <c r="VLQ60" s="114"/>
      <c r="VLU60" s="115"/>
      <c r="VLV60" s="114"/>
      <c r="VLZ60" s="115"/>
      <c r="VMA60" s="114"/>
      <c r="VME60" s="115"/>
      <c r="VMF60" s="114"/>
      <c r="VMJ60" s="115"/>
      <c r="VMK60" s="114"/>
      <c r="VMO60" s="115"/>
      <c r="VMP60" s="114"/>
      <c r="VMT60" s="115"/>
      <c r="VMU60" s="114"/>
      <c r="VMY60" s="115"/>
      <c r="VMZ60" s="114"/>
      <c r="VND60" s="115"/>
      <c r="VNE60" s="114"/>
      <c r="VNI60" s="115"/>
      <c r="VNJ60" s="114"/>
      <c r="VNN60" s="115"/>
      <c r="VNO60" s="114"/>
      <c r="VNS60" s="115"/>
      <c r="VNT60" s="114"/>
      <c r="VNX60" s="115"/>
      <c r="VNY60" s="114"/>
      <c r="VOC60" s="115"/>
      <c r="VOD60" s="114"/>
      <c r="VOH60" s="115"/>
      <c r="VOI60" s="114"/>
      <c r="VOM60" s="115"/>
      <c r="VON60" s="114"/>
      <c r="VOR60" s="115"/>
      <c r="VOS60" s="114"/>
      <c r="VOW60" s="115"/>
      <c r="VOX60" s="114"/>
      <c r="VPB60" s="115"/>
      <c r="VPC60" s="114"/>
      <c r="VPG60" s="115"/>
      <c r="VPH60" s="114"/>
      <c r="VPL60" s="115"/>
      <c r="VPM60" s="114"/>
      <c r="VPQ60" s="115"/>
      <c r="VPR60" s="114"/>
      <c r="VPV60" s="115"/>
      <c r="VPW60" s="114"/>
      <c r="VQA60" s="115"/>
      <c r="VQB60" s="114"/>
      <c r="VQF60" s="115"/>
      <c r="VQG60" s="114"/>
      <c r="VQK60" s="115"/>
      <c r="VQL60" s="114"/>
      <c r="VQP60" s="115"/>
      <c r="VQQ60" s="114"/>
      <c r="VQU60" s="115"/>
      <c r="VQV60" s="114"/>
      <c r="VQZ60" s="115"/>
      <c r="VRA60" s="114"/>
      <c r="VRE60" s="115"/>
      <c r="VRF60" s="114"/>
      <c r="VRJ60" s="115"/>
      <c r="VRK60" s="114"/>
      <c r="VRO60" s="115"/>
      <c r="VRP60" s="114"/>
      <c r="VRT60" s="115"/>
      <c r="VRU60" s="114"/>
      <c r="VRY60" s="115"/>
      <c r="VRZ60" s="114"/>
      <c r="VSD60" s="115"/>
      <c r="VSE60" s="114"/>
      <c r="VSI60" s="115"/>
      <c r="VSJ60" s="114"/>
      <c r="VSN60" s="115"/>
      <c r="VSO60" s="114"/>
      <c r="VSS60" s="115"/>
      <c r="VST60" s="114"/>
      <c r="VSX60" s="115"/>
      <c r="VSY60" s="114"/>
      <c r="VTC60" s="115"/>
      <c r="VTD60" s="114"/>
      <c r="VTH60" s="115"/>
      <c r="VTI60" s="114"/>
      <c r="VTM60" s="115"/>
      <c r="VTN60" s="114"/>
      <c r="VTR60" s="115"/>
      <c r="VTS60" s="114"/>
      <c r="VTW60" s="115"/>
      <c r="VTX60" s="114"/>
      <c r="VUB60" s="115"/>
      <c r="VUC60" s="114"/>
      <c r="VUG60" s="115"/>
      <c r="VUH60" s="114"/>
      <c r="VUL60" s="115"/>
      <c r="VUM60" s="114"/>
      <c r="VUQ60" s="115"/>
      <c r="VUR60" s="114"/>
      <c r="VUV60" s="115"/>
      <c r="VUW60" s="114"/>
      <c r="VVA60" s="115"/>
      <c r="VVB60" s="114"/>
      <c r="VVF60" s="115"/>
      <c r="VVG60" s="114"/>
      <c r="VVK60" s="115"/>
      <c r="VVL60" s="114"/>
      <c r="VVP60" s="115"/>
      <c r="VVQ60" s="114"/>
      <c r="VVU60" s="115"/>
      <c r="VVV60" s="114"/>
      <c r="VVZ60" s="115"/>
      <c r="VWA60" s="114"/>
      <c r="VWE60" s="115"/>
      <c r="VWF60" s="114"/>
      <c r="VWJ60" s="115"/>
      <c r="VWK60" s="114"/>
      <c r="VWO60" s="115"/>
      <c r="VWP60" s="114"/>
      <c r="VWT60" s="115"/>
      <c r="VWU60" s="114"/>
      <c r="VWY60" s="115"/>
      <c r="VWZ60" s="114"/>
      <c r="VXD60" s="115"/>
      <c r="VXE60" s="114"/>
      <c r="VXI60" s="115"/>
      <c r="VXJ60" s="114"/>
      <c r="VXN60" s="115"/>
      <c r="VXO60" s="114"/>
      <c r="VXS60" s="115"/>
      <c r="VXT60" s="114"/>
      <c r="VXX60" s="115"/>
      <c r="VXY60" s="114"/>
      <c r="VYC60" s="115"/>
      <c r="VYD60" s="114"/>
      <c r="VYH60" s="115"/>
      <c r="VYI60" s="114"/>
      <c r="VYM60" s="115"/>
      <c r="VYN60" s="114"/>
      <c r="VYR60" s="115"/>
      <c r="VYS60" s="114"/>
      <c r="VYW60" s="115"/>
      <c r="VYX60" s="114"/>
      <c r="VZB60" s="115"/>
      <c r="VZC60" s="114"/>
      <c r="VZG60" s="115"/>
      <c r="VZH60" s="114"/>
      <c r="VZL60" s="115"/>
      <c r="VZM60" s="114"/>
      <c r="VZQ60" s="115"/>
      <c r="VZR60" s="114"/>
      <c r="VZV60" s="115"/>
      <c r="VZW60" s="114"/>
      <c r="WAA60" s="115"/>
      <c r="WAB60" s="114"/>
      <c r="WAF60" s="115"/>
      <c r="WAG60" s="114"/>
      <c r="WAK60" s="115"/>
      <c r="WAL60" s="114"/>
      <c r="WAP60" s="115"/>
      <c r="WAQ60" s="114"/>
      <c r="WAU60" s="115"/>
      <c r="WAV60" s="114"/>
      <c r="WAZ60" s="115"/>
      <c r="WBA60" s="114"/>
      <c r="WBE60" s="115"/>
      <c r="WBF60" s="114"/>
      <c r="WBJ60" s="115"/>
      <c r="WBK60" s="114"/>
      <c r="WBO60" s="115"/>
      <c r="WBP60" s="114"/>
      <c r="WBT60" s="115"/>
      <c r="WBU60" s="114"/>
      <c r="WBY60" s="115"/>
      <c r="WBZ60" s="114"/>
      <c r="WCD60" s="115"/>
      <c r="WCE60" s="114"/>
      <c r="WCI60" s="115"/>
      <c r="WCJ60" s="114"/>
      <c r="WCN60" s="115"/>
      <c r="WCO60" s="114"/>
      <c r="WCS60" s="115"/>
      <c r="WCT60" s="114"/>
      <c r="WCX60" s="115"/>
      <c r="WCY60" s="114"/>
      <c r="WDC60" s="115"/>
      <c r="WDD60" s="114"/>
      <c r="WDH60" s="115"/>
      <c r="WDI60" s="114"/>
      <c r="WDM60" s="115"/>
      <c r="WDN60" s="114"/>
      <c r="WDR60" s="115"/>
      <c r="WDS60" s="114"/>
      <c r="WDW60" s="115"/>
      <c r="WDX60" s="114"/>
      <c r="WEB60" s="115"/>
      <c r="WEC60" s="114"/>
      <c r="WEG60" s="115"/>
      <c r="WEH60" s="114"/>
      <c r="WEL60" s="115"/>
      <c r="WEM60" s="114"/>
      <c r="WEQ60" s="115"/>
      <c r="WER60" s="114"/>
      <c r="WEV60" s="115"/>
      <c r="WEW60" s="114"/>
      <c r="WFA60" s="115"/>
      <c r="WFB60" s="114"/>
      <c r="WFF60" s="115"/>
      <c r="WFG60" s="114"/>
      <c r="WFK60" s="115"/>
      <c r="WFL60" s="114"/>
      <c r="WFP60" s="115"/>
      <c r="WFQ60" s="114"/>
      <c r="WFU60" s="115"/>
      <c r="WFV60" s="114"/>
      <c r="WFZ60" s="115"/>
      <c r="WGA60" s="114"/>
      <c r="WGE60" s="115"/>
      <c r="WGF60" s="114"/>
      <c r="WGJ60" s="115"/>
      <c r="WGK60" s="114"/>
      <c r="WGO60" s="115"/>
      <c r="WGP60" s="114"/>
      <c r="WGT60" s="115"/>
      <c r="WGU60" s="114"/>
      <c r="WGY60" s="115"/>
      <c r="WGZ60" s="114"/>
      <c r="WHD60" s="115"/>
      <c r="WHE60" s="114"/>
      <c r="WHI60" s="115"/>
      <c r="WHJ60" s="114"/>
      <c r="WHN60" s="115"/>
      <c r="WHO60" s="114"/>
      <c r="WHS60" s="115"/>
      <c r="WHT60" s="114"/>
      <c r="WHX60" s="115"/>
      <c r="WHY60" s="114"/>
      <c r="WIC60" s="115"/>
      <c r="WID60" s="114"/>
      <c r="WIH60" s="115"/>
      <c r="WII60" s="114"/>
      <c r="WIM60" s="115"/>
      <c r="WIN60" s="114"/>
      <c r="WIR60" s="115"/>
      <c r="WIS60" s="114"/>
      <c r="WIW60" s="115"/>
      <c r="WIX60" s="114"/>
      <c r="WJB60" s="115"/>
      <c r="WJC60" s="114"/>
      <c r="WJG60" s="115"/>
      <c r="WJH60" s="114"/>
      <c r="WJL60" s="115"/>
      <c r="WJM60" s="114"/>
      <c r="WJQ60" s="115"/>
      <c r="WJR60" s="114"/>
      <c r="WJV60" s="115"/>
      <c r="WJW60" s="114"/>
      <c r="WKA60" s="115"/>
      <c r="WKB60" s="114"/>
      <c r="WKF60" s="115"/>
      <c r="WKG60" s="114"/>
      <c r="WKK60" s="115"/>
      <c r="WKL60" s="114"/>
      <c r="WKP60" s="115"/>
      <c r="WKQ60" s="114"/>
      <c r="WKU60" s="115"/>
      <c r="WKV60" s="114"/>
      <c r="WKZ60" s="115"/>
      <c r="WLA60" s="114"/>
      <c r="WLE60" s="115"/>
      <c r="WLF60" s="114"/>
      <c r="WLJ60" s="115"/>
      <c r="WLK60" s="114"/>
      <c r="WLO60" s="115"/>
      <c r="WLP60" s="114"/>
      <c r="WLT60" s="115"/>
      <c r="WLU60" s="114"/>
      <c r="WLY60" s="115"/>
      <c r="WLZ60" s="114"/>
      <c r="WMD60" s="115"/>
      <c r="WME60" s="114"/>
      <c r="WMI60" s="115"/>
      <c r="WMJ60" s="114"/>
      <c r="WMN60" s="115"/>
      <c r="WMO60" s="114"/>
      <c r="WMS60" s="115"/>
      <c r="WMT60" s="114"/>
      <c r="WMX60" s="115"/>
      <c r="WMY60" s="114"/>
      <c r="WNC60" s="115"/>
      <c r="WND60" s="114"/>
      <c r="WNH60" s="115"/>
      <c r="WNI60" s="114"/>
      <c r="WNM60" s="115"/>
      <c r="WNN60" s="114"/>
      <c r="WNR60" s="115"/>
      <c r="WNS60" s="114"/>
      <c r="WNW60" s="115"/>
      <c r="WNX60" s="114"/>
      <c r="WOB60" s="115"/>
      <c r="WOC60" s="114"/>
      <c r="WOG60" s="115"/>
      <c r="WOH60" s="114"/>
      <c r="WOL60" s="115"/>
      <c r="WOM60" s="114"/>
      <c r="WOQ60" s="115"/>
      <c r="WOR60" s="114"/>
      <c r="WOV60" s="115"/>
      <c r="WOW60" s="114"/>
      <c r="WPA60" s="115"/>
      <c r="WPB60" s="114"/>
      <c r="WPF60" s="115"/>
      <c r="WPG60" s="114"/>
      <c r="WPK60" s="115"/>
      <c r="WPL60" s="114"/>
      <c r="WPP60" s="115"/>
      <c r="WPQ60" s="114"/>
      <c r="WPU60" s="115"/>
      <c r="WPV60" s="114"/>
      <c r="WPZ60" s="115"/>
      <c r="WQA60" s="114"/>
      <c r="WQE60" s="115"/>
      <c r="WQF60" s="114"/>
      <c r="WQJ60" s="115"/>
      <c r="WQK60" s="114"/>
      <c r="WQO60" s="115"/>
      <c r="WQP60" s="114"/>
      <c r="WQT60" s="115"/>
      <c r="WQU60" s="114"/>
      <c r="WQY60" s="115"/>
      <c r="WQZ60" s="114"/>
      <c r="WRD60" s="115"/>
      <c r="WRE60" s="114"/>
      <c r="WRI60" s="115"/>
      <c r="WRJ60" s="114"/>
      <c r="WRN60" s="115"/>
      <c r="WRO60" s="114"/>
      <c r="WRS60" s="115"/>
      <c r="WRT60" s="114"/>
      <c r="WRX60" s="115"/>
      <c r="WRY60" s="114"/>
      <c r="WSC60" s="115"/>
      <c r="WSD60" s="114"/>
      <c r="WSH60" s="115"/>
      <c r="WSI60" s="114"/>
      <c r="WSM60" s="115"/>
      <c r="WSN60" s="114"/>
      <c r="WSR60" s="115"/>
      <c r="WSS60" s="114"/>
      <c r="WSW60" s="115"/>
      <c r="WSX60" s="114"/>
      <c r="WTB60" s="115"/>
      <c r="WTC60" s="114"/>
      <c r="WTG60" s="115"/>
      <c r="WTH60" s="114"/>
      <c r="WTL60" s="115"/>
      <c r="WTM60" s="114"/>
      <c r="WTQ60" s="115"/>
      <c r="WTR60" s="114"/>
      <c r="WTV60" s="115"/>
      <c r="WTW60" s="114"/>
      <c r="WUA60" s="115"/>
      <c r="WUB60" s="114"/>
      <c r="WUF60" s="115"/>
      <c r="WUG60" s="114"/>
      <c r="WUK60" s="115"/>
      <c r="WUL60" s="114"/>
      <c r="WUP60" s="115"/>
      <c r="WUQ60" s="114"/>
      <c r="WUU60" s="115"/>
      <c r="WUV60" s="114"/>
      <c r="WUZ60" s="115"/>
      <c r="WVA60" s="114"/>
      <c r="WVE60" s="115"/>
      <c r="WVF60" s="114"/>
      <c r="WVJ60" s="115"/>
      <c r="WVK60" s="114"/>
      <c r="WVO60" s="115"/>
      <c r="WVP60" s="114"/>
      <c r="WVT60" s="115"/>
      <c r="WVU60" s="114"/>
      <c r="WVY60" s="115"/>
      <c r="WVZ60" s="114"/>
      <c r="WWD60" s="115"/>
      <c r="WWE60" s="114"/>
      <c r="WWI60" s="115"/>
      <c r="WWJ60" s="114"/>
      <c r="WWN60" s="115"/>
      <c r="WWO60" s="114"/>
      <c r="WWS60" s="115"/>
      <c r="WWT60" s="114"/>
      <c r="WWX60" s="115"/>
      <c r="WWY60" s="114"/>
      <c r="WXC60" s="115"/>
      <c r="WXD60" s="114"/>
      <c r="WXH60" s="115"/>
      <c r="WXI60" s="114"/>
      <c r="WXM60" s="115"/>
      <c r="WXN60" s="114"/>
      <c r="WXR60" s="115"/>
      <c r="WXS60" s="114"/>
      <c r="WXW60" s="115"/>
      <c r="WXX60" s="114"/>
      <c r="WYB60" s="115"/>
      <c r="WYC60" s="114"/>
      <c r="WYG60" s="115"/>
      <c r="WYH60" s="114"/>
      <c r="WYL60" s="115"/>
      <c r="WYM60" s="114"/>
      <c r="WYQ60" s="115"/>
      <c r="WYR60" s="114"/>
      <c r="WYV60" s="115"/>
      <c r="WYW60" s="114"/>
      <c r="WZA60" s="115"/>
      <c r="WZB60" s="114"/>
      <c r="WZF60" s="115"/>
      <c r="WZG60" s="114"/>
      <c r="WZK60" s="115"/>
      <c r="WZL60" s="114"/>
      <c r="WZP60" s="115"/>
      <c r="WZQ60" s="114"/>
      <c r="WZU60" s="115"/>
      <c r="WZV60" s="114"/>
      <c r="WZZ60" s="115"/>
      <c r="XAA60" s="114"/>
      <c r="XAE60" s="115"/>
      <c r="XAF60" s="114"/>
      <c r="XAJ60" s="115"/>
      <c r="XAK60" s="114"/>
      <c r="XAO60" s="115"/>
      <c r="XAP60" s="114"/>
      <c r="XAT60" s="115"/>
      <c r="XAU60" s="114"/>
      <c r="XAY60" s="115"/>
      <c r="XAZ60" s="114"/>
      <c r="XBD60" s="115"/>
      <c r="XBE60" s="114"/>
      <c r="XBI60" s="115"/>
      <c r="XBJ60" s="114"/>
      <c r="XBN60" s="115"/>
      <c r="XBO60" s="114"/>
      <c r="XBS60" s="115"/>
      <c r="XBT60" s="114"/>
      <c r="XBX60" s="115"/>
      <c r="XBY60" s="114"/>
      <c r="XCC60" s="115"/>
      <c r="XCD60" s="114"/>
      <c r="XCH60" s="115"/>
      <c r="XCI60" s="114"/>
      <c r="XCM60" s="115"/>
      <c r="XCN60" s="114"/>
      <c r="XCR60" s="115"/>
      <c r="XCS60" s="114"/>
      <c r="XCW60" s="115"/>
      <c r="XCX60" s="114"/>
      <c r="XDB60" s="115"/>
      <c r="XDC60" s="114"/>
      <c r="XDG60" s="115"/>
      <c r="XDH60" s="114"/>
      <c r="XDL60" s="115"/>
      <c r="XDM60" s="114"/>
      <c r="XDQ60" s="115"/>
      <c r="XDR60" s="114"/>
      <c r="XDV60" s="115"/>
      <c r="XDW60" s="114"/>
      <c r="XEA60" s="115"/>
      <c r="XEB60" s="114"/>
      <c r="XEF60" s="115"/>
      <c r="XEG60" s="114"/>
      <c r="XEK60" s="115"/>
      <c r="XEL60" s="114"/>
      <c r="XEP60" s="115"/>
      <c r="XEQ60" s="114"/>
      <c r="XEU60" s="115"/>
      <c r="XEV60" s="114"/>
      <c r="XEZ60" s="115"/>
      <c r="XFA60" s="114"/>
    </row>
    <row r="61" spans="1:1021 1025:2046 2050:3071 3075:4096 4100:6141 6145:7166 7170:8191 8195:9216 9220:11261 11265:12286 12290:13311 13315:14336 14340:16381" x14ac:dyDescent="0.35">
      <c r="B61" s="15" t="s">
        <v>21</v>
      </c>
      <c r="C61" s="55">
        <v>977</v>
      </c>
      <c r="D61" s="55">
        <v>2341</v>
      </c>
      <c r="E61" s="9">
        <v>7608</v>
      </c>
      <c r="F61" s="55">
        <v>14270</v>
      </c>
    </row>
    <row r="62" spans="1:1021 1025:2046 2050:3071 3075:4096 4100:6141 6145:7166 7170:8191 8195:9216 9220:11261 11265:12286 12290:13311 13315:14336 14340:16381" x14ac:dyDescent="0.35">
      <c r="B62" s="15" t="s">
        <v>54</v>
      </c>
      <c r="C62" s="55">
        <v>666</v>
      </c>
      <c r="D62" s="55">
        <v>1598</v>
      </c>
      <c r="E62" s="55">
        <v>2947</v>
      </c>
      <c r="F62" s="55">
        <v>8632</v>
      </c>
    </row>
    <row r="63" spans="1:1021 1025:2046 2050:3071 3075:4096 4100:6141 6145:7166 7170:8191 8195:9216 9220:11261 11265:12286 12290:13311 13315:14336 14340:16381" x14ac:dyDescent="0.35">
      <c r="B63" s="15" t="s">
        <v>346</v>
      </c>
      <c r="C63" s="55">
        <v>0</v>
      </c>
      <c r="D63" s="55">
        <v>207</v>
      </c>
      <c r="E63" s="55">
        <v>282</v>
      </c>
      <c r="F63" s="55">
        <v>2651</v>
      </c>
    </row>
    <row r="64" spans="1:1021 1025:2046 2050:3071 3075:4096 4100:6141 6145:7166 7170:8191 8195:9216 9220:11261 11265:12286 12290:13311 13315:14336 14340:16381" x14ac:dyDescent="0.35">
      <c r="B64" s="15" t="s">
        <v>23</v>
      </c>
      <c r="C64" s="55">
        <v>0</v>
      </c>
      <c r="D64" s="55">
        <v>944</v>
      </c>
      <c r="E64" s="55">
        <v>2304</v>
      </c>
      <c r="F64" s="55">
        <v>2785</v>
      </c>
    </row>
    <row r="65" spans="2:6" ht="9" customHeight="1" x14ac:dyDescent="0.35">
      <c r="B65" s="15"/>
      <c r="C65" s="55"/>
      <c r="D65" s="55"/>
      <c r="E65" s="55"/>
      <c r="F65" s="55"/>
    </row>
    <row r="66" spans="2:6" x14ac:dyDescent="0.35">
      <c r="B66" s="374" t="s">
        <v>910</v>
      </c>
      <c r="C66" s="374"/>
      <c r="D66" s="374"/>
      <c r="E66" s="374"/>
      <c r="F66" s="374"/>
    </row>
    <row r="67" spans="2:6" ht="55.5" customHeight="1" x14ac:dyDescent="0.35">
      <c r="B67" s="374" t="s">
        <v>232</v>
      </c>
      <c r="C67" s="374"/>
      <c r="D67" s="374"/>
      <c r="E67" s="374"/>
      <c r="F67" s="374"/>
    </row>
    <row r="68" spans="2:6" x14ac:dyDescent="0.35"/>
    <row r="69" spans="2:6" x14ac:dyDescent="0.35">
      <c r="B69" s="63" t="s">
        <v>184</v>
      </c>
      <c r="C69" s="63"/>
      <c r="D69" s="63"/>
      <c r="E69" s="63"/>
      <c r="F69" s="11"/>
    </row>
    <row r="70" spans="2:6" x14ac:dyDescent="0.35">
      <c r="F70" s="12"/>
    </row>
    <row r="71" spans="2:6" x14ac:dyDescent="0.35">
      <c r="B71" s="230" t="s">
        <v>418</v>
      </c>
      <c r="F71" s="69"/>
    </row>
    <row r="72" spans="2:6" x14ac:dyDescent="0.35">
      <c r="B72" s="374" t="s">
        <v>909</v>
      </c>
      <c r="C72" s="374"/>
      <c r="D72" s="374"/>
      <c r="E72" s="374"/>
      <c r="F72" s="374"/>
    </row>
    <row r="73" spans="2:6" ht="57" customHeight="1" x14ac:dyDescent="0.35">
      <c r="B73" s="374" t="s">
        <v>1186</v>
      </c>
      <c r="C73" s="374"/>
      <c r="D73" s="374"/>
      <c r="E73" s="374"/>
      <c r="F73" s="374"/>
    </row>
    <row r="74" spans="2:6" x14ac:dyDescent="0.35">
      <c r="B74" s="87" t="s">
        <v>185</v>
      </c>
      <c r="F74" s="69"/>
    </row>
    <row r="75" spans="2:6" x14ac:dyDescent="0.35">
      <c r="B75" t="s">
        <v>419</v>
      </c>
    </row>
    <row r="76" spans="2:6" x14ac:dyDescent="0.35"/>
    <row r="77" spans="2:6" x14ac:dyDescent="0.35"/>
  </sheetData>
  <mergeCells count="12">
    <mergeCell ref="B36:E36"/>
    <mergeCell ref="B41:E41"/>
    <mergeCell ref="B44:E44"/>
    <mergeCell ref="B67:F67"/>
    <mergeCell ref="B73:F73"/>
    <mergeCell ref="B72:F72"/>
    <mergeCell ref="B66:F66"/>
    <mergeCell ref="B13:E13"/>
    <mergeCell ref="B16:E16"/>
    <mergeCell ref="B21:E21"/>
    <mergeCell ref="B23:E23"/>
    <mergeCell ref="B33:E33"/>
  </mergeCells>
  <pageMargins left="0.511811024" right="0.511811024" top="0.78740157499999996" bottom="0.78740157499999996" header="0.31496062000000002" footer="0.31496062000000002"/>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0FBD5-BCFB-4728-BC85-ED5D826C7BB4}">
  <sheetPr>
    <tabColor rgb="FF0070C0"/>
  </sheetPr>
  <dimension ref="A1:G145"/>
  <sheetViews>
    <sheetView showGridLines="0" showRowColHeaders="0" topLeftCell="A29" zoomScale="80" zoomScaleNormal="80" workbookViewId="0">
      <selection activeCell="E1" sqref="E1"/>
    </sheetView>
  </sheetViews>
  <sheetFormatPr defaultColWidth="0" defaultRowHeight="14.5" zeroHeight="1" x14ac:dyDescent="0.35"/>
  <cols>
    <col min="1" max="1" width="3" customWidth="1"/>
    <col min="2" max="2" width="83" customWidth="1"/>
    <col min="3" max="5" width="25.81640625" customWidth="1"/>
    <col min="6" max="6" width="25.81640625" style="82" customWidth="1"/>
    <col min="7" max="7" width="4.7265625" customWidth="1"/>
    <col min="8" max="16384" width="6.26953125" hidden="1"/>
  </cols>
  <sheetData>
    <row r="1" spans="2:6" ht="32.25" customHeight="1" x14ac:dyDescent="0.35">
      <c r="B1" s="71" t="s">
        <v>1281</v>
      </c>
      <c r="F1" s="12"/>
    </row>
    <row r="2" spans="2:6" ht="27.65" customHeight="1" x14ac:dyDescent="0.35">
      <c r="B2" s="72"/>
      <c r="F2" s="12"/>
    </row>
    <row r="3" spans="2:6" ht="18" customHeight="1" x14ac:dyDescent="0.35">
      <c r="B3" s="125" t="s">
        <v>983</v>
      </c>
      <c r="C3" s="63"/>
      <c r="D3" s="63"/>
      <c r="E3" s="63"/>
      <c r="F3" s="11"/>
    </row>
    <row r="4" spans="2:6" ht="9" customHeight="1" x14ac:dyDescent="0.35">
      <c r="B4" s="72"/>
      <c r="F4" s="12"/>
    </row>
    <row r="5" spans="2:6" x14ac:dyDescent="0.35">
      <c r="B5" s="237" t="s">
        <v>1077</v>
      </c>
      <c r="C5" s="238"/>
      <c r="D5" s="238"/>
      <c r="E5" s="238"/>
      <c r="F5" s="238"/>
    </row>
    <row r="6" spans="2:6" ht="7.5" customHeight="1" x14ac:dyDescent="0.35">
      <c r="B6" s="87"/>
      <c r="C6" s="126"/>
      <c r="D6" s="126"/>
      <c r="E6" s="126"/>
      <c r="F6" s="126"/>
    </row>
    <row r="7" spans="2:6" ht="20.149999999999999" customHeight="1" x14ac:dyDescent="0.35">
      <c r="B7" s="230" t="s">
        <v>1001</v>
      </c>
      <c r="C7" s="126"/>
      <c r="D7" s="126"/>
      <c r="E7" s="126"/>
      <c r="F7" s="126"/>
    </row>
    <row r="8" spans="2:6" ht="20.149999999999999" customHeight="1" x14ac:dyDescent="0.35">
      <c r="B8" s="133" t="s">
        <v>985</v>
      </c>
      <c r="C8" s="133" t="s">
        <v>988</v>
      </c>
      <c r="D8" s="133" t="s">
        <v>989</v>
      </c>
      <c r="E8" s="133" t="s">
        <v>990</v>
      </c>
      <c r="F8" s="97"/>
    </row>
    <row r="9" spans="2:6" ht="87" x14ac:dyDescent="0.35">
      <c r="B9" s="231" t="s">
        <v>991</v>
      </c>
      <c r="C9" s="134" t="s">
        <v>1073</v>
      </c>
      <c r="D9" s="188" t="s">
        <v>1074</v>
      </c>
      <c r="E9" s="188" t="s">
        <v>1027</v>
      </c>
      <c r="F9" s="97"/>
    </row>
    <row r="10" spans="2:6" ht="58" x14ac:dyDescent="0.35">
      <c r="B10" s="231" t="s">
        <v>992</v>
      </c>
      <c r="C10" s="134" t="s">
        <v>1180</v>
      </c>
      <c r="D10" s="188" t="s">
        <v>1181</v>
      </c>
      <c r="E10" s="188" t="s">
        <v>1182</v>
      </c>
      <c r="F10" s="97"/>
    </row>
    <row r="11" spans="2:6" ht="6.75" customHeight="1" x14ac:dyDescent="0.35">
      <c r="B11" s="87"/>
      <c r="C11" s="126"/>
      <c r="D11" s="126"/>
      <c r="E11" s="126"/>
      <c r="F11" s="126"/>
    </row>
    <row r="12" spans="2:6" ht="19.5" customHeight="1" x14ac:dyDescent="0.35">
      <c r="B12" s="230" t="s">
        <v>1002</v>
      </c>
      <c r="C12" s="126"/>
      <c r="D12" s="126"/>
      <c r="E12" s="126"/>
      <c r="F12" s="126"/>
    </row>
    <row r="13" spans="2:6" ht="15.75" customHeight="1" x14ac:dyDescent="0.35">
      <c r="B13" s="378" t="s">
        <v>1069</v>
      </c>
      <c r="C13" s="378"/>
      <c r="D13" s="378"/>
      <c r="E13" s="378"/>
      <c r="F13" s="136"/>
    </row>
    <row r="14" spans="2:6" ht="6.75" customHeight="1" x14ac:dyDescent="0.35">
      <c r="B14" s="87"/>
      <c r="C14" s="126"/>
      <c r="D14" s="126"/>
      <c r="E14" s="126"/>
      <c r="F14" s="126"/>
    </row>
    <row r="15" spans="2:6" ht="20.149999999999999" customHeight="1" x14ac:dyDescent="0.35">
      <c r="B15" s="230" t="s">
        <v>1003</v>
      </c>
      <c r="C15" s="126"/>
      <c r="D15" s="126"/>
      <c r="E15" s="126"/>
      <c r="F15" s="126"/>
    </row>
    <row r="16" spans="2:6" ht="48" customHeight="1" x14ac:dyDescent="0.35">
      <c r="B16" s="378" t="s">
        <v>1075</v>
      </c>
      <c r="C16" s="378"/>
      <c r="D16" s="378"/>
      <c r="E16" s="378"/>
      <c r="F16" s="136"/>
    </row>
    <row r="17" spans="2:6" ht="20.149999999999999" customHeight="1" x14ac:dyDescent="0.35">
      <c r="B17" s="230" t="s">
        <v>1005</v>
      </c>
      <c r="C17" s="126"/>
      <c r="D17" s="126"/>
      <c r="E17" s="126"/>
      <c r="F17" s="126"/>
    </row>
    <row r="18" spans="2:6" ht="14.25" customHeight="1" x14ac:dyDescent="0.35">
      <c r="B18" s="30" t="s">
        <v>1076</v>
      </c>
      <c r="C18" s="126"/>
      <c r="D18" s="126"/>
      <c r="E18" s="126"/>
      <c r="F18" s="126"/>
    </row>
    <row r="19" spans="2:6" ht="14.25" customHeight="1" x14ac:dyDescent="0.35">
      <c r="B19" s="136"/>
      <c r="C19" s="126"/>
      <c r="D19" s="126"/>
      <c r="E19" s="126"/>
      <c r="F19" s="126"/>
    </row>
    <row r="20" spans="2:6" ht="20.149999999999999" customHeight="1" x14ac:dyDescent="0.35">
      <c r="B20" s="230" t="s">
        <v>1004</v>
      </c>
      <c r="C20" s="126"/>
      <c r="D20" s="126"/>
      <c r="E20" s="126"/>
      <c r="F20" s="126"/>
    </row>
    <row r="21" spans="2:6" ht="52.5" customHeight="1" x14ac:dyDescent="0.35">
      <c r="B21" s="378" t="s">
        <v>1072</v>
      </c>
      <c r="C21" s="378"/>
      <c r="D21" s="378"/>
      <c r="E21" s="378"/>
      <c r="F21" s="126"/>
    </row>
    <row r="22" spans="2:6" ht="14.25" customHeight="1" x14ac:dyDescent="0.35">
      <c r="B22" s="230" t="s">
        <v>1006</v>
      </c>
      <c r="C22" s="126"/>
      <c r="D22" s="126"/>
      <c r="E22" s="126"/>
      <c r="F22" s="126"/>
    </row>
    <row r="23" spans="2:6" ht="56.25" customHeight="1" x14ac:dyDescent="0.35">
      <c r="B23" s="378" t="s">
        <v>1000</v>
      </c>
      <c r="C23" s="378"/>
      <c r="D23" s="378"/>
      <c r="E23" s="378"/>
      <c r="F23" s="126"/>
    </row>
    <row r="24" spans="2:6" x14ac:dyDescent="0.35">
      <c r="F24"/>
    </row>
    <row r="25" spans="2:6" x14ac:dyDescent="0.35">
      <c r="B25" s="63" t="s">
        <v>164</v>
      </c>
      <c r="C25" s="141"/>
      <c r="D25" s="141"/>
      <c r="E25" s="141"/>
      <c r="F25" s="119"/>
    </row>
    <row r="26" spans="2:6" x14ac:dyDescent="0.35">
      <c r="B26" s="56"/>
      <c r="C26" s="221"/>
      <c r="D26" s="221"/>
      <c r="E26" s="221"/>
      <c r="F26" s="98"/>
    </row>
    <row r="27" spans="2:6" ht="29" x14ac:dyDescent="0.35">
      <c r="B27" s="87" t="s">
        <v>336</v>
      </c>
      <c r="C27" s="69">
        <v>2019</v>
      </c>
      <c r="D27" s="69">
        <v>2020</v>
      </c>
      <c r="E27" s="69">
        <v>2021</v>
      </c>
      <c r="F27" s="69">
        <v>2022</v>
      </c>
    </row>
    <row r="28" spans="2:6" ht="10.5" customHeight="1" x14ac:dyDescent="0.35">
      <c r="B28" s="87"/>
      <c r="C28" s="12"/>
      <c r="D28" s="12"/>
      <c r="E28" s="12"/>
      <c r="F28" s="251"/>
    </row>
    <row r="29" spans="2:6" x14ac:dyDescent="0.35">
      <c r="B29" s="117" t="s">
        <v>422</v>
      </c>
      <c r="C29" s="254">
        <v>173057577.1955997</v>
      </c>
      <c r="D29" s="254">
        <v>173878816.26649371</v>
      </c>
      <c r="E29" s="254">
        <v>174189455.86354756</v>
      </c>
      <c r="F29" s="121">
        <v>168168323.6492444</v>
      </c>
    </row>
    <row r="30" spans="2:6" x14ac:dyDescent="0.35">
      <c r="B30" s="45" t="s">
        <v>421</v>
      </c>
      <c r="C30" s="255">
        <v>48207233.452096835</v>
      </c>
      <c r="D30" s="255">
        <v>42701373.945574835</v>
      </c>
      <c r="E30" s="255">
        <v>42758372.390639007</v>
      </c>
      <c r="F30" s="46">
        <v>40257492.450279996</v>
      </c>
    </row>
    <row r="31" spans="2:6" x14ac:dyDescent="0.35">
      <c r="B31" s="45" t="s">
        <v>347</v>
      </c>
      <c r="C31" s="255">
        <v>107111452.10913017</v>
      </c>
      <c r="D31" s="255">
        <v>110781348.16133289</v>
      </c>
      <c r="E31" s="255">
        <v>111227507.06522049</v>
      </c>
      <c r="F31" s="46">
        <v>109783886.54024939</v>
      </c>
    </row>
    <row r="32" spans="2:6" x14ac:dyDescent="0.35">
      <c r="B32" s="45" t="s">
        <v>348</v>
      </c>
      <c r="C32" s="255">
        <v>146788.28324000002</v>
      </c>
      <c r="D32" s="255">
        <v>578.84472799999992</v>
      </c>
      <c r="E32" s="255">
        <v>166075.13706436724</v>
      </c>
      <c r="F32" s="46">
        <v>10556404.403582742</v>
      </c>
    </row>
    <row r="33" spans="2:6" x14ac:dyDescent="0.35">
      <c r="B33" s="45" t="s">
        <v>1172</v>
      </c>
      <c r="C33" s="255">
        <v>9785137.242132701</v>
      </c>
      <c r="D33" s="255">
        <v>11741717.92</v>
      </c>
      <c r="E33" s="255">
        <v>11709006.407611614</v>
      </c>
      <c r="F33" s="46">
        <v>75410.6335756146</v>
      </c>
    </row>
    <row r="34" spans="2:6" x14ac:dyDescent="0.35">
      <c r="B34" s="45" t="s">
        <v>349</v>
      </c>
      <c r="C34" s="255">
        <v>7806966.1090000002</v>
      </c>
      <c r="D34" s="255">
        <v>8653797.3948579989</v>
      </c>
      <c r="E34" s="255">
        <v>8328494.8630120959</v>
      </c>
      <c r="F34" s="46">
        <v>7495129.6215566406</v>
      </c>
    </row>
    <row r="35" spans="2:6" x14ac:dyDescent="0.35">
      <c r="B35" s="45"/>
      <c r="C35" s="255"/>
      <c r="D35" s="255"/>
      <c r="E35" s="255"/>
      <c r="F35" s="46"/>
    </row>
    <row r="36" spans="2:6" x14ac:dyDescent="0.35">
      <c r="B36" s="160" t="s">
        <v>1171</v>
      </c>
      <c r="C36" s="59"/>
      <c r="D36" s="59"/>
      <c r="E36" s="60"/>
      <c r="F36" s="60"/>
    </row>
    <row r="37" spans="2:6" x14ac:dyDescent="0.35">
      <c r="B37" s="45"/>
      <c r="C37" s="59"/>
      <c r="D37" s="59"/>
      <c r="E37" s="59"/>
      <c r="F37" s="60"/>
    </row>
    <row r="38" spans="2:6" ht="29" x14ac:dyDescent="0.35">
      <c r="B38" s="87" t="s">
        <v>337</v>
      </c>
      <c r="C38" s="69">
        <v>2019</v>
      </c>
      <c r="D38" s="69">
        <v>2020</v>
      </c>
      <c r="E38" s="69">
        <v>2021</v>
      </c>
      <c r="F38" s="69">
        <v>2022</v>
      </c>
    </row>
    <row r="39" spans="2:6" ht="10.5" customHeight="1" x14ac:dyDescent="0.35">
      <c r="B39" s="87"/>
      <c r="C39" s="12"/>
      <c r="D39" s="12"/>
      <c r="E39" s="12"/>
      <c r="F39" s="120"/>
    </row>
    <row r="40" spans="2:6" x14ac:dyDescent="0.35">
      <c r="B40" s="117" t="s">
        <v>1168</v>
      </c>
      <c r="C40" s="121" t="s">
        <v>263</v>
      </c>
      <c r="D40" s="121" t="s">
        <v>263</v>
      </c>
      <c r="E40" s="121" t="s">
        <v>263</v>
      </c>
      <c r="F40" s="121">
        <v>13942.111005256498</v>
      </c>
    </row>
    <row r="41" spans="2:6" x14ac:dyDescent="0.35">
      <c r="B41" s="45" t="s">
        <v>1169</v>
      </c>
      <c r="C41" s="209" t="s">
        <v>263</v>
      </c>
      <c r="D41" s="209" t="s">
        <v>263</v>
      </c>
      <c r="E41" s="209" t="s">
        <v>263</v>
      </c>
      <c r="F41" s="46">
        <v>4103.0266085098401</v>
      </c>
    </row>
    <row r="42" spans="2:6" x14ac:dyDescent="0.35">
      <c r="B42" s="45" t="s">
        <v>350</v>
      </c>
      <c r="C42" s="209" t="s">
        <v>263</v>
      </c>
      <c r="D42" s="209" t="s">
        <v>263</v>
      </c>
      <c r="E42" s="209" t="s">
        <v>263</v>
      </c>
      <c r="F42" s="46">
        <v>1669.4156453071666</v>
      </c>
    </row>
    <row r="43" spans="2:6" x14ac:dyDescent="0.35">
      <c r="B43" s="45" t="s">
        <v>351</v>
      </c>
      <c r="C43" s="209" t="s">
        <v>263</v>
      </c>
      <c r="D43" s="209" t="s">
        <v>263</v>
      </c>
      <c r="E43" s="209" t="s">
        <v>263</v>
      </c>
      <c r="F43" s="46">
        <v>8169.6687514394907</v>
      </c>
    </row>
    <row r="44" spans="2:6" x14ac:dyDescent="0.35">
      <c r="B44" s="45"/>
      <c r="C44" s="209"/>
      <c r="D44" s="209"/>
      <c r="E44" s="209"/>
      <c r="F44" s="46"/>
    </row>
    <row r="45" spans="2:6" x14ac:dyDescent="0.35">
      <c r="B45" s="3" t="s">
        <v>1167</v>
      </c>
      <c r="C45" s="209"/>
      <c r="D45" s="209"/>
      <c r="E45" s="209"/>
      <c r="F45" s="46"/>
    </row>
    <row r="46" spans="2:6" x14ac:dyDescent="0.35">
      <c r="B46" s="3" t="s">
        <v>1170</v>
      </c>
      <c r="C46" s="252"/>
      <c r="D46" s="252"/>
      <c r="E46" s="252"/>
      <c r="F46" s="55"/>
    </row>
    <row r="47" spans="2:6" x14ac:dyDescent="0.35">
      <c r="B47" s="256"/>
      <c r="C47" s="252"/>
      <c r="D47" s="252"/>
      <c r="E47" s="252"/>
      <c r="F47" s="55"/>
    </row>
    <row r="48" spans="2:6" x14ac:dyDescent="0.35">
      <c r="B48" s="87" t="s">
        <v>338</v>
      </c>
      <c r="C48" s="69">
        <v>2019</v>
      </c>
      <c r="D48" s="69">
        <v>2020</v>
      </c>
      <c r="E48" s="69">
        <v>2021</v>
      </c>
      <c r="F48" s="69">
        <v>2022</v>
      </c>
    </row>
    <row r="49" spans="2:6" ht="10.5" customHeight="1" x14ac:dyDescent="0.35">
      <c r="B49" s="87"/>
      <c r="C49" s="12"/>
      <c r="D49" s="12"/>
      <c r="E49" s="12"/>
      <c r="F49" s="120"/>
    </row>
    <row r="50" spans="2:6" x14ac:dyDescent="0.35">
      <c r="B50" s="117" t="s">
        <v>1326</v>
      </c>
      <c r="C50" s="121">
        <v>5727142.1361111114</v>
      </c>
      <c r="D50" s="121">
        <v>5222196.6027777772</v>
      </c>
      <c r="E50" s="121">
        <v>5671158.2666666666</v>
      </c>
      <c r="F50" s="121">
        <v>5331748.3348675864</v>
      </c>
    </row>
    <row r="51" spans="2:6" x14ac:dyDescent="0.35">
      <c r="B51" s="45" t="s">
        <v>423</v>
      </c>
      <c r="C51" s="250" t="s">
        <v>263</v>
      </c>
      <c r="D51" s="250" t="s">
        <v>263</v>
      </c>
      <c r="E51" s="250" t="s">
        <v>263</v>
      </c>
      <c r="F51" s="46">
        <v>4219800.0298626255</v>
      </c>
    </row>
    <row r="52" spans="2:6" x14ac:dyDescent="0.35">
      <c r="B52" s="45" t="s">
        <v>424</v>
      </c>
      <c r="C52" s="250" t="s">
        <v>263</v>
      </c>
      <c r="D52" s="250" t="s">
        <v>263</v>
      </c>
      <c r="E52" s="250" t="s">
        <v>263</v>
      </c>
      <c r="F52" s="46">
        <v>0</v>
      </c>
    </row>
    <row r="53" spans="2:6" x14ac:dyDescent="0.35">
      <c r="B53" s="45" t="s">
        <v>425</v>
      </c>
      <c r="C53" s="250" t="s">
        <v>263</v>
      </c>
      <c r="D53" s="250" t="s">
        <v>263</v>
      </c>
      <c r="E53" s="250" t="s">
        <v>263</v>
      </c>
      <c r="F53" s="46">
        <v>0</v>
      </c>
    </row>
    <row r="54" spans="2:6" x14ac:dyDescent="0.35">
      <c r="B54" s="45" t="s">
        <v>426</v>
      </c>
      <c r="C54" s="250" t="s">
        <v>263</v>
      </c>
      <c r="D54" s="250" t="s">
        <v>263</v>
      </c>
      <c r="E54" s="250" t="s">
        <v>263</v>
      </c>
      <c r="F54" s="46">
        <v>1111948.3050049611</v>
      </c>
    </row>
    <row r="55" spans="2:6" x14ac:dyDescent="0.35">
      <c r="B55" s="3" t="s">
        <v>1327</v>
      </c>
      <c r="C55" s="250"/>
      <c r="D55" s="250"/>
      <c r="E55" s="250"/>
      <c r="F55" s="46"/>
    </row>
    <row r="56" spans="2:6" x14ac:dyDescent="0.35">
      <c r="B56" s="45"/>
      <c r="C56" s="250"/>
      <c r="D56" s="250"/>
      <c r="E56" s="250"/>
      <c r="F56" s="46"/>
    </row>
    <row r="57" spans="2:6" x14ac:dyDescent="0.35">
      <c r="B57" s="87" t="s">
        <v>339</v>
      </c>
      <c r="C57" s="88">
        <v>2019</v>
      </c>
      <c r="D57" s="88">
        <v>2020</v>
      </c>
      <c r="E57" s="88">
        <v>2021</v>
      </c>
      <c r="F57" s="88">
        <v>2022</v>
      </c>
    </row>
    <row r="58" spans="2:6" ht="11.25" customHeight="1" x14ac:dyDescent="0.35">
      <c r="B58" s="87"/>
      <c r="C58" s="12"/>
      <c r="D58" s="12"/>
      <c r="E58" s="12"/>
      <c r="F58" s="120"/>
    </row>
    <row r="59" spans="2:6" ht="14.25" customHeight="1" x14ac:dyDescent="0.35">
      <c r="B59" s="117" t="s">
        <v>1323</v>
      </c>
      <c r="C59" s="223">
        <v>1704247.2249999999</v>
      </c>
      <c r="D59" s="223">
        <v>1624535.3305555556</v>
      </c>
      <c r="E59" s="223">
        <v>1795758.3638888889</v>
      </c>
      <c r="F59" s="121">
        <v>1636141.6772815012</v>
      </c>
    </row>
    <row r="60" spans="2:6" x14ac:dyDescent="0.35">
      <c r="B60" s="45" t="s">
        <v>427</v>
      </c>
      <c r="C60" s="224">
        <v>630870.11111111112</v>
      </c>
      <c r="D60" s="224">
        <v>601686</v>
      </c>
      <c r="E60" s="224">
        <v>668507.85833333328</v>
      </c>
      <c r="F60" s="46">
        <v>623903.74999999988</v>
      </c>
    </row>
    <row r="61" spans="2:6" x14ac:dyDescent="0.35">
      <c r="B61" s="45" t="s">
        <v>428</v>
      </c>
      <c r="C61" s="224" t="s">
        <v>263</v>
      </c>
      <c r="D61" s="224" t="s">
        <v>263</v>
      </c>
      <c r="E61" s="224" t="s">
        <v>263</v>
      </c>
      <c r="F61" s="46">
        <v>0</v>
      </c>
    </row>
    <row r="62" spans="2:6" x14ac:dyDescent="0.35">
      <c r="B62" s="45" t="s">
        <v>429</v>
      </c>
      <c r="C62" s="224" t="s">
        <v>263</v>
      </c>
      <c r="D62" s="224" t="s">
        <v>263</v>
      </c>
      <c r="E62" s="224" t="s">
        <v>263</v>
      </c>
      <c r="F62" s="46">
        <v>0</v>
      </c>
    </row>
    <row r="63" spans="2:6" x14ac:dyDescent="0.35">
      <c r="B63" s="45" t="s">
        <v>430</v>
      </c>
      <c r="C63" s="224">
        <v>1045591.225</v>
      </c>
      <c r="D63" s="224">
        <v>1022849.3305555555</v>
      </c>
      <c r="E63" s="224">
        <v>1127250.5055555555</v>
      </c>
      <c r="F63" s="46">
        <v>1012237.9272815014</v>
      </c>
    </row>
    <row r="64" spans="2:6" x14ac:dyDescent="0.35">
      <c r="B64" s="66"/>
      <c r="C64" s="75"/>
      <c r="D64" s="75"/>
      <c r="E64" s="75"/>
      <c r="F64" s="55"/>
    </row>
    <row r="65" spans="2:6" x14ac:dyDescent="0.35">
      <c r="B65" s="87" t="s">
        <v>340</v>
      </c>
      <c r="C65" s="88">
        <v>2019</v>
      </c>
      <c r="D65" s="88">
        <v>2020</v>
      </c>
      <c r="E65" s="88">
        <v>2021</v>
      </c>
      <c r="F65" s="88">
        <v>2022</v>
      </c>
    </row>
    <row r="66" spans="2:6" ht="6.75" customHeight="1" x14ac:dyDescent="0.35">
      <c r="B66" s="90"/>
      <c r="C66" s="252"/>
      <c r="D66" s="252"/>
      <c r="E66" s="252"/>
      <c r="F66" s="55"/>
    </row>
    <row r="67" spans="2:6" x14ac:dyDescent="0.35">
      <c r="B67" s="117" t="s">
        <v>1324</v>
      </c>
      <c r="C67" s="46">
        <v>187802332.87</v>
      </c>
      <c r="D67" s="46">
        <v>186882892.21229154</v>
      </c>
      <c r="E67" s="46">
        <v>188512343.04362148</v>
      </c>
      <c r="F67" s="121">
        <v>187376559.76577294</v>
      </c>
    </row>
    <row r="68" spans="2:6" x14ac:dyDescent="0.35">
      <c r="B68" s="45" t="s">
        <v>431</v>
      </c>
      <c r="C68" s="224" t="s">
        <v>263</v>
      </c>
      <c r="D68" s="224" t="s">
        <v>263</v>
      </c>
      <c r="E68" s="224" t="s">
        <v>263</v>
      </c>
      <c r="F68" s="46">
        <v>120013255.25873443</v>
      </c>
    </row>
    <row r="69" spans="2:6" x14ac:dyDescent="0.35">
      <c r="B69" s="45" t="s">
        <v>432</v>
      </c>
      <c r="C69" s="224" t="s">
        <v>263</v>
      </c>
      <c r="D69" s="224" t="s">
        <v>263</v>
      </c>
      <c r="E69" s="224" t="s">
        <v>263</v>
      </c>
      <c r="F69" s="253">
        <v>0.64049236152459554</v>
      </c>
    </row>
    <row r="70" spans="2:6" x14ac:dyDescent="0.35">
      <c r="B70" s="45" t="s">
        <v>1325</v>
      </c>
      <c r="C70" s="252"/>
      <c r="D70" s="252"/>
      <c r="E70" s="252"/>
      <c r="F70" s="55"/>
    </row>
    <row r="71" spans="2:6" x14ac:dyDescent="0.35">
      <c r="B71" s="90"/>
      <c r="C71" s="252"/>
      <c r="D71" s="252"/>
      <c r="E71" s="252"/>
      <c r="F71" s="55"/>
    </row>
    <row r="72" spans="2:6" x14ac:dyDescent="0.35">
      <c r="B72" s="87" t="s">
        <v>341</v>
      </c>
      <c r="C72" s="12"/>
      <c r="D72" s="12"/>
      <c r="E72" s="12"/>
      <c r="F72" s="88"/>
    </row>
    <row r="73" spans="2:6" ht="6" customHeight="1" x14ac:dyDescent="0.35">
      <c r="B73" s="90"/>
      <c r="C73" s="252"/>
      <c r="D73" s="252"/>
      <c r="E73" s="252"/>
      <c r="F73" s="96"/>
    </row>
    <row r="74" spans="2:6" ht="29" x14ac:dyDescent="0.35">
      <c r="B74" s="45" t="s">
        <v>888</v>
      </c>
      <c r="C74" s="252"/>
      <c r="D74" s="252"/>
      <c r="E74" s="252"/>
      <c r="F74" s="96"/>
    </row>
    <row r="75" spans="2:6" x14ac:dyDescent="0.35">
      <c r="B75" s="90"/>
      <c r="C75" s="252"/>
      <c r="D75" s="252"/>
      <c r="E75" s="252"/>
      <c r="F75" s="96"/>
    </row>
    <row r="76" spans="2:6" x14ac:dyDescent="0.35">
      <c r="B76" s="87" t="s">
        <v>342</v>
      </c>
      <c r="C76" s="12"/>
      <c r="D76" s="12"/>
      <c r="E76" s="12"/>
      <c r="F76" s="88"/>
    </row>
    <row r="77" spans="2:6" ht="9" customHeight="1" x14ac:dyDescent="0.35">
      <c r="B77" s="87"/>
      <c r="C77" s="12"/>
      <c r="D77" s="12"/>
      <c r="E77" s="12"/>
      <c r="F77" s="120"/>
    </row>
    <row r="78" spans="2:6" x14ac:dyDescent="0.35">
      <c r="B78" s="45" t="s">
        <v>433</v>
      </c>
      <c r="F78" s="120"/>
    </row>
    <row r="79" spans="2:6" x14ac:dyDescent="0.35">
      <c r="B79" s="90"/>
      <c r="C79" s="90"/>
      <c r="D79" s="90"/>
      <c r="E79" s="90"/>
      <c r="F79" s="96"/>
    </row>
    <row r="80" spans="2:6" x14ac:dyDescent="0.35">
      <c r="B80" s="63" t="s">
        <v>434</v>
      </c>
      <c r="C80" s="63"/>
      <c r="D80" s="63"/>
      <c r="E80" s="63"/>
      <c r="F80" s="122"/>
    </row>
    <row r="81" spans="2:6" ht="12" customHeight="1" x14ac:dyDescent="0.35">
      <c r="B81" s="66"/>
      <c r="C81" s="66"/>
      <c r="D81" s="66"/>
      <c r="E81" s="66"/>
      <c r="F81" s="55"/>
    </row>
    <row r="82" spans="2:6" x14ac:dyDescent="0.35">
      <c r="B82" s="87" t="s">
        <v>1183</v>
      </c>
      <c r="C82" s="246">
        <v>2019</v>
      </c>
      <c r="D82" s="246">
        <v>2020</v>
      </c>
      <c r="E82" s="246">
        <v>2021</v>
      </c>
      <c r="F82" s="246">
        <v>2022</v>
      </c>
    </row>
    <row r="83" spans="2:6" x14ac:dyDescent="0.35">
      <c r="B83" t="s">
        <v>1184</v>
      </c>
      <c r="C83" s="80" t="s">
        <v>263</v>
      </c>
      <c r="D83" s="80" t="s">
        <v>263</v>
      </c>
      <c r="E83" s="80" t="s">
        <v>263</v>
      </c>
      <c r="F83" s="245">
        <v>5890110.0382134048</v>
      </c>
    </row>
    <row r="84" spans="2:6" x14ac:dyDescent="0.35">
      <c r="B84" s="3" t="s">
        <v>961</v>
      </c>
      <c r="C84" s="80"/>
      <c r="D84" s="80"/>
      <c r="E84" s="80"/>
      <c r="F84" s="245"/>
    </row>
    <row r="85" spans="2:6" x14ac:dyDescent="0.35">
      <c r="C85" s="80"/>
      <c r="D85" s="80"/>
      <c r="E85" s="80"/>
      <c r="F85" s="245"/>
    </row>
    <row r="86" spans="2:6" x14ac:dyDescent="0.35">
      <c r="B86" s="87" t="s">
        <v>173</v>
      </c>
      <c r="C86" s="80"/>
      <c r="D86" s="80"/>
      <c r="E86" s="80"/>
      <c r="F86" s="246"/>
    </row>
    <row r="87" spans="2:6" x14ac:dyDescent="0.35">
      <c r="B87" s="3" t="s">
        <v>888</v>
      </c>
      <c r="C87" s="244"/>
      <c r="D87" s="244"/>
      <c r="E87" s="244"/>
      <c r="F87" s="247"/>
    </row>
    <row r="88" spans="2:6" x14ac:dyDescent="0.35">
      <c r="C88" s="80"/>
      <c r="D88" s="80"/>
      <c r="E88" s="80"/>
      <c r="F88" s="245"/>
    </row>
    <row r="89" spans="2:6" x14ac:dyDescent="0.35">
      <c r="B89" s="87" t="s">
        <v>174</v>
      </c>
      <c r="C89" s="80"/>
      <c r="D89" s="80"/>
      <c r="E89" s="80"/>
      <c r="F89" s="246"/>
    </row>
    <row r="90" spans="2:6" x14ac:dyDescent="0.35">
      <c r="B90" s="45" t="s">
        <v>433</v>
      </c>
      <c r="C90" s="244"/>
      <c r="D90" s="244"/>
      <c r="E90" s="244"/>
      <c r="F90" s="245"/>
    </row>
    <row r="91" spans="2:6" x14ac:dyDescent="0.35">
      <c r="F91" s="55"/>
    </row>
    <row r="92" spans="2:6" x14ac:dyDescent="0.35">
      <c r="B92" s="63" t="s">
        <v>172</v>
      </c>
      <c r="C92" s="63"/>
      <c r="D92" s="63"/>
      <c r="E92" s="63"/>
      <c r="F92" s="122"/>
    </row>
    <row r="93" spans="2:6" ht="7.5" customHeight="1" x14ac:dyDescent="0.35">
      <c r="F93" s="55"/>
    </row>
    <row r="94" spans="2:6" x14ac:dyDescent="0.35">
      <c r="B94" s="87" t="s">
        <v>344</v>
      </c>
      <c r="C94" s="246" t="s">
        <v>1358</v>
      </c>
      <c r="D94" s="246">
        <v>2020</v>
      </c>
      <c r="E94" s="246">
        <v>2021</v>
      </c>
      <c r="F94" s="246">
        <v>2022</v>
      </c>
    </row>
    <row r="95" spans="2:6" x14ac:dyDescent="0.35">
      <c r="B95" t="s">
        <v>352</v>
      </c>
      <c r="C95" s="245">
        <v>187802332.87</v>
      </c>
      <c r="D95" s="245">
        <v>186882892.21229154</v>
      </c>
      <c r="E95" s="245">
        <v>188512343.04362148</v>
      </c>
      <c r="F95" s="245">
        <v>187376559.76577294</v>
      </c>
    </row>
    <row r="96" spans="2:6" x14ac:dyDescent="0.35">
      <c r="B96" t="s">
        <v>353</v>
      </c>
      <c r="C96" s="262">
        <v>11.18040363943914</v>
      </c>
      <c r="D96" s="262">
        <v>11.613281324148836</v>
      </c>
      <c r="E96" s="262">
        <v>11.172973529675163</v>
      </c>
      <c r="F96" s="262">
        <v>11.308428770393277</v>
      </c>
    </row>
    <row r="97" spans="2:6" x14ac:dyDescent="0.35">
      <c r="C97" s="80"/>
      <c r="D97" s="80"/>
      <c r="E97" s="80"/>
      <c r="F97" s="245"/>
    </row>
    <row r="98" spans="2:6" x14ac:dyDescent="0.35">
      <c r="B98" s="87" t="s">
        <v>175</v>
      </c>
      <c r="C98" s="246">
        <v>2019</v>
      </c>
      <c r="D98" s="246">
        <v>2020</v>
      </c>
      <c r="E98" s="246">
        <v>2021</v>
      </c>
      <c r="F98" s="246">
        <v>2022</v>
      </c>
    </row>
    <row r="99" spans="2:6" x14ac:dyDescent="0.35">
      <c r="B99" t="s">
        <v>354</v>
      </c>
      <c r="C99" s="245">
        <v>16797455.523655944</v>
      </c>
      <c r="D99" s="245">
        <v>16092169.559664791</v>
      </c>
      <c r="E99" s="245">
        <v>16872173.065024901</v>
      </c>
      <c r="F99" s="245">
        <v>16569637</v>
      </c>
    </row>
    <row r="100" spans="2:6" x14ac:dyDescent="0.35">
      <c r="C100" s="80"/>
      <c r="D100" s="80"/>
      <c r="E100" s="80"/>
      <c r="F100" s="245"/>
    </row>
    <row r="101" spans="2:6" x14ac:dyDescent="0.35">
      <c r="B101" s="87" t="s">
        <v>177</v>
      </c>
      <c r="C101" s="246"/>
      <c r="D101" s="246"/>
      <c r="E101" s="246"/>
      <c r="F101" s="246"/>
    </row>
    <row r="102" spans="2:6" x14ac:dyDescent="0.35">
      <c r="B102" s="66" t="s">
        <v>176</v>
      </c>
      <c r="C102" s="409" t="s">
        <v>355</v>
      </c>
      <c r="D102" s="409"/>
      <c r="E102" s="409"/>
      <c r="F102" s="409"/>
    </row>
    <row r="103" spans="2:6" x14ac:dyDescent="0.35">
      <c r="C103" s="80"/>
      <c r="D103" s="80"/>
      <c r="E103" s="80"/>
      <c r="F103" s="245"/>
    </row>
    <row r="104" spans="2:6" ht="14.5" customHeight="1" x14ac:dyDescent="0.35">
      <c r="B104" s="87" t="s">
        <v>343</v>
      </c>
      <c r="C104" s="80"/>
      <c r="D104" s="80"/>
      <c r="E104" s="80"/>
      <c r="F104" s="246"/>
    </row>
    <row r="105" spans="2:6" x14ac:dyDescent="0.35">
      <c r="B105" t="s">
        <v>887</v>
      </c>
      <c r="C105" s="80"/>
      <c r="D105" s="80"/>
      <c r="E105" s="80"/>
      <c r="F105" s="80"/>
    </row>
    <row r="106" spans="2:6" x14ac:dyDescent="0.35">
      <c r="B106" t="s">
        <v>895</v>
      </c>
      <c r="C106" s="80"/>
      <c r="D106" s="80"/>
      <c r="E106" s="80"/>
      <c r="F106" s="80"/>
    </row>
    <row r="107" spans="2:6" x14ac:dyDescent="0.35">
      <c r="F107" s="55"/>
    </row>
    <row r="108" spans="2:6" x14ac:dyDescent="0.35">
      <c r="B108" s="63" t="s">
        <v>178</v>
      </c>
      <c r="C108" s="63"/>
      <c r="D108" s="63"/>
      <c r="E108" s="63"/>
      <c r="F108" s="123"/>
    </row>
    <row r="109" spans="2:6" x14ac:dyDescent="0.35">
      <c r="F109" s="55"/>
    </row>
    <row r="110" spans="2:6" ht="32.25" customHeight="1" x14ac:dyDescent="0.35">
      <c r="B110" s="87" t="s">
        <v>345</v>
      </c>
      <c r="F110" s="88"/>
    </row>
    <row r="111" spans="2:6" ht="38.25" customHeight="1" x14ac:dyDescent="0.35">
      <c r="B111" s="374" t="s">
        <v>1078</v>
      </c>
      <c r="C111" s="374"/>
      <c r="D111" s="374"/>
      <c r="E111" s="374"/>
      <c r="F111" s="374"/>
    </row>
    <row r="112" spans="2:6" x14ac:dyDescent="0.35">
      <c r="B112" s="87" t="s">
        <v>180</v>
      </c>
      <c r="F112" s="88"/>
    </row>
    <row r="113" spans="2:6" x14ac:dyDescent="0.35">
      <c r="B113" s="66" t="s">
        <v>355</v>
      </c>
      <c r="C113" s="66"/>
      <c r="D113" s="66"/>
      <c r="E113" s="66"/>
      <c r="F113" s="55"/>
    </row>
    <row r="114" spans="2:6" x14ac:dyDescent="0.35">
      <c r="F114" s="55"/>
    </row>
    <row r="115" spans="2:6" x14ac:dyDescent="0.35">
      <c r="B115" s="87" t="s">
        <v>179</v>
      </c>
      <c r="F115" s="88"/>
    </row>
    <row r="116" spans="2:6" x14ac:dyDescent="0.35">
      <c r="B116" s="45" t="s">
        <v>433</v>
      </c>
      <c r="F116" s="55"/>
    </row>
    <row r="117" spans="2:6" x14ac:dyDescent="0.35">
      <c r="F117" s="55"/>
    </row>
    <row r="118" spans="2:6" x14ac:dyDescent="0.35">
      <c r="B118" s="87" t="s">
        <v>181</v>
      </c>
      <c r="F118" s="88"/>
    </row>
    <row r="119" spans="2:6" x14ac:dyDescent="0.35">
      <c r="B119" s="3" t="s">
        <v>888</v>
      </c>
      <c r="F119" s="55"/>
    </row>
    <row r="120" spans="2:6" x14ac:dyDescent="0.35">
      <c r="F120" s="55"/>
    </row>
    <row r="121" spans="2:6" hidden="1" x14ac:dyDescent="0.35">
      <c r="F121" s="55"/>
    </row>
    <row r="122" spans="2:6" hidden="1" x14ac:dyDescent="0.35">
      <c r="F122" s="55"/>
    </row>
    <row r="123" spans="2:6" hidden="1" x14ac:dyDescent="0.35">
      <c r="F123" s="55"/>
    </row>
    <row r="124" spans="2:6" hidden="1" x14ac:dyDescent="0.35">
      <c r="F124" s="55"/>
    </row>
    <row r="125" spans="2:6" hidden="1" x14ac:dyDescent="0.35">
      <c r="F125" s="55"/>
    </row>
    <row r="126" spans="2:6" hidden="1" x14ac:dyDescent="0.35">
      <c r="F126" s="55"/>
    </row>
    <row r="127" spans="2:6" hidden="1" x14ac:dyDescent="0.35">
      <c r="F127" s="55"/>
    </row>
    <row r="128" spans="2:6" hidden="1" x14ac:dyDescent="0.35">
      <c r="F128" s="55"/>
    </row>
    <row r="129" spans="6:6" hidden="1" x14ac:dyDescent="0.35">
      <c r="F129" s="55"/>
    </row>
    <row r="130" spans="6:6" hidden="1" x14ac:dyDescent="0.35">
      <c r="F130" s="55"/>
    </row>
    <row r="131" spans="6:6" hidden="1" x14ac:dyDescent="0.35">
      <c r="F131" s="55"/>
    </row>
    <row r="132" spans="6:6" hidden="1" x14ac:dyDescent="0.35">
      <c r="F132" s="55"/>
    </row>
    <row r="133" spans="6:6" hidden="1" x14ac:dyDescent="0.35">
      <c r="F133" s="55"/>
    </row>
    <row r="134" spans="6:6" hidden="1" x14ac:dyDescent="0.35">
      <c r="F134" s="55"/>
    </row>
    <row r="135" spans="6:6" hidden="1" x14ac:dyDescent="0.35">
      <c r="F135" s="55"/>
    </row>
    <row r="136" spans="6:6" hidden="1" x14ac:dyDescent="0.35">
      <c r="F136" s="55"/>
    </row>
    <row r="137" spans="6:6" hidden="1" x14ac:dyDescent="0.35">
      <c r="F137" s="55"/>
    </row>
    <row r="138" spans="6:6" hidden="1" x14ac:dyDescent="0.35">
      <c r="F138" s="55"/>
    </row>
    <row r="139" spans="6:6" hidden="1" x14ac:dyDescent="0.35">
      <c r="F139" s="55"/>
    </row>
    <row r="140" spans="6:6" hidden="1" x14ac:dyDescent="0.35">
      <c r="F140" s="55"/>
    </row>
    <row r="141" spans="6:6" hidden="1" x14ac:dyDescent="0.35">
      <c r="F141" s="55"/>
    </row>
    <row r="142" spans="6:6" hidden="1" x14ac:dyDescent="0.35">
      <c r="F142" s="55"/>
    </row>
    <row r="143" spans="6:6" hidden="1" x14ac:dyDescent="0.35">
      <c r="F143" s="55"/>
    </row>
    <row r="144" spans="6:6" hidden="1" x14ac:dyDescent="0.35">
      <c r="F144" s="55"/>
    </row>
    <row r="145" spans="6:6" hidden="1" x14ac:dyDescent="0.35">
      <c r="F145" s="55"/>
    </row>
  </sheetData>
  <mergeCells count="6">
    <mergeCell ref="B111:F111"/>
    <mergeCell ref="C102:F102"/>
    <mergeCell ref="B13:E13"/>
    <mergeCell ref="B16:E16"/>
    <mergeCell ref="B21:E21"/>
    <mergeCell ref="B23:E23"/>
  </mergeCell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A7371-F51A-445F-BFE7-3DCA374455F8}">
  <sheetPr>
    <tabColor rgb="FF0070C0"/>
  </sheetPr>
  <dimension ref="A1:I105"/>
  <sheetViews>
    <sheetView showGridLines="0" showRowColHeaders="0" topLeftCell="A38" zoomScale="80" zoomScaleNormal="80" workbookViewId="0">
      <selection activeCell="F54" sqref="F54"/>
    </sheetView>
  </sheetViews>
  <sheetFormatPr defaultColWidth="0" defaultRowHeight="14.5" zeroHeight="1" x14ac:dyDescent="0.35"/>
  <cols>
    <col min="1" max="1" width="3" customWidth="1"/>
    <col min="2" max="2" width="147" style="79" bestFit="1" customWidth="1"/>
    <col min="3" max="5" width="12.26953125" customWidth="1"/>
    <col min="6" max="6" width="15" style="12" customWidth="1"/>
    <col min="7" max="7" width="9.1796875" hidden="1" customWidth="1"/>
    <col min="8" max="8" width="12" hidden="1" customWidth="1"/>
    <col min="9" max="9" width="0" hidden="1" customWidth="1"/>
    <col min="10" max="16384" width="9.1796875" hidden="1"/>
  </cols>
  <sheetData>
    <row r="1" spans="2:9" ht="38.5" customHeight="1" x14ac:dyDescent="0.35">
      <c r="B1" s="71" t="s">
        <v>1282</v>
      </c>
    </row>
    <row r="2" spans="2:9" ht="24.75" customHeight="1" x14ac:dyDescent="0.35">
      <c r="B2" s="72"/>
    </row>
    <row r="3" spans="2:9" x14ac:dyDescent="0.35">
      <c r="B3" s="125" t="s">
        <v>983</v>
      </c>
      <c r="C3" s="63"/>
      <c r="D3" s="63"/>
      <c r="E3" s="63"/>
      <c r="F3" s="11"/>
    </row>
    <row r="4" spans="2:9" x14ac:dyDescent="0.35">
      <c r="B4" s="233"/>
      <c r="C4" s="142"/>
      <c r="D4" s="142"/>
      <c r="E4" s="142"/>
      <c r="F4" s="221"/>
    </row>
    <row r="5" spans="2:9" ht="15" customHeight="1" x14ac:dyDescent="0.35">
      <c r="B5" s="136" t="s">
        <v>1097</v>
      </c>
      <c r="C5" s="142"/>
      <c r="D5" s="142"/>
      <c r="E5" s="142"/>
      <c r="F5" s="221"/>
    </row>
    <row r="6" spans="2:9" x14ac:dyDescent="0.35">
      <c r="B6" s="61"/>
      <c r="C6" s="61"/>
      <c r="D6" s="61"/>
      <c r="E6" s="61"/>
      <c r="F6" s="61"/>
    </row>
    <row r="7" spans="2:9" ht="14.5" customHeight="1" x14ac:dyDescent="0.35">
      <c r="B7" s="125" t="s">
        <v>313</v>
      </c>
      <c r="C7" s="63"/>
      <c r="D7" s="63"/>
      <c r="E7" s="63"/>
      <c r="F7" s="11"/>
    </row>
    <row r="8" spans="2:9" ht="14.5" customHeight="1" x14ac:dyDescent="0.35">
      <c r="B8" s="124"/>
      <c r="C8" s="56"/>
      <c r="D8" s="56"/>
      <c r="E8" s="56"/>
      <c r="F8" s="67"/>
    </row>
    <row r="9" spans="2:9" ht="44.5" customHeight="1" x14ac:dyDescent="0.35">
      <c r="B9" s="87" t="s">
        <v>435</v>
      </c>
      <c r="C9" s="87"/>
      <c r="D9" s="87"/>
      <c r="E9" s="87"/>
      <c r="I9" s="88"/>
    </row>
    <row r="10" spans="2:9" ht="249.75" customHeight="1" x14ac:dyDescent="0.35">
      <c r="B10" s="410" t="s">
        <v>856</v>
      </c>
      <c r="C10" s="410"/>
      <c r="D10" s="410"/>
      <c r="E10" s="410"/>
      <c r="F10" s="410"/>
      <c r="G10" s="64"/>
    </row>
    <row r="11" spans="2:9" x14ac:dyDescent="0.35"/>
    <row r="12" spans="2:9" x14ac:dyDescent="0.35">
      <c r="B12" s="230" t="s">
        <v>436</v>
      </c>
      <c r="C12" s="87"/>
      <c r="D12" s="87"/>
      <c r="E12" s="87"/>
      <c r="I12" s="88"/>
    </row>
    <row r="13" spans="2:9" ht="354.75" customHeight="1" x14ac:dyDescent="0.35">
      <c r="B13" s="410" t="s">
        <v>873</v>
      </c>
      <c r="C13" s="410"/>
      <c r="D13" s="410"/>
      <c r="E13" s="410"/>
      <c r="F13" s="410"/>
    </row>
    <row r="14" spans="2:9" x14ac:dyDescent="0.35"/>
    <row r="15" spans="2:9" ht="41.15" customHeight="1" x14ac:dyDescent="0.35">
      <c r="B15" s="87" t="s">
        <v>438</v>
      </c>
      <c r="C15" s="87"/>
      <c r="D15" s="87"/>
      <c r="E15" s="87"/>
      <c r="I15" s="88"/>
    </row>
    <row r="16" spans="2:9" ht="409.6" customHeight="1" x14ac:dyDescent="0.35">
      <c r="B16" s="410" t="s">
        <v>874</v>
      </c>
      <c r="C16" s="410"/>
      <c r="D16" s="410"/>
      <c r="E16" s="410"/>
      <c r="F16" s="410"/>
    </row>
    <row r="17" spans="2:9" x14ac:dyDescent="0.35"/>
    <row r="18" spans="2:9" ht="31" customHeight="1" x14ac:dyDescent="0.35">
      <c r="B18" s="87" t="s">
        <v>437</v>
      </c>
      <c r="C18" s="87"/>
      <c r="D18" s="87"/>
      <c r="E18" s="87"/>
      <c r="I18" s="88"/>
    </row>
    <row r="19" spans="2:9" ht="399" customHeight="1" x14ac:dyDescent="0.35">
      <c r="B19" s="410" t="s">
        <v>875</v>
      </c>
      <c r="C19" s="410"/>
      <c r="D19" s="410"/>
      <c r="E19" s="410"/>
      <c r="F19" s="410"/>
    </row>
    <row r="20" spans="2:9" ht="18" customHeight="1" x14ac:dyDescent="0.35">
      <c r="B20" s="61"/>
      <c r="C20" s="74"/>
      <c r="D20" s="74"/>
      <c r="E20" s="74"/>
      <c r="F20" s="75"/>
    </row>
    <row r="21" spans="2:9" x14ac:dyDescent="0.35">
      <c r="B21" s="125" t="s">
        <v>439</v>
      </c>
      <c r="C21" s="63"/>
      <c r="D21" s="63"/>
      <c r="E21" s="63"/>
      <c r="F21" s="11"/>
    </row>
    <row r="22" spans="2:9" ht="14.25" customHeight="1" x14ac:dyDescent="0.35">
      <c r="B22" s="61"/>
      <c r="C22" s="74"/>
      <c r="D22" s="74"/>
      <c r="E22" s="74"/>
      <c r="F22" s="75"/>
    </row>
    <row r="23" spans="2:9" x14ac:dyDescent="0.35">
      <c r="B23" s="87" t="s">
        <v>441</v>
      </c>
      <c r="C23" s="87"/>
      <c r="D23" s="87"/>
      <c r="E23" s="87"/>
      <c r="I23" s="88"/>
    </row>
    <row r="24" spans="2:9" ht="159.65" customHeight="1" x14ac:dyDescent="0.35">
      <c r="B24" s="374" t="s">
        <v>440</v>
      </c>
      <c r="C24" s="374"/>
      <c r="D24" s="374"/>
      <c r="E24" s="374"/>
      <c r="F24" s="374"/>
    </row>
    <row r="25" spans="2:9" x14ac:dyDescent="0.35"/>
    <row r="26" spans="2:9" x14ac:dyDescent="0.35"/>
    <row r="27" spans="2:9" x14ac:dyDescent="0.35">
      <c r="B27" s="125" t="s">
        <v>314</v>
      </c>
      <c r="C27" s="63"/>
      <c r="D27" s="63"/>
      <c r="E27" s="63"/>
      <c r="F27" s="11"/>
    </row>
    <row r="28" spans="2:9" ht="8.25" customHeight="1" x14ac:dyDescent="0.35">
      <c r="B28" s="61"/>
      <c r="C28" s="74"/>
      <c r="D28" s="74"/>
      <c r="E28" s="74"/>
      <c r="F28" s="75"/>
    </row>
    <row r="29" spans="2:9" x14ac:dyDescent="0.35">
      <c r="B29" s="87" t="s">
        <v>315</v>
      </c>
      <c r="C29" s="109">
        <v>2019</v>
      </c>
      <c r="D29" s="109">
        <v>2020</v>
      </c>
      <c r="E29" s="109">
        <v>2021</v>
      </c>
      <c r="F29" s="126">
        <v>2022</v>
      </c>
      <c r="I29" s="88"/>
    </row>
    <row r="30" spans="2:9" ht="6.75" customHeight="1" x14ac:dyDescent="0.35">
      <c r="B30" s="87"/>
      <c r="C30" s="87"/>
      <c r="D30" s="87"/>
      <c r="E30" s="87"/>
      <c r="F30"/>
      <c r="I30" s="88"/>
    </row>
    <row r="31" spans="2:9" x14ac:dyDescent="0.35">
      <c r="B31" s="117" t="s">
        <v>905</v>
      </c>
      <c r="C31" s="223">
        <v>83700</v>
      </c>
      <c r="D31" s="223">
        <v>71477.509999999995</v>
      </c>
      <c r="E31" s="223">
        <v>81150.59599999999</v>
      </c>
      <c r="F31" s="121">
        <v>73438.460908466353</v>
      </c>
    </row>
    <row r="32" spans="2:9" x14ac:dyDescent="0.35">
      <c r="B32" s="45" t="s">
        <v>442</v>
      </c>
      <c r="C32" s="224">
        <v>20100</v>
      </c>
      <c r="D32" s="224">
        <v>14515.580000000002</v>
      </c>
      <c r="E32" s="224">
        <v>19355.473999999998</v>
      </c>
      <c r="F32" s="46">
        <v>19949.128833995801</v>
      </c>
    </row>
    <row r="33" spans="2:9" x14ac:dyDescent="0.35">
      <c r="B33" s="45" t="s">
        <v>443</v>
      </c>
      <c r="C33" s="224">
        <v>42</v>
      </c>
      <c r="D33" s="224">
        <v>2200</v>
      </c>
      <c r="E33" s="224">
        <v>1143.22</v>
      </c>
      <c r="F33" s="46">
        <v>3054.4806400000002</v>
      </c>
    </row>
    <row r="34" spans="2:9" x14ac:dyDescent="0.35">
      <c r="B34" s="45" t="s">
        <v>444</v>
      </c>
      <c r="C34" s="224">
        <v>0</v>
      </c>
      <c r="D34" s="224">
        <v>0</v>
      </c>
      <c r="E34" s="224">
        <v>0</v>
      </c>
      <c r="F34" s="46">
        <v>0</v>
      </c>
    </row>
    <row r="35" spans="2:9" x14ac:dyDescent="0.35">
      <c r="B35" s="45" t="s">
        <v>445</v>
      </c>
      <c r="C35" s="224">
        <v>0</v>
      </c>
      <c r="D35" s="224">
        <v>0</v>
      </c>
      <c r="E35" s="224">
        <v>0</v>
      </c>
      <c r="F35" s="46">
        <v>0</v>
      </c>
    </row>
    <row r="36" spans="2:9" x14ac:dyDescent="0.35">
      <c r="B36" s="62" t="s">
        <v>446</v>
      </c>
      <c r="C36" s="55">
        <v>61400</v>
      </c>
      <c r="D36" s="55">
        <v>55818.71</v>
      </c>
      <c r="E36" s="55">
        <v>59107.610999999997</v>
      </c>
      <c r="F36" s="55">
        <v>50434.851434470547</v>
      </c>
      <c r="I36" s="121"/>
    </row>
    <row r="37" spans="2:9" x14ac:dyDescent="0.35">
      <c r="B37" s="62"/>
      <c r="C37" s="55"/>
      <c r="D37" s="55"/>
      <c r="E37" s="55"/>
      <c r="F37" s="55"/>
      <c r="I37" s="121"/>
    </row>
    <row r="38" spans="2:9" x14ac:dyDescent="0.35">
      <c r="B38" s="200" t="s">
        <v>1165</v>
      </c>
      <c r="C38" s="98" t="s">
        <v>263</v>
      </c>
      <c r="D38" s="98" t="s">
        <v>263</v>
      </c>
      <c r="E38" s="98" t="s">
        <v>263</v>
      </c>
      <c r="F38" s="98">
        <v>6966.1354854955425</v>
      </c>
      <c r="I38" s="121"/>
    </row>
    <row r="39" spans="2:9" x14ac:dyDescent="0.35">
      <c r="B39" s="62" t="s">
        <v>446</v>
      </c>
      <c r="C39" s="98" t="s">
        <v>263</v>
      </c>
      <c r="D39" s="98" t="s">
        <v>263</v>
      </c>
      <c r="E39" s="98" t="s">
        <v>263</v>
      </c>
      <c r="F39" s="55">
        <v>6966.1354854955425</v>
      </c>
      <c r="I39" s="121"/>
    </row>
    <row r="40" spans="2:9" ht="7.5" customHeight="1" x14ac:dyDescent="0.35">
      <c r="C40" s="55"/>
      <c r="D40" s="55"/>
      <c r="E40" s="55"/>
      <c r="F40" s="55"/>
      <c r="I40" s="46"/>
    </row>
    <row r="41" spans="2:9" x14ac:dyDescent="0.35">
      <c r="B41" s="79" t="s">
        <v>1166</v>
      </c>
      <c r="C41" s="55"/>
      <c r="D41" s="55"/>
      <c r="E41" s="55"/>
      <c r="F41" s="55"/>
      <c r="I41" s="46"/>
    </row>
    <row r="42" spans="2:9" x14ac:dyDescent="0.35">
      <c r="C42" s="55"/>
      <c r="D42" s="55"/>
      <c r="E42" s="55"/>
      <c r="F42" s="55"/>
      <c r="I42" s="46"/>
    </row>
    <row r="43" spans="2:9" ht="17.149999999999999" customHeight="1" x14ac:dyDescent="0.35">
      <c r="B43" s="87" t="s">
        <v>316</v>
      </c>
      <c r="C43" s="109">
        <v>2019</v>
      </c>
      <c r="D43" s="109">
        <v>2020</v>
      </c>
      <c r="E43" s="109">
        <v>2021</v>
      </c>
      <c r="F43" s="126">
        <v>2022</v>
      </c>
      <c r="I43" s="46"/>
    </row>
    <row r="44" spans="2:9" ht="8.25" customHeight="1" x14ac:dyDescent="0.35">
      <c r="B44" s="87"/>
      <c r="C44" s="87"/>
      <c r="D44" s="87"/>
      <c r="E44" s="87"/>
      <c r="I44" s="46"/>
    </row>
    <row r="45" spans="2:9" ht="14.15" customHeight="1" x14ac:dyDescent="0.35">
      <c r="B45" s="117" t="s">
        <v>876</v>
      </c>
      <c r="C45" s="222">
        <v>0</v>
      </c>
      <c r="D45" s="224">
        <v>13831.11</v>
      </c>
      <c r="E45" s="224">
        <v>12565.197</v>
      </c>
      <c r="F45" s="55">
        <v>38341.508446708904</v>
      </c>
      <c r="I45" s="46"/>
    </row>
    <row r="46" spans="2:9" x14ac:dyDescent="0.35">
      <c r="F46" s="55"/>
    </row>
    <row r="47" spans="2:9" ht="28.5" customHeight="1" x14ac:dyDescent="0.35">
      <c r="B47" s="87" t="s">
        <v>317</v>
      </c>
      <c r="C47" s="109">
        <v>2019</v>
      </c>
      <c r="D47" s="109">
        <v>2020</v>
      </c>
      <c r="E47" s="109">
        <v>2021</v>
      </c>
      <c r="F47" s="127">
        <v>2022</v>
      </c>
      <c r="I47" s="88"/>
    </row>
    <row r="48" spans="2:9" ht="4.5" customHeight="1" x14ac:dyDescent="0.35">
      <c r="B48" s="87"/>
      <c r="C48" s="87"/>
      <c r="D48" s="87"/>
      <c r="E48" s="87"/>
      <c r="F48" s="127"/>
      <c r="I48" s="88"/>
    </row>
    <row r="49" spans="2:9" x14ac:dyDescent="0.35">
      <c r="B49" s="128" t="s">
        <v>447</v>
      </c>
      <c r="C49" s="98">
        <v>83700</v>
      </c>
      <c r="D49" s="98">
        <v>71477.509999999995</v>
      </c>
      <c r="E49" s="98">
        <v>81150.59599999999</v>
      </c>
      <c r="F49" s="98">
        <v>73438.460908466353</v>
      </c>
    </row>
    <row r="50" spans="2:9" x14ac:dyDescent="0.35">
      <c r="B50" s="79" t="s">
        <v>448</v>
      </c>
      <c r="C50" s="12" t="s">
        <v>263</v>
      </c>
      <c r="D50" s="12" t="s">
        <v>263</v>
      </c>
      <c r="E50" s="12" t="s">
        <v>263</v>
      </c>
      <c r="F50" s="12" t="s">
        <v>263</v>
      </c>
    </row>
    <row r="51" spans="2:9" x14ac:dyDescent="0.35"/>
    <row r="52" spans="2:9" ht="24.75" customHeight="1" x14ac:dyDescent="0.35">
      <c r="B52" s="87" t="s">
        <v>318</v>
      </c>
      <c r="C52" s="87"/>
      <c r="D52" s="87"/>
      <c r="E52" s="87"/>
      <c r="F52" s="127"/>
      <c r="I52" s="88"/>
    </row>
    <row r="53" spans="2:9" x14ac:dyDescent="0.35">
      <c r="F53" s="127"/>
    </row>
    <row r="54" spans="2:9" x14ac:dyDescent="0.35">
      <c r="B54" s="79" t="s">
        <v>889</v>
      </c>
      <c r="F54" s="127"/>
    </row>
    <row r="55" spans="2:9" x14ac:dyDescent="0.35"/>
    <row r="56" spans="2:9" x14ac:dyDescent="0.35">
      <c r="B56" s="125" t="s">
        <v>319</v>
      </c>
      <c r="C56" s="63"/>
      <c r="D56" s="63"/>
      <c r="E56" s="63"/>
      <c r="F56" s="11"/>
    </row>
    <row r="57" spans="2:9" x14ac:dyDescent="0.35">
      <c r="B57" s="61"/>
      <c r="C57" s="74"/>
      <c r="D57" s="74"/>
      <c r="E57" s="74"/>
      <c r="F57" s="75"/>
    </row>
    <row r="58" spans="2:9" x14ac:dyDescent="0.35">
      <c r="B58" s="87" t="s">
        <v>320</v>
      </c>
      <c r="C58" s="109">
        <v>2019</v>
      </c>
      <c r="D58" s="109">
        <v>2020</v>
      </c>
      <c r="E58" s="109">
        <v>2021</v>
      </c>
      <c r="F58" s="126">
        <v>2022</v>
      </c>
      <c r="I58" s="88"/>
    </row>
    <row r="59" spans="2:9" ht="9" customHeight="1" x14ac:dyDescent="0.35">
      <c r="B59" s="87"/>
      <c r="C59" s="87"/>
      <c r="D59" s="87"/>
      <c r="E59" s="87"/>
      <c r="F59" s="126"/>
      <c r="I59" s="88"/>
    </row>
    <row r="60" spans="2:9" ht="13.5" customHeight="1" x14ac:dyDescent="0.35">
      <c r="B60" s="117" t="s">
        <v>1328</v>
      </c>
      <c r="C60" s="98">
        <v>20810</v>
      </c>
      <c r="D60" s="98">
        <v>20188.440000000002</v>
      </c>
      <c r="E60" s="98">
        <v>19375.95</v>
      </c>
      <c r="F60" s="98">
        <v>19966.683000500099</v>
      </c>
      <c r="I60" s="88"/>
    </row>
    <row r="61" spans="2:9" x14ac:dyDescent="0.35">
      <c r="B61" s="45" t="s">
        <v>442</v>
      </c>
      <c r="C61" s="55">
        <v>8000</v>
      </c>
      <c r="D61" s="55">
        <v>7541.13</v>
      </c>
      <c r="E61" s="55">
        <v>7067</v>
      </c>
      <c r="F61" s="55">
        <v>7249.0195598389</v>
      </c>
    </row>
    <row r="62" spans="2:9" x14ac:dyDescent="0.35">
      <c r="B62" s="45" t="s">
        <v>443</v>
      </c>
      <c r="C62" s="55">
        <v>8700</v>
      </c>
      <c r="D62" s="55">
        <v>7837.31</v>
      </c>
      <c r="E62" s="55">
        <v>8003</v>
      </c>
      <c r="F62" s="55">
        <v>0</v>
      </c>
    </row>
    <row r="63" spans="2:9" x14ac:dyDescent="0.35">
      <c r="B63" s="45" t="s">
        <v>444</v>
      </c>
      <c r="C63" s="55">
        <v>0</v>
      </c>
      <c r="D63" s="55">
        <v>0</v>
      </c>
      <c r="E63" s="55">
        <v>0</v>
      </c>
      <c r="F63" s="55">
        <v>7983.1747764345</v>
      </c>
    </row>
    <row r="64" spans="2:9" x14ac:dyDescent="0.35">
      <c r="B64" s="62" t="s">
        <v>869</v>
      </c>
      <c r="C64" s="55">
        <v>10</v>
      </c>
      <c r="D64" s="55">
        <v>10</v>
      </c>
      <c r="E64" s="55">
        <v>55.75</v>
      </c>
      <c r="F64" s="55">
        <v>46.271225344400001</v>
      </c>
    </row>
    <row r="65" spans="2:9" x14ac:dyDescent="0.35">
      <c r="B65" s="62" t="s">
        <v>868</v>
      </c>
      <c r="C65" s="55">
        <v>4100</v>
      </c>
      <c r="D65" s="55">
        <v>4800</v>
      </c>
      <c r="E65" s="55">
        <v>4250.2</v>
      </c>
      <c r="F65" s="55">
        <v>4688.2174388822996</v>
      </c>
    </row>
    <row r="66" spans="2:9" x14ac:dyDescent="0.35"/>
    <row r="67" spans="2:9" x14ac:dyDescent="0.35">
      <c r="B67" s="87" t="s">
        <v>864</v>
      </c>
      <c r="C67" s="109">
        <v>2019</v>
      </c>
      <c r="D67" s="109">
        <v>2020</v>
      </c>
      <c r="E67" s="109">
        <v>2021</v>
      </c>
      <c r="F67" s="126">
        <v>2022</v>
      </c>
      <c r="I67" s="88"/>
    </row>
    <row r="68" spans="2:9" x14ac:dyDescent="0.35">
      <c r="B68" s="87"/>
      <c r="C68" s="87"/>
      <c r="D68" s="87"/>
      <c r="E68" s="87"/>
      <c r="F68" s="126"/>
      <c r="I68" s="88"/>
    </row>
    <row r="69" spans="2:9" x14ac:dyDescent="0.35">
      <c r="B69" s="128" t="s">
        <v>447</v>
      </c>
      <c r="C69" s="55">
        <v>20810</v>
      </c>
      <c r="D69" s="55">
        <v>20188.440000000002</v>
      </c>
      <c r="E69" s="55">
        <v>19375.95</v>
      </c>
      <c r="F69" s="55">
        <v>11983.508224065599</v>
      </c>
    </row>
    <row r="70" spans="2:9" x14ac:dyDescent="0.35">
      <c r="B70" s="79" t="s">
        <v>448</v>
      </c>
      <c r="C70" s="55">
        <v>0</v>
      </c>
      <c r="D70" s="55">
        <v>0</v>
      </c>
      <c r="E70" s="55">
        <v>0</v>
      </c>
      <c r="F70" s="55">
        <v>7983.1747764345</v>
      </c>
    </row>
    <row r="71" spans="2:9" x14ac:dyDescent="0.35"/>
    <row r="72" spans="2:9" x14ac:dyDescent="0.35">
      <c r="B72" s="87" t="s">
        <v>865</v>
      </c>
      <c r="C72" s="109">
        <v>2019</v>
      </c>
      <c r="D72" s="109">
        <v>2020</v>
      </c>
      <c r="E72" s="109">
        <v>2021</v>
      </c>
      <c r="F72" s="126">
        <v>2022</v>
      </c>
      <c r="I72" s="88"/>
    </row>
    <row r="73" spans="2:9" x14ac:dyDescent="0.35">
      <c r="B73" s="87"/>
      <c r="C73" s="87"/>
      <c r="D73" s="87"/>
      <c r="E73" s="87"/>
      <c r="F73" s="201"/>
      <c r="I73" s="88"/>
    </row>
    <row r="74" spans="2:9" x14ac:dyDescent="0.35">
      <c r="B74" s="128" t="s">
        <v>447</v>
      </c>
      <c r="C74" s="55" t="s">
        <v>263</v>
      </c>
      <c r="D74" s="55" t="s">
        <v>263</v>
      </c>
      <c r="E74" s="55" t="s">
        <v>263</v>
      </c>
      <c r="F74" s="55">
        <v>5691.3367674613937</v>
      </c>
    </row>
    <row r="75" spans="2:9" x14ac:dyDescent="0.35">
      <c r="B75" s="79" t="s">
        <v>448</v>
      </c>
      <c r="C75" s="55" t="s">
        <v>263</v>
      </c>
      <c r="D75" s="55" t="s">
        <v>263</v>
      </c>
      <c r="E75" s="55" t="s">
        <v>263</v>
      </c>
      <c r="F75" s="55">
        <v>3791.4553298297419</v>
      </c>
    </row>
    <row r="76" spans="2:9" x14ac:dyDescent="0.35">
      <c r="F76" s="55"/>
    </row>
    <row r="77" spans="2:9" x14ac:dyDescent="0.35">
      <c r="B77" s="87" t="s">
        <v>866</v>
      </c>
      <c r="C77" s="87"/>
      <c r="D77" s="87"/>
      <c r="E77" s="87"/>
      <c r="F77" s="201"/>
      <c r="I77" s="88"/>
    </row>
    <row r="78" spans="2:9" ht="43.5" x14ac:dyDescent="0.35">
      <c r="B78" s="136" t="s">
        <v>863</v>
      </c>
      <c r="C78" s="87"/>
      <c r="D78" s="87"/>
      <c r="E78" s="87"/>
      <c r="F78" s="201"/>
      <c r="I78" s="88"/>
    </row>
    <row r="79" spans="2:9" x14ac:dyDescent="0.35"/>
    <row r="80" spans="2:9" ht="15.65" customHeight="1" x14ac:dyDescent="0.35">
      <c r="B80" s="87" t="s">
        <v>867</v>
      </c>
      <c r="C80" s="87"/>
      <c r="D80" s="87"/>
      <c r="E80" s="87"/>
      <c r="F80" s="126"/>
      <c r="I80" s="88"/>
    </row>
    <row r="81" spans="2:9" x14ac:dyDescent="0.35">
      <c r="B81" s="87"/>
      <c r="C81" s="87"/>
      <c r="D81" s="87"/>
      <c r="E81" s="87"/>
      <c r="F81" s="126"/>
      <c r="I81" s="88"/>
    </row>
    <row r="82" spans="2:9" x14ac:dyDescent="0.35">
      <c r="B82" s="79" t="s">
        <v>889</v>
      </c>
    </row>
    <row r="83" spans="2:9" x14ac:dyDescent="0.35"/>
    <row r="84" spans="2:9" x14ac:dyDescent="0.35">
      <c r="B84" s="125" t="s">
        <v>321</v>
      </c>
      <c r="C84" s="63"/>
      <c r="D84" s="63"/>
      <c r="E84" s="63"/>
      <c r="F84" s="11"/>
    </row>
    <row r="85" spans="2:9" x14ac:dyDescent="0.35">
      <c r="B85" s="61"/>
      <c r="C85" s="74"/>
      <c r="D85" s="74"/>
      <c r="E85" s="74"/>
      <c r="F85" s="75"/>
    </row>
    <row r="86" spans="2:9" x14ac:dyDescent="0.35">
      <c r="B86" s="87" t="s">
        <v>322</v>
      </c>
      <c r="C86" s="126">
        <v>2019</v>
      </c>
      <c r="D86" s="126">
        <v>2020</v>
      </c>
      <c r="E86" s="126">
        <v>2021</v>
      </c>
      <c r="F86" s="126">
        <v>2022</v>
      </c>
      <c r="I86" s="88"/>
    </row>
    <row r="87" spans="2:9" x14ac:dyDescent="0.35">
      <c r="B87" s="87"/>
      <c r="C87" s="126"/>
      <c r="D87" s="126"/>
      <c r="E87" s="126"/>
      <c r="F87" s="126"/>
      <c r="I87" s="88"/>
    </row>
    <row r="88" spans="2:9" x14ac:dyDescent="0.35">
      <c r="B88" s="117" t="s">
        <v>929</v>
      </c>
      <c r="C88" s="98">
        <v>72400</v>
      </c>
      <c r="D88" s="98">
        <v>69341.23</v>
      </c>
      <c r="E88" s="98">
        <v>70667</v>
      </c>
      <c r="F88" s="98">
        <v>71296.334463268402</v>
      </c>
      <c r="I88" s="88"/>
    </row>
    <row r="89" spans="2:9" x14ac:dyDescent="0.35">
      <c r="B89" s="45" t="s">
        <v>442</v>
      </c>
      <c r="C89" s="55" t="s">
        <v>263</v>
      </c>
      <c r="D89" s="55" t="s">
        <v>263</v>
      </c>
      <c r="E89" s="55" t="s">
        <v>263</v>
      </c>
      <c r="F89" s="55">
        <v>17458.473380644798</v>
      </c>
    </row>
    <row r="90" spans="2:9" x14ac:dyDescent="0.35">
      <c r="B90" s="45" t="s">
        <v>443</v>
      </c>
      <c r="C90" s="55" t="s">
        <v>263</v>
      </c>
      <c r="D90" s="55" t="s">
        <v>263</v>
      </c>
      <c r="E90" s="55" t="s">
        <v>263</v>
      </c>
      <c r="F90" s="55">
        <v>3054.4806400000002</v>
      </c>
    </row>
    <row r="91" spans="2:9" x14ac:dyDescent="0.35">
      <c r="B91" s="45" t="s">
        <v>444</v>
      </c>
      <c r="C91" s="55" t="s">
        <v>263</v>
      </c>
      <c r="D91" s="55" t="s">
        <v>263</v>
      </c>
      <c r="E91" s="55" t="s">
        <v>263</v>
      </c>
      <c r="F91" s="55">
        <v>0</v>
      </c>
    </row>
    <row r="92" spans="2:9" x14ac:dyDescent="0.35">
      <c r="B92" s="45" t="s">
        <v>445</v>
      </c>
      <c r="C92" s="55" t="s">
        <v>263</v>
      </c>
      <c r="D92" s="55" t="s">
        <v>263</v>
      </c>
      <c r="E92" s="55" t="s">
        <v>263</v>
      </c>
      <c r="F92" s="55">
        <v>0</v>
      </c>
    </row>
    <row r="93" spans="2:9" x14ac:dyDescent="0.35">
      <c r="B93" s="62" t="s">
        <v>446</v>
      </c>
      <c r="C93" s="55" t="s">
        <v>263</v>
      </c>
      <c r="D93" s="55" t="s">
        <v>263</v>
      </c>
      <c r="E93" s="55" t="s">
        <v>263</v>
      </c>
      <c r="F93" s="55">
        <v>50783.380442623609</v>
      </c>
    </row>
    <row r="94" spans="2:9" x14ac:dyDescent="0.35">
      <c r="B94" s="99"/>
      <c r="C94" s="90"/>
      <c r="D94" s="90"/>
      <c r="E94" s="90"/>
      <c r="F94" s="96"/>
    </row>
    <row r="95" spans="2:9" x14ac:dyDescent="0.35">
      <c r="B95" s="87" t="s">
        <v>323</v>
      </c>
      <c r="C95" s="109">
        <v>2019</v>
      </c>
      <c r="D95" s="109">
        <v>2020</v>
      </c>
      <c r="E95" s="109">
        <v>2021</v>
      </c>
      <c r="F95" s="126">
        <v>2022</v>
      </c>
      <c r="I95" s="88"/>
    </row>
    <row r="96" spans="2:9" x14ac:dyDescent="0.35">
      <c r="B96" s="87"/>
      <c r="C96" s="87"/>
      <c r="D96" s="87"/>
      <c r="E96" s="87"/>
      <c r="F96" s="126"/>
      <c r="I96" s="88"/>
    </row>
    <row r="97" spans="2:9" ht="15.75" customHeight="1" x14ac:dyDescent="0.35">
      <c r="B97" s="117" t="s">
        <v>876</v>
      </c>
      <c r="C97" s="361" t="s">
        <v>263</v>
      </c>
      <c r="D97" s="361" t="s">
        <v>263</v>
      </c>
      <c r="E97" s="361" t="s">
        <v>263</v>
      </c>
      <c r="F97" s="55">
        <v>35602.978660136709</v>
      </c>
      <c r="I97" s="88"/>
    </row>
    <row r="98" spans="2:9" x14ac:dyDescent="0.35">
      <c r="B98" s="99"/>
      <c r="C98" s="90"/>
      <c r="D98" s="90"/>
      <c r="E98" s="90"/>
      <c r="F98" s="96"/>
    </row>
    <row r="99" spans="2:9" ht="26.25" customHeight="1" x14ac:dyDescent="0.35">
      <c r="B99" s="87" t="s">
        <v>324</v>
      </c>
      <c r="C99" s="87"/>
      <c r="D99" s="87"/>
      <c r="E99" s="87"/>
      <c r="F99" s="126"/>
      <c r="I99" s="88"/>
    </row>
    <row r="100" spans="2:9" ht="18.649999999999999" customHeight="1" x14ac:dyDescent="0.35">
      <c r="B100" s="62" t="s">
        <v>890</v>
      </c>
      <c r="C100" s="90"/>
      <c r="D100" s="90"/>
      <c r="E100" s="90"/>
      <c r="F100" s="126"/>
    </row>
    <row r="101" spans="2:9" ht="18.649999999999999" customHeight="1" x14ac:dyDescent="0.35">
      <c r="B101" s="99"/>
      <c r="C101" s="90"/>
      <c r="D101" s="90"/>
      <c r="E101" s="90"/>
      <c r="F101" s="96"/>
    </row>
    <row r="102" spans="2:9" ht="27" customHeight="1" x14ac:dyDescent="0.35">
      <c r="B102" s="87" t="s">
        <v>325</v>
      </c>
      <c r="C102" s="87"/>
      <c r="D102" s="87"/>
      <c r="E102" s="87"/>
      <c r="F102" s="126"/>
      <c r="I102" s="88"/>
    </row>
    <row r="103" spans="2:9" ht="275.5" customHeight="1" x14ac:dyDescent="0.35">
      <c r="B103" s="374" t="s">
        <v>1221</v>
      </c>
      <c r="C103" s="374"/>
      <c r="D103" s="374"/>
      <c r="E103" s="374"/>
      <c r="F103" s="374"/>
    </row>
    <row r="104" spans="2:9" x14ac:dyDescent="0.35"/>
    <row r="105" spans="2:9" x14ac:dyDescent="0.35"/>
  </sheetData>
  <mergeCells count="6">
    <mergeCell ref="B24:F24"/>
    <mergeCell ref="B103:F103"/>
    <mergeCell ref="B16:F16"/>
    <mergeCell ref="B13:F13"/>
    <mergeCell ref="B10:F10"/>
    <mergeCell ref="B19:F19"/>
  </mergeCell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D239-E7F1-4691-B681-5960C4D9A076}">
  <sheetPr>
    <tabColor rgb="FF0070C0"/>
  </sheetPr>
  <dimension ref="A1:F80"/>
  <sheetViews>
    <sheetView showGridLines="0" showRowColHeaders="0" zoomScale="80" zoomScaleNormal="80" workbookViewId="0">
      <selection activeCell="E1" sqref="E1"/>
    </sheetView>
  </sheetViews>
  <sheetFormatPr defaultColWidth="0" defaultRowHeight="14.5" zeroHeight="1" x14ac:dyDescent="0.35"/>
  <cols>
    <col min="1" max="1" width="3" customWidth="1"/>
    <col min="2" max="2" width="57.453125" customWidth="1"/>
    <col min="3" max="5" width="39.1796875" customWidth="1"/>
    <col min="6" max="6" width="8.7265625" customWidth="1"/>
    <col min="7" max="16384" width="9.1796875" hidden="1"/>
  </cols>
  <sheetData>
    <row r="1" spans="2:6" ht="35.5" customHeight="1" x14ac:dyDescent="0.35">
      <c r="B1" s="71" t="s">
        <v>1283</v>
      </c>
    </row>
    <row r="2" spans="2:6" ht="21.75" customHeight="1" x14ac:dyDescent="0.35">
      <c r="B2" s="72"/>
    </row>
    <row r="3" spans="2:6" x14ac:dyDescent="0.35">
      <c r="B3" s="125" t="s">
        <v>983</v>
      </c>
      <c r="C3" s="63"/>
      <c r="D3" s="63"/>
      <c r="E3" s="63"/>
      <c r="F3" s="63"/>
    </row>
    <row r="4" spans="2:6" ht="7.5" customHeight="1" x14ac:dyDescent="0.35">
      <c r="B4" s="72"/>
    </row>
    <row r="5" spans="2:6" x14ac:dyDescent="0.35">
      <c r="B5" s="87" t="s">
        <v>1007</v>
      </c>
      <c r="C5" s="126"/>
      <c r="D5" s="126"/>
      <c r="E5" s="126"/>
      <c r="F5" s="126"/>
    </row>
    <row r="6" spans="2:6" ht="7.5" customHeight="1" x14ac:dyDescent="0.35">
      <c r="B6" s="87"/>
      <c r="C6" s="126"/>
      <c r="D6" s="126"/>
      <c r="E6" s="126"/>
      <c r="F6" s="126"/>
    </row>
    <row r="7" spans="2:6" ht="20.149999999999999" customHeight="1" x14ac:dyDescent="0.35">
      <c r="B7" s="230" t="s">
        <v>1001</v>
      </c>
      <c r="C7" s="126"/>
      <c r="D7" s="126"/>
      <c r="E7" s="126"/>
      <c r="F7" s="126"/>
    </row>
    <row r="8" spans="2:6" ht="20.149999999999999" customHeight="1" x14ac:dyDescent="0.35">
      <c r="B8" s="133" t="s">
        <v>985</v>
      </c>
      <c r="C8" s="133" t="s">
        <v>988</v>
      </c>
      <c r="D8" s="133" t="s">
        <v>989</v>
      </c>
      <c r="E8" s="133" t="s">
        <v>990</v>
      </c>
      <c r="F8" s="97"/>
    </row>
    <row r="9" spans="2:6" ht="29.25" customHeight="1" x14ac:dyDescent="0.35">
      <c r="B9" s="231" t="s">
        <v>991</v>
      </c>
      <c r="C9" s="134" t="s">
        <v>1009</v>
      </c>
      <c r="D9" s="188" t="s">
        <v>1010</v>
      </c>
      <c r="E9" s="188" t="s">
        <v>1008</v>
      </c>
      <c r="F9" s="97"/>
    </row>
    <row r="10" spans="2:6" ht="29.25" customHeight="1" x14ac:dyDescent="0.35">
      <c r="B10" s="231" t="s">
        <v>992</v>
      </c>
      <c r="C10" s="134" t="s">
        <v>1187</v>
      </c>
      <c r="D10" s="188" t="s">
        <v>1188</v>
      </c>
      <c r="E10" s="188" t="s">
        <v>1189</v>
      </c>
      <c r="F10" s="97"/>
    </row>
    <row r="11" spans="2:6" ht="6.75" customHeight="1" x14ac:dyDescent="0.35">
      <c r="B11" s="87"/>
      <c r="C11" s="126"/>
      <c r="D11" s="126"/>
      <c r="E11" s="126"/>
      <c r="F11" s="126"/>
    </row>
    <row r="12" spans="2:6" ht="19.5" customHeight="1" x14ac:dyDescent="0.35">
      <c r="B12" s="230" t="s">
        <v>1002</v>
      </c>
      <c r="C12" s="126"/>
      <c r="D12" s="126"/>
      <c r="E12" s="126"/>
      <c r="F12" s="126"/>
    </row>
    <row r="13" spans="2:6" ht="30.75" customHeight="1" x14ac:dyDescent="0.35">
      <c r="B13" s="378" t="s">
        <v>1011</v>
      </c>
      <c r="C13" s="378"/>
      <c r="D13" s="378"/>
      <c r="E13" s="378"/>
      <c r="F13" s="136"/>
    </row>
    <row r="14" spans="2:6" ht="6.75" customHeight="1" x14ac:dyDescent="0.35">
      <c r="B14" s="87"/>
      <c r="C14" s="126"/>
      <c r="D14" s="126"/>
      <c r="E14" s="126"/>
      <c r="F14" s="126"/>
    </row>
    <row r="15" spans="2:6" ht="20.149999999999999" customHeight="1" x14ac:dyDescent="0.35">
      <c r="B15" s="230" t="s">
        <v>1003</v>
      </c>
      <c r="C15" s="126"/>
      <c r="D15" s="126"/>
      <c r="E15" s="126"/>
      <c r="F15" s="126"/>
    </row>
    <row r="16" spans="2:6" ht="87.75" customHeight="1" x14ac:dyDescent="0.35">
      <c r="B16" s="378" t="s">
        <v>1012</v>
      </c>
      <c r="C16" s="378"/>
      <c r="D16" s="378"/>
      <c r="E16" s="378"/>
      <c r="F16" s="136"/>
    </row>
    <row r="17" spans="2:6" ht="20.149999999999999" customHeight="1" x14ac:dyDescent="0.35">
      <c r="B17" s="230" t="s">
        <v>1005</v>
      </c>
      <c r="C17" s="126"/>
      <c r="D17" s="126"/>
      <c r="E17" s="126"/>
      <c r="F17" s="126"/>
    </row>
    <row r="18" spans="2:6" ht="15.75" customHeight="1" x14ac:dyDescent="0.35">
      <c r="B18" s="30" t="s">
        <v>1079</v>
      </c>
      <c r="C18" s="126"/>
      <c r="D18" s="126"/>
      <c r="E18" s="126"/>
      <c r="F18" s="126"/>
    </row>
    <row r="19" spans="2:6" ht="7.5" customHeight="1" x14ac:dyDescent="0.35">
      <c r="B19" s="87"/>
      <c r="C19" s="126"/>
      <c r="D19" s="126"/>
      <c r="E19" s="126"/>
      <c r="F19" s="126"/>
    </row>
    <row r="20" spans="2:6" ht="20.149999999999999" customHeight="1" x14ac:dyDescent="0.35">
      <c r="B20" s="230" t="s">
        <v>1004</v>
      </c>
      <c r="C20" s="126"/>
      <c r="D20" s="126"/>
      <c r="E20" s="126"/>
      <c r="F20" s="126"/>
    </row>
    <row r="21" spans="2:6" ht="41.25" customHeight="1" x14ac:dyDescent="0.35">
      <c r="B21" s="378" t="s">
        <v>1013</v>
      </c>
      <c r="C21" s="378"/>
      <c r="D21" s="378"/>
      <c r="E21" s="378"/>
      <c r="F21" s="126"/>
    </row>
    <row r="22" spans="2:6" ht="9.75" customHeight="1" x14ac:dyDescent="0.35">
      <c r="B22" s="230" t="s">
        <v>1006</v>
      </c>
      <c r="C22" s="126"/>
      <c r="D22" s="126"/>
      <c r="E22" s="126"/>
      <c r="F22" s="126"/>
    </row>
    <row r="23" spans="2:6" ht="38.25" customHeight="1" x14ac:dyDescent="0.35">
      <c r="B23" s="378" t="s">
        <v>1000</v>
      </c>
      <c r="C23" s="378"/>
      <c r="D23" s="378"/>
      <c r="E23" s="378"/>
      <c r="F23" s="126"/>
    </row>
    <row r="24" spans="2:6" ht="9.75" customHeight="1" x14ac:dyDescent="0.35">
      <c r="B24" s="72"/>
    </row>
    <row r="25" spans="2:6" x14ac:dyDescent="0.35">
      <c r="B25" s="411" t="s">
        <v>450</v>
      </c>
      <c r="C25" s="411"/>
      <c r="D25" s="44"/>
      <c r="E25" s="44"/>
      <c r="F25" s="44"/>
    </row>
    <row r="26" spans="2:6" ht="11.25" customHeight="1" x14ac:dyDescent="0.35">
      <c r="B26" s="56"/>
      <c r="C26" s="56"/>
    </row>
    <row r="27" spans="2:6" x14ac:dyDescent="0.35">
      <c r="B27" s="87" t="s">
        <v>451</v>
      </c>
    </row>
    <row r="28" spans="2:6" x14ac:dyDescent="0.35"/>
    <row r="29" spans="2:6" x14ac:dyDescent="0.35">
      <c r="B29" s="130" t="s">
        <v>460</v>
      </c>
      <c r="C29" s="129" t="s">
        <v>459</v>
      </c>
    </row>
    <row r="30" spans="2:6" x14ac:dyDescent="0.35">
      <c r="B30" s="413" t="s">
        <v>461</v>
      </c>
      <c r="C30" s="131" t="s">
        <v>452</v>
      </c>
    </row>
    <row r="31" spans="2:6" x14ac:dyDescent="0.35">
      <c r="B31" s="414"/>
      <c r="C31" s="131" t="s">
        <v>453</v>
      </c>
    </row>
    <row r="32" spans="2:6" ht="29" x14ac:dyDescent="0.35">
      <c r="B32" s="132" t="s">
        <v>462</v>
      </c>
      <c r="C32" s="84" t="s">
        <v>454</v>
      </c>
    </row>
    <row r="33" spans="2:6" ht="43.5" x14ac:dyDescent="0.35">
      <c r="B33" s="84" t="s">
        <v>463</v>
      </c>
      <c r="C33" s="84" t="s">
        <v>455</v>
      </c>
    </row>
    <row r="34" spans="2:6" ht="29" x14ac:dyDescent="0.35">
      <c r="B34" s="84" t="s">
        <v>464</v>
      </c>
      <c r="C34" s="84" t="s">
        <v>456</v>
      </c>
    </row>
    <row r="35" spans="2:6" x14ac:dyDescent="0.35">
      <c r="B35" s="84" t="s">
        <v>465</v>
      </c>
      <c r="C35" s="183" t="s">
        <v>813</v>
      </c>
    </row>
    <row r="36" spans="2:6" ht="43.5" x14ac:dyDescent="0.35">
      <c r="B36" s="84" t="s">
        <v>466</v>
      </c>
      <c r="C36" s="84" t="s">
        <v>457</v>
      </c>
    </row>
    <row r="37" spans="2:6" ht="58" x14ac:dyDescent="0.35">
      <c r="B37" s="84" t="s">
        <v>467</v>
      </c>
      <c r="C37" s="84" t="s">
        <v>458</v>
      </c>
    </row>
    <row r="38" spans="2:6" x14ac:dyDescent="0.35"/>
    <row r="39" spans="2:6" x14ac:dyDescent="0.35">
      <c r="B39" s="54" t="s">
        <v>468</v>
      </c>
      <c r="C39" s="63"/>
      <c r="D39" s="44"/>
      <c r="E39" s="44"/>
      <c r="F39" s="44"/>
    </row>
    <row r="40" spans="2:6" x14ac:dyDescent="0.35">
      <c r="B40" s="56"/>
      <c r="C40" s="56"/>
    </row>
    <row r="41" spans="2:6" x14ac:dyDescent="0.35">
      <c r="B41" s="136" t="s">
        <v>829</v>
      </c>
    </row>
    <row r="42" spans="2:6" x14ac:dyDescent="0.35"/>
    <row r="43" spans="2:6" x14ac:dyDescent="0.35">
      <c r="B43" s="63" t="s">
        <v>491</v>
      </c>
      <c r="C43" s="63"/>
      <c r="D43" s="44"/>
      <c r="E43" s="44"/>
      <c r="F43" s="44"/>
    </row>
    <row r="44" spans="2:6" x14ac:dyDescent="0.35">
      <c r="B44" s="56"/>
      <c r="C44" s="56"/>
    </row>
    <row r="45" spans="2:6" x14ac:dyDescent="0.35">
      <c r="B45" s="133" t="s">
        <v>469</v>
      </c>
      <c r="C45" s="133" t="s">
        <v>470</v>
      </c>
    </row>
    <row r="46" spans="2:6" x14ac:dyDescent="0.35">
      <c r="B46" s="134" t="s">
        <v>472</v>
      </c>
      <c r="C46" s="188">
        <v>100</v>
      </c>
    </row>
    <row r="47" spans="2:6" x14ac:dyDescent="0.35">
      <c r="B47" s="412" t="s">
        <v>473</v>
      </c>
      <c r="C47" s="412" t="s">
        <v>474</v>
      </c>
    </row>
    <row r="48" spans="2:6" x14ac:dyDescent="0.35">
      <c r="B48" s="412"/>
      <c r="C48" s="412"/>
    </row>
    <row r="49" spans="2:5" x14ac:dyDescent="0.35">
      <c r="B49" s="412" t="s">
        <v>477</v>
      </c>
      <c r="C49" s="412" t="s">
        <v>478</v>
      </c>
      <c r="E49" s="187"/>
    </row>
    <row r="50" spans="2:5" x14ac:dyDescent="0.35">
      <c r="B50" s="412"/>
      <c r="C50" s="412"/>
    </row>
    <row r="51" spans="2:5" x14ac:dyDescent="0.35">
      <c r="B51" s="412"/>
      <c r="C51" s="412"/>
    </row>
    <row r="52" spans="2:5" ht="116" x14ac:dyDescent="0.35">
      <c r="B52" s="134" t="s">
        <v>482</v>
      </c>
      <c r="C52" s="134" t="s">
        <v>483</v>
      </c>
    </row>
    <row r="53" spans="2:5" ht="43.5" x14ac:dyDescent="0.35">
      <c r="B53" s="134" t="s">
        <v>485</v>
      </c>
      <c r="C53" s="134" t="s">
        <v>486</v>
      </c>
    </row>
    <row r="54" spans="2:5" ht="43.5" x14ac:dyDescent="0.35">
      <c r="B54" s="134" t="s">
        <v>488</v>
      </c>
      <c r="C54" s="134" t="s">
        <v>489</v>
      </c>
    </row>
    <row r="55" spans="2:5" x14ac:dyDescent="0.35"/>
    <row r="56" spans="2:5" x14ac:dyDescent="0.35"/>
    <row r="57" spans="2:5" x14ac:dyDescent="0.35">
      <c r="B57" s="135" t="s">
        <v>469</v>
      </c>
      <c r="C57" s="135" t="s">
        <v>471</v>
      </c>
    </row>
    <row r="58" spans="2:5" x14ac:dyDescent="0.35">
      <c r="B58" s="134" t="s">
        <v>472</v>
      </c>
      <c r="C58" s="188">
        <v>0.10299999999999999</v>
      </c>
    </row>
    <row r="59" spans="2:5" x14ac:dyDescent="0.35">
      <c r="B59" s="412" t="s">
        <v>473</v>
      </c>
      <c r="C59" s="134" t="s">
        <v>475</v>
      </c>
    </row>
    <row r="60" spans="2:5" x14ac:dyDescent="0.35">
      <c r="B60" s="412"/>
      <c r="C60" s="134" t="s">
        <v>476</v>
      </c>
    </row>
    <row r="61" spans="2:5" ht="58" x14ac:dyDescent="0.35">
      <c r="B61" s="412" t="s">
        <v>477</v>
      </c>
      <c r="C61" s="134" t="s">
        <v>479</v>
      </c>
    </row>
    <row r="62" spans="2:5" ht="87" x14ac:dyDescent="0.35">
      <c r="B62" s="412"/>
      <c r="C62" s="134" t="s">
        <v>480</v>
      </c>
    </row>
    <row r="63" spans="2:5" ht="101.5" x14ac:dyDescent="0.35">
      <c r="B63" s="412"/>
      <c r="C63" s="134" t="s">
        <v>481</v>
      </c>
    </row>
    <row r="64" spans="2:5" ht="58" x14ac:dyDescent="0.35">
      <c r="B64" s="134" t="s">
        <v>482</v>
      </c>
      <c r="C64" s="134" t="s">
        <v>484</v>
      </c>
    </row>
    <row r="65" spans="2:3" ht="58" x14ac:dyDescent="0.35">
      <c r="B65" s="134" t="s">
        <v>485</v>
      </c>
      <c r="C65" s="134" t="s">
        <v>487</v>
      </c>
    </row>
    <row r="66" spans="2:3" ht="130.5" x14ac:dyDescent="0.35">
      <c r="B66" s="134" t="s">
        <v>488</v>
      </c>
      <c r="C66" s="134" t="s">
        <v>490</v>
      </c>
    </row>
    <row r="67" spans="2:3" x14ac:dyDescent="0.35"/>
    <row r="68" spans="2:3" x14ac:dyDescent="0.35">
      <c r="B68" s="54" t="s">
        <v>492</v>
      </c>
      <c r="C68" s="63"/>
    </row>
    <row r="69" spans="2:3" ht="5.25" customHeight="1" x14ac:dyDescent="0.35"/>
    <row r="70" spans="2:3" ht="36.75" customHeight="1" x14ac:dyDescent="0.35">
      <c r="B70" s="385" t="s">
        <v>493</v>
      </c>
      <c r="C70" s="385"/>
    </row>
    <row r="71" spans="2:3" ht="13.5" customHeight="1" x14ac:dyDescent="0.35">
      <c r="B71" s="113"/>
      <c r="C71" s="113"/>
    </row>
    <row r="72" spans="2:3" x14ac:dyDescent="0.35">
      <c r="B72" s="135" t="s">
        <v>499</v>
      </c>
      <c r="C72" s="135" t="s">
        <v>500</v>
      </c>
    </row>
    <row r="73" spans="2:3" x14ac:dyDescent="0.35">
      <c r="B73" s="134" t="s">
        <v>494</v>
      </c>
      <c r="C73" s="134" t="s">
        <v>263</v>
      </c>
    </row>
    <row r="74" spans="2:3" x14ac:dyDescent="0.35">
      <c r="B74" s="134" t="s">
        <v>495</v>
      </c>
      <c r="C74" s="134" t="s">
        <v>501</v>
      </c>
    </row>
    <row r="75" spans="2:3" x14ac:dyDescent="0.35">
      <c r="B75" s="134" t="s">
        <v>496</v>
      </c>
      <c r="C75" s="134" t="s">
        <v>263</v>
      </c>
    </row>
    <row r="76" spans="2:3" x14ac:dyDescent="0.35">
      <c r="B76" s="134" t="s">
        <v>497</v>
      </c>
      <c r="C76" s="134" t="s">
        <v>502</v>
      </c>
    </row>
    <row r="77" spans="2:3" x14ac:dyDescent="0.35">
      <c r="B77" s="134" t="s">
        <v>498</v>
      </c>
      <c r="C77" s="134" t="s">
        <v>263</v>
      </c>
    </row>
    <row r="78" spans="2:3" x14ac:dyDescent="0.35"/>
    <row r="79" spans="2:3" ht="87" customHeight="1" x14ac:dyDescent="0.35">
      <c r="B79" s="378" t="s">
        <v>503</v>
      </c>
      <c r="C79" s="378"/>
    </row>
    <row r="80" spans="2:3" x14ac:dyDescent="0.35"/>
  </sheetData>
  <mergeCells count="14">
    <mergeCell ref="B13:E13"/>
    <mergeCell ref="B16:E16"/>
    <mergeCell ref="B25:C25"/>
    <mergeCell ref="B70:C70"/>
    <mergeCell ref="B79:C79"/>
    <mergeCell ref="B49:B51"/>
    <mergeCell ref="C49:C51"/>
    <mergeCell ref="B59:B60"/>
    <mergeCell ref="B61:B63"/>
    <mergeCell ref="B30:B31"/>
    <mergeCell ref="B47:B48"/>
    <mergeCell ref="C47:C48"/>
    <mergeCell ref="B21:E21"/>
    <mergeCell ref="B23:E23"/>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3B6C-83D9-44C5-8E07-D84EAB4B084F}">
  <sheetPr>
    <tabColor rgb="FF0070C0"/>
  </sheetPr>
  <dimension ref="A1:AH32"/>
  <sheetViews>
    <sheetView showGridLines="0" showRowColHeaders="0" zoomScale="57" zoomScaleNormal="57" workbookViewId="0"/>
  </sheetViews>
  <sheetFormatPr defaultColWidth="0" defaultRowHeight="14.5" zeroHeight="1" x14ac:dyDescent="0.35"/>
  <cols>
    <col min="1" max="15" width="9.1796875" customWidth="1"/>
    <col min="16" max="19" width="16.7265625" customWidth="1"/>
    <col min="20" max="33" width="9.1796875" customWidth="1"/>
    <col min="34" max="34" width="16.81640625" customWidth="1"/>
    <col min="35" max="16384" width="9.1796875" hidden="1"/>
  </cols>
  <sheetData>
    <row r="1" spans="16:32" x14ac:dyDescent="0.35"/>
    <row r="2" spans="16:32" ht="21" x14ac:dyDescent="0.5">
      <c r="P2" s="57"/>
      <c r="Q2" s="313"/>
      <c r="R2" s="57"/>
      <c r="S2" s="313"/>
      <c r="T2" s="57"/>
      <c r="U2" s="57"/>
      <c r="V2" s="57"/>
      <c r="W2" s="57"/>
      <c r="X2" s="57"/>
      <c r="Y2" s="57"/>
      <c r="Z2" s="57"/>
      <c r="AA2" s="57"/>
      <c r="AB2" s="57"/>
      <c r="AC2" s="57"/>
      <c r="AD2" s="57"/>
      <c r="AE2" s="57"/>
      <c r="AF2" s="57"/>
    </row>
    <row r="3" spans="16:32" x14ac:dyDescent="0.35"/>
    <row r="4" spans="16:32" ht="30" customHeight="1" x14ac:dyDescent="0.35">
      <c r="P4" s="373"/>
      <c r="Q4" s="373"/>
      <c r="R4" s="373"/>
      <c r="S4" s="373"/>
    </row>
    <row r="5" spans="16:32" x14ac:dyDescent="0.35"/>
    <row r="6" spans="16:32" x14ac:dyDescent="0.35"/>
    <row r="7" spans="16:32" x14ac:dyDescent="0.35"/>
    <row r="8" spans="16:32" x14ac:dyDescent="0.35"/>
    <row r="9" spans="16:32" x14ac:dyDescent="0.35"/>
    <row r="10" spans="16:32" x14ac:dyDescent="0.35"/>
    <row r="11" spans="16:32" x14ac:dyDescent="0.35"/>
    <row r="12" spans="16:32" x14ac:dyDescent="0.35"/>
    <row r="13" spans="16:32" x14ac:dyDescent="0.35"/>
    <row r="14" spans="16:32" x14ac:dyDescent="0.35"/>
    <row r="15" spans="16:32" x14ac:dyDescent="0.35"/>
    <row r="16" spans="16:32"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sheetData>
  <mergeCells count="2">
    <mergeCell ref="P4:Q4"/>
    <mergeCell ref="R4:S4"/>
  </mergeCells>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20B3-0585-422F-A160-2E991D8BBBD9}">
  <sheetPr>
    <tabColor rgb="FF0070C0"/>
  </sheetPr>
  <dimension ref="A1:I199"/>
  <sheetViews>
    <sheetView showGridLines="0" showRowColHeaders="0" zoomScale="80" zoomScaleNormal="80" workbookViewId="0">
      <selection activeCell="F49" sqref="F49"/>
    </sheetView>
  </sheetViews>
  <sheetFormatPr defaultColWidth="0" defaultRowHeight="14.5" zeroHeight="1" x14ac:dyDescent="0.35"/>
  <cols>
    <col min="1" max="1" width="2.81640625" customWidth="1"/>
    <col min="2" max="2" width="110.26953125" customWidth="1"/>
    <col min="3" max="3" width="24" customWidth="1"/>
    <col min="4" max="5" width="20.54296875" customWidth="1"/>
    <col min="6" max="6" width="20.54296875" style="59" customWidth="1"/>
    <col min="7" max="7" width="10.453125" hidden="1" customWidth="1"/>
    <col min="8" max="9" width="0" hidden="1" customWidth="1"/>
    <col min="10" max="16384" width="9" hidden="1"/>
  </cols>
  <sheetData>
    <row r="1" spans="2:6" ht="28.5" customHeight="1" x14ac:dyDescent="0.35">
      <c r="B1" s="71" t="s">
        <v>1284</v>
      </c>
    </row>
    <row r="2" spans="2:6" x14ac:dyDescent="0.35">
      <c r="B2" s="72"/>
    </row>
    <row r="3" spans="2:6" x14ac:dyDescent="0.35">
      <c r="B3" s="56"/>
      <c r="C3" s="65"/>
      <c r="D3" s="65"/>
      <c r="E3" s="65"/>
      <c r="F3" s="100"/>
    </row>
    <row r="4" spans="2:6" x14ac:dyDescent="0.35">
      <c r="B4" s="125" t="s">
        <v>983</v>
      </c>
      <c r="C4" s="63"/>
      <c r="D4" s="63"/>
      <c r="E4" s="63"/>
      <c r="F4" s="11"/>
    </row>
    <row r="5" spans="2:6" x14ac:dyDescent="0.35">
      <c r="B5" s="56"/>
      <c r="C5" s="65"/>
      <c r="D5" s="65"/>
      <c r="E5" s="65"/>
      <c r="F5" s="100"/>
    </row>
    <row r="6" spans="2:6" x14ac:dyDescent="0.35">
      <c r="B6" s="237" t="s">
        <v>1080</v>
      </c>
      <c r="C6" s="238"/>
      <c r="D6" s="238"/>
      <c r="E6" s="238"/>
      <c r="F6" s="238"/>
    </row>
    <row r="7" spans="2:6" ht="10.5" customHeight="1" x14ac:dyDescent="0.35">
      <c r="B7" s="87"/>
      <c r="C7" s="126"/>
      <c r="D7" s="126"/>
      <c r="E7" s="126"/>
      <c r="F7" s="126"/>
    </row>
    <row r="8" spans="2:6" x14ac:dyDescent="0.35">
      <c r="B8" s="230" t="s">
        <v>1001</v>
      </c>
      <c r="C8" s="126"/>
      <c r="D8" s="126"/>
      <c r="E8" s="126"/>
      <c r="F8" s="126"/>
    </row>
    <row r="9" spans="2:6" x14ac:dyDescent="0.35">
      <c r="B9" s="133" t="s">
        <v>985</v>
      </c>
      <c r="C9" s="133" t="s">
        <v>988</v>
      </c>
      <c r="D9" s="133" t="s">
        <v>989</v>
      </c>
      <c r="E9" s="133" t="s">
        <v>990</v>
      </c>
      <c r="F9" s="97"/>
    </row>
    <row r="10" spans="2:6" ht="72.5" x14ac:dyDescent="0.35">
      <c r="B10" s="231" t="s">
        <v>991</v>
      </c>
      <c r="C10" s="134" t="s">
        <v>1081</v>
      </c>
      <c r="D10" s="188" t="s">
        <v>1082</v>
      </c>
      <c r="E10" s="188" t="s">
        <v>1027</v>
      </c>
      <c r="F10" s="97"/>
    </row>
    <row r="11" spans="2:6" ht="105.75" customHeight="1" x14ac:dyDescent="0.35">
      <c r="B11" s="231" t="s">
        <v>992</v>
      </c>
      <c r="C11" s="134" t="s">
        <v>1095</v>
      </c>
      <c r="D11" s="188" t="s">
        <v>1093</v>
      </c>
      <c r="E11" s="188" t="s">
        <v>1094</v>
      </c>
      <c r="F11" s="97"/>
    </row>
    <row r="12" spans="2:6" x14ac:dyDescent="0.35">
      <c r="B12" s="87"/>
      <c r="C12" s="126"/>
      <c r="D12" s="126"/>
      <c r="E12" s="126"/>
      <c r="F12" s="126"/>
    </row>
    <row r="13" spans="2:6" x14ac:dyDescent="0.35">
      <c r="B13" s="230" t="s">
        <v>1002</v>
      </c>
      <c r="C13" s="126"/>
      <c r="D13" s="126"/>
      <c r="E13" s="126"/>
      <c r="F13" s="126"/>
    </row>
    <row r="14" spans="2:6" x14ac:dyDescent="0.35">
      <c r="B14" s="378" t="s">
        <v>1069</v>
      </c>
      <c r="C14" s="378"/>
      <c r="D14" s="378"/>
      <c r="E14" s="378"/>
      <c r="F14" s="136"/>
    </row>
    <row r="15" spans="2:6" x14ac:dyDescent="0.35">
      <c r="B15" s="87"/>
      <c r="C15" s="126"/>
      <c r="D15" s="126"/>
      <c r="E15" s="126"/>
      <c r="F15" s="126"/>
    </row>
    <row r="16" spans="2:6" x14ac:dyDescent="0.35">
      <c r="B16" s="230" t="s">
        <v>1003</v>
      </c>
      <c r="C16" s="126"/>
      <c r="D16" s="126"/>
      <c r="E16" s="126"/>
      <c r="F16" s="126"/>
    </row>
    <row r="17" spans="2:6" ht="62.25" customHeight="1" x14ac:dyDescent="0.35">
      <c r="B17" s="378" t="s">
        <v>1083</v>
      </c>
      <c r="C17" s="378"/>
      <c r="D17" s="378"/>
      <c r="E17" s="378"/>
      <c r="F17" s="136"/>
    </row>
    <row r="18" spans="2:6" x14ac:dyDescent="0.35">
      <c r="B18" s="230" t="s">
        <v>1005</v>
      </c>
      <c r="C18" s="126"/>
      <c r="D18" s="126"/>
      <c r="E18" s="126"/>
      <c r="F18" s="126"/>
    </row>
    <row r="19" spans="2:6" x14ac:dyDescent="0.35">
      <c r="B19" s="30" t="s">
        <v>1076</v>
      </c>
      <c r="C19" s="126"/>
      <c r="D19" s="126"/>
      <c r="E19" s="126"/>
      <c r="F19" s="126"/>
    </row>
    <row r="20" spans="2:6" x14ac:dyDescent="0.35">
      <c r="B20" s="136"/>
      <c r="C20" s="126"/>
      <c r="D20" s="126"/>
      <c r="E20" s="126"/>
      <c r="F20" s="126"/>
    </row>
    <row r="21" spans="2:6" x14ac:dyDescent="0.35">
      <c r="B21" s="230" t="s">
        <v>1004</v>
      </c>
      <c r="C21" s="126"/>
      <c r="D21" s="126"/>
      <c r="E21" s="126"/>
      <c r="F21" s="126"/>
    </row>
    <row r="22" spans="2:6" ht="54" customHeight="1" x14ac:dyDescent="0.35">
      <c r="B22" s="378" t="s">
        <v>1072</v>
      </c>
      <c r="C22" s="378"/>
      <c r="D22" s="378"/>
      <c r="E22" s="378"/>
      <c r="F22" s="126"/>
    </row>
    <row r="23" spans="2:6" x14ac:dyDescent="0.35">
      <c r="B23" s="230" t="s">
        <v>1006</v>
      </c>
      <c r="C23" s="126"/>
      <c r="D23" s="126"/>
      <c r="E23" s="126"/>
      <c r="F23" s="126"/>
    </row>
    <row r="24" spans="2:6" ht="39.75" customHeight="1" x14ac:dyDescent="0.35">
      <c r="B24" s="378" t="s">
        <v>1000</v>
      </c>
      <c r="C24" s="378"/>
      <c r="D24" s="378"/>
      <c r="E24" s="378"/>
      <c r="F24" s="126"/>
    </row>
    <row r="25" spans="2:6" x14ac:dyDescent="0.35">
      <c r="B25" s="378"/>
      <c r="C25" s="378"/>
      <c r="D25" s="378"/>
      <c r="E25" s="378"/>
      <c r="F25" s="126"/>
    </row>
    <row r="26" spans="2:6" x14ac:dyDescent="0.35">
      <c r="B26" s="237" t="s">
        <v>1084</v>
      </c>
      <c r="C26" s="238"/>
      <c r="D26" s="238"/>
      <c r="E26" s="238"/>
      <c r="F26" s="238"/>
    </row>
    <row r="27" spans="2:6" ht="10.5" customHeight="1" x14ac:dyDescent="0.35">
      <c r="B27" s="87"/>
      <c r="C27" s="126"/>
      <c r="D27" s="126"/>
      <c r="E27" s="126"/>
      <c r="F27" s="126"/>
    </row>
    <row r="28" spans="2:6" x14ac:dyDescent="0.35">
      <c r="B28" s="230" t="s">
        <v>1001</v>
      </c>
      <c r="C28" s="126"/>
      <c r="D28" s="126"/>
      <c r="E28" s="126"/>
      <c r="F28" s="126"/>
    </row>
    <row r="29" spans="2:6" x14ac:dyDescent="0.35">
      <c r="B29" s="133" t="s">
        <v>985</v>
      </c>
      <c r="C29" s="133" t="s">
        <v>988</v>
      </c>
      <c r="D29" s="133" t="s">
        <v>989</v>
      </c>
      <c r="E29" s="133" t="s">
        <v>990</v>
      </c>
      <c r="F29" s="97"/>
    </row>
    <row r="30" spans="2:6" ht="81" customHeight="1" x14ac:dyDescent="0.35">
      <c r="B30" s="231" t="s">
        <v>991</v>
      </c>
      <c r="C30" s="134" t="s">
        <v>1085</v>
      </c>
      <c r="D30" s="188" t="s">
        <v>1086</v>
      </c>
      <c r="E30" s="188" t="s">
        <v>1027</v>
      </c>
      <c r="F30" s="97"/>
    </row>
    <row r="31" spans="2:6" ht="105.75" customHeight="1" x14ac:dyDescent="0.35">
      <c r="B31" s="231" t="s">
        <v>992</v>
      </c>
      <c r="C31" s="134" t="s">
        <v>1088</v>
      </c>
      <c r="D31" s="188" t="s">
        <v>1089</v>
      </c>
      <c r="E31" s="188" t="s">
        <v>1087</v>
      </c>
      <c r="F31" s="97"/>
    </row>
    <row r="32" spans="2:6" x14ac:dyDescent="0.35">
      <c r="B32" s="87"/>
      <c r="C32" s="126"/>
      <c r="D32" s="126"/>
      <c r="E32" s="126"/>
      <c r="F32" s="126"/>
    </row>
    <row r="33" spans="2:9" x14ac:dyDescent="0.35">
      <c r="B33" s="230" t="s">
        <v>1002</v>
      </c>
      <c r="C33" s="126"/>
      <c r="D33" s="126"/>
      <c r="E33" s="126"/>
      <c r="F33" s="126"/>
    </row>
    <row r="34" spans="2:9" x14ac:dyDescent="0.35">
      <c r="B34" s="378" t="s">
        <v>1090</v>
      </c>
      <c r="C34" s="378"/>
      <c r="D34" s="378"/>
      <c r="E34" s="378"/>
      <c r="F34" s="136"/>
    </row>
    <row r="35" spans="2:9" x14ac:dyDescent="0.35">
      <c r="B35" s="87"/>
      <c r="C35" s="126"/>
      <c r="D35" s="126"/>
      <c r="E35" s="126"/>
      <c r="F35" s="126"/>
    </row>
    <row r="36" spans="2:9" x14ac:dyDescent="0.35">
      <c r="B36" s="230" t="s">
        <v>1003</v>
      </c>
      <c r="C36" s="126"/>
      <c r="D36" s="126"/>
      <c r="E36" s="126"/>
      <c r="F36" s="126"/>
    </row>
    <row r="37" spans="2:9" ht="27" customHeight="1" x14ac:dyDescent="0.35">
      <c r="B37" s="378" t="s">
        <v>1091</v>
      </c>
      <c r="C37" s="378"/>
      <c r="D37" s="378"/>
      <c r="E37" s="378"/>
      <c r="F37" s="136"/>
    </row>
    <row r="38" spans="2:9" x14ac:dyDescent="0.35">
      <c r="B38" s="230" t="s">
        <v>1005</v>
      </c>
      <c r="C38" s="126"/>
      <c r="D38" s="126"/>
      <c r="E38" s="126"/>
      <c r="F38" s="126"/>
    </row>
    <row r="39" spans="2:9" x14ac:dyDescent="0.35">
      <c r="B39" s="30" t="s">
        <v>1092</v>
      </c>
      <c r="C39" s="126"/>
      <c r="D39" s="126"/>
      <c r="E39" s="126"/>
      <c r="F39" s="126"/>
    </row>
    <row r="40" spans="2:9" x14ac:dyDescent="0.35">
      <c r="B40" s="136"/>
      <c r="C40" s="126"/>
      <c r="D40" s="126"/>
      <c r="E40" s="126"/>
      <c r="F40" s="126"/>
    </row>
    <row r="41" spans="2:9" x14ac:dyDescent="0.35">
      <c r="B41" s="230" t="s">
        <v>1004</v>
      </c>
      <c r="C41" s="126"/>
      <c r="D41" s="126"/>
      <c r="E41" s="126"/>
      <c r="F41" s="126"/>
    </row>
    <row r="42" spans="2:9" ht="54" customHeight="1" x14ac:dyDescent="0.35">
      <c r="B42" s="378" t="s">
        <v>1072</v>
      </c>
      <c r="C42" s="378"/>
      <c r="D42" s="378"/>
      <c r="E42" s="378"/>
      <c r="F42" s="126"/>
    </row>
    <row r="43" spans="2:9" x14ac:dyDescent="0.35">
      <c r="B43" s="230" t="s">
        <v>1006</v>
      </c>
      <c r="C43" s="126"/>
      <c r="D43" s="126"/>
      <c r="E43" s="126"/>
      <c r="F43" s="126"/>
    </row>
    <row r="44" spans="2:9" ht="39.75" customHeight="1" x14ac:dyDescent="0.35">
      <c r="B44" s="378" t="s">
        <v>1000</v>
      </c>
      <c r="C44" s="378"/>
      <c r="D44" s="378"/>
      <c r="E44" s="378"/>
      <c r="F44" s="126"/>
    </row>
    <row r="45" spans="2:9" ht="14.25" customHeight="1" x14ac:dyDescent="0.35">
      <c r="B45" s="61"/>
      <c r="C45" s="61"/>
      <c r="D45" s="61"/>
      <c r="E45" s="61"/>
      <c r="F45" s="61"/>
    </row>
    <row r="46" spans="2:9" x14ac:dyDescent="0.35">
      <c r="B46" s="125" t="s">
        <v>57</v>
      </c>
      <c r="C46" s="63"/>
      <c r="D46" s="63"/>
      <c r="E46" s="63"/>
      <c r="F46" s="11"/>
    </row>
    <row r="47" spans="2:9" x14ac:dyDescent="0.35">
      <c r="B47" s="61"/>
      <c r="C47" s="74"/>
      <c r="D47" s="74"/>
      <c r="E47" s="74"/>
      <c r="F47" s="75"/>
    </row>
    <row r="48" spans="2:9" x14ac:dyDescent="0.35">
      <c r="B48" s="87" t="s">
        <v>59</v>
      </c>
      <c r="C48" s="109">
        <v>2019</v>
      </c>
      <c r="D48" s="109">
        <v>2020</v>
      </c>
      <c r="E48" s="109">
        <v>2021</v>
      </c>
      <c r="F48" s="126">
        <v>2022</v>
      </c>
      <c r="I48" s="88"/>
    </row>
    <row r="49" spans="2:9" x14ac:dyDescent="0.35">
      <c r="B49" s="3" t="s">
        <v>58</v>
      </c>
      <c r="C49" s="55">
        <v>9750861.9399999995</v>
      </c>
      <c r="D49" s="55">
        <v>10021190.981915627</v>
      </c>
      <c r="E49" s="55">
        <v>9987076.401659904</v>
      </c>
      <c r="F49" s="78">
        <v>10045178.7113006</v>
      </c>
    </row>
    <row r="50" spans="2:9" x14ac:dyDescent="0.35">
      <c r="B50" s="3"/>
      <c r="C50" s="12"/>
      <c r="D50" s="12"/>
      <c r="E50" s="12"/>
    </row>
    <row r="51" spans="2:9" x14ac:dyDescent="0.35">
      <c r="B51" s="87" t="s">
        <v>60</v>
      </c>
      <c r="C51" s="109">
        <v>2019</v>
      </c>
      <c r="D51" s="109">
        <v>2020</v>
      </c>
      <c r="E51" s="109">
        <v>2021</v>
      </c>
      <c r="F51" s="126">
        <v>2022</v>
      </c>
      <c r="I51" s="88"/>
    </row>
    <row r="52" spans="2:9" x14ac:dyDescent="0.35">
      <c r="B52" s="3" t="s">
        <v>62</v>
      </c>
      <c r="C52" s="55" t="s">
        <v>61</v>
      </c>
      <c r="D52" s="55" t="s">
        <v>61</v>
      </c>
      <c r="E52" s="55" t="s">
        <v>61</v>
      </c>
      <c r="F52" s="78" t="s">
        <v>61</v>
      </c>
    </row>
    <row r="53" spans="2:9" x14ac:dyDescent="0.35">
      <c r="B53" s="3"/>
      <c r="C53" s="12"/>
      <c r="D53" s="12"/>
      <c r="E53" s="12"/>
    </row>
    <row r="54" spans="2:9" x14ac:dyDescent="0.35">
      <c r="B54" s="87" t="s">
        <v>63</v>
      </c>
      <c r="C54" s="109">
        <v>2019</v>
      </c>
      <c r="D54" s="109">
        <v>2020</v>
      </c>
      <c r="E54" s="109">
        <v>2021</v>
      </c>
      <c r="F54" s="126">
        <v>2022</v>
      </c>
      <c r="I54" s="88"/>
    </row>
    <row r="55" spans="2:9" x14ac:dyDescent="0.35">
      <c r="B55" s="3" t="s">
        <v>64</v>
      </c>
      <c r="C55" s="55" t="s">
        <v>263</v>
      </c>
      <c r="D55" s="55" t="s">
        <v>263</v>
      </c>
      <c r="E55" s="55" t="s">
        <v>263</v>
      </c>
      <c r="F55" s="261">
        <v>972.39544499956764</v>
      </c>
    </row>
    <row r="56" spans="2:9" x14ac:dyDescent="0.35">
      <c r="B56" s="3"/>
      <c r="C56" s="12"/>
      <c r="D56" s="12"/>
      <c r="E56" s="12"/>
    </row>
    <row r="57" spans="2:9" x14ac:dyDescent="0.35">
      <c r="B57" s="87" t="s">
        <v>65</v>
      </c>
      <c r="C57" s="109"/>
      <c r="D57" s="109"/>
      <c r="E57" s="109"/>
      <c r="F57" s="126"/>
      <c r="I57" s="88"/>
    </row>
    <row r="58" spans="2:9" x14ac:dyDescent="0.35">
      <c r="B58" s="3" t="s">
        <v>66</v>
      </c>
      <c r="C58" s="55"/>
      <c r="D58" s="55"/>
      <c r="E58" s="55"/>
      <c r="F58" s="78"/>
    </row>
    <row r="59" spans="2:9" ht="42.75" customHeight="1" x14ac:dyDescent="0.35">
      <c r="B59" s="374" t="s">
        <v>252</v>
      </c>
      <c r="C59" s="374"/>
      <c r="D59" s="374"/>
      <c r="E59" s="374"/>
      <c r="F59" s="374"/>
      <c r="I59" s="56" t="s">
        <v>69</v>
      </c>
    </row>
    <row r="60" spans="2:9" x14ac:dyDescent="0.35"/>
    <row r="61" spans="2:9" x14ac:dyDescent="0.35">
      <c r="B61" s="87" t="s">
        <v>67</v>
      </c>
      <c r="C61" s="126"/>
      <c r="D61" s="126"/>
      <c r="E61" s="126"/>
      <c r="F61" s="126"/>
      <c r="I61" s="88"/>
    </row>
    <row r="62" spans="2:9" x14ac:dyDescent="0.35">
      <c r="B62" s="3" t="s">
        <v>254</v>
      </c>
      <c r="C62" s="126"/>
      <c r="D62" s="126"/>
      <c r="E62" s="126"/>
      <c r="F62" s="78"/>
    </row>
    <row r="63" spans="2:9" x14ac:dyDescent="0.35">
      <c r="C63" s="126"/>
      <c r="D63" s="126"/>
      <c r="E63" s="126"/>
      <c r="G63" s="80"/>
      <c r="H63" s="80"/>
    </row>
    <row r="64" spans="2:9" x14ac:dyDescent="0.35">
      <c r="B64" s="87" t="s">
        <v>253</v>
      </c>
      <c r="C64" s="126"/>
      <c r="D64" s="126"/>
      <c r="E64" s="126"/>
      <c r="F64" s="126"/>
      <c r="I64" s="88"/>
    </row>
    <row r="65" spans="2:9" x14ac:dyDescent="0.35">
      <c r="B65" s="3" t="s">
        <v>255</v>
      </c>
      <c r="C65" s="126"/>
      <c r="D65" s="126"/>
      <c r="E65" s="126"/>
      <c r="F65" s="78"/>
    </row>
    <row r="66" spans="2:9" x14ac:dyDescent="0.35">
      <c r="C66" s="126"/>
      <c r="D66" s="126"/>
      <c r="E66" s="126"/>
    </row>
    <row r="67" spans="2:9" x14ac:dyDescent="0.35">
      <c r="B67" s="87" t="s">
        <v>68</v>
      </c>
      <c r="C67" s="126"/>
      <c r="D67" s="126"/>
      <c r="E67" s="126"/>
      <c r="F67" s="126"/>
      <c r="I67" s="88"/>
    </row>
    <row r="68" spans="2:9" ht="70.5" customHeight="1" x14ac:dyDescent="0.35">
      <c r="B68" s="378" t="s">
        <v>891</v>
      </c>
      <c r="C68" s="378"/>
      <c r="D68" s="378"/>
      <c r="E68" s="378"/>
      <c r="F68" s="378"/>
      <c r="G68" s="116" t="s">
        <v>854</v>
      </c>
    </row>
    <row r="69" spans="2:9" x14ac:dyDescent="0.35"/>
    <row r="70" spans="2:9" x14ac:dyDescent="0.35">
      <c r="B70" s="125" t="s">
        <v>72</v>
      </c>
      <c r="C70" s="63"/>
      <c r="D70" s="63"/>
      <c r="E70" s="63"/>
      <c r="F70" s="11"/>
    </row>
    <row r="71" spans="2:9" x14ac:dyDescent="0.35">
      <c r="B71" s="61"/>
      <c r="C71" s="74"/>
      <c r="D71" s="74"/>
      <c r="E71" s="74"/>
      <c r="F71" s="75"/>
    </row>
    <row r="72" spans="2:9" x14ac:dyDescent="0.35">
      <c r="B72" s="87" t="s">
        <v>855</v>
      </c>
      <c r="C72" s="109">
        <v>2019</v>
      </c>
      <c r="D72" s="109">
        <v>2020</v>
      </c>
      <c r="E72" s="109">
        <v>2021</v>
      </c>
      <c r="F72" s="126">
        <v>2022</v>
      </c>
      <c r="I72" s="88"/>
    </row>
    <row r="73" spans="2:9" x14ac:dyDescent="0.35">
      <c r="B73" t="s">
        <v>71</v>
      </c>
      <c r="C73" s="55">
        <v>801632</v>
      </c>
      <c r="D73" s="55">
        <v>762568.93372129486</v>
      </c>
      <c r="E73" s="55">
        <v>964142.02692365926</v>
      </c>
      <c r="F73" s="55">
        <v>729803.30392337532</v>
      </c>
    </row>
    <row r="74" spans="2:9" x14ac:dyDescent="0.35">
      <c r="D74" s="55"/>
      <c r="E74" s="55"/>
      <c r="F74" s="78"/>
    </row>
    <row r="75" spans="2:9" x14ac:dyDescent="0.35">
      <c r="B75" s="87" t="s">
        <v>893</v>
      </c>
      <c r="C75" s="109">
        <v>2019</v>
      </c>
      <c r="D75" s="109">
        <v>2020</v>
      </c>
      <c r="E75" s="109">
        <v>2021</v>
      </c>
      <c r="F75" s="126">
        <v>2022</v>
      </c>
    </row>
    <row r="76" spans="2:9" x14ac:dyDescent="0.35">
      <c r="B76" t="s">
        <v>70</v>
      </c>
      <c r="C76" s="55">
        <v>801632.93</v>
      </c>
      <c r="D76" s="55">
        <v>765287</v>
      </c>
      <c r="E76" s="55">
        <v>881088.78475143504</v>
      </c>
      <c r="F76" s="55">
        <v>605701.79877516953</v>
      </c>
    </row>
    <row r="77" spans="2:9" x14ac:dyDescent="0.35">
      <c r="C77" s="12"/>
      <c r="D77" s="12"/>
      <c r="E77" s="12"/>
    </row>
    <row r="78" spans="2:9" x14ac:dyDescent="0.35">
      <c r="B78" s="87" t="s">
        <v>894</v>
      </c>
      <c r="C78" s="109">
        <v>2019</v>
      </c>
      <c r="D78" s="109">
        <v>2020</v>
      </c>
      <c r="E78" s="109">
        <v>2021</v>
      </c>
      <c r="F78" s="126">
        <v>2022</v>
      </c>
      <c r="I78" s="88"/>
    </row>
    <row r="79" spans="2:9" x14ac:dyDescent="0.35">
      <c r="B79" t="s">
        <v>62</v>
      </c>
      <c r="C79" s="12" t="s">
        <v>61</v>
      </c>
      <c r="D79" s="12" t="s">
        <v>61</v>
      </c>
      <c r="E79" s="12" t="s">
        <v>61</v>
      </c>
      <c r="F79" s="59" t="s">
        <v>61</v>
      </c>
    </row>
    <row r="80" spans="2:9" x14ac:dyDescent="0.35">
      <c r="C80" s="12"/>
      <c r="D80" s="12"/>
      <c r="E80" s="12"/>
    </row>
    <row r="81" spans="2:9" x14ac:dyDescent="0.35">
      <c r="B81" s="87" t="s">
        <v>118</v>
      </c>
      <c r="C81" s="109"/>
      <c r="D81" s="109"/>
      <c r="E81" s="109"/>
      <c r="F81" s="126"/>
      <c r="I81" s="88"/>
    </row>
    <row r="82" spans="2:9" x14ac:dyDescent="0.35">
      <c r="B82" t="s">
        <v>66</v>
      </c>
      <c r="C82" s="12"/>
      <c r="D82" s="12"/>
      <c r="E82" s="12"/>
      <c r="F82" s="126"/>
    </row>
    <row r="83" spans="2:9" ht="47.25" customHeight="1" x14ac:dyDescent="0.35">
      <c r="B83" s="377" t="s">
        <v>252</v>
      </c>
      <c r="C83" s="377"/>
      <c r="D83" s="377"/>
      <c r="E83" s="377"/>
      <c r="F83" s="377"/>
    </row>
    <row r="84" spans="2:9" x14ac:dyDescent="0.35"/>
    <row r="85" spans="2:9" x14ac:dyDescent="0.35">
      <c r="B85" s="87" t="s">
        <v>119</v>
      </c>
      <c r="C85" s="126"/>
      <c r="D85" s="126"/>
      <c r="E85" s="126"/>
      <c r="F85" s="126"/>
      <c r="I85" s="88"/>
    </row>
    <row r="86" spans="2:9" x14ac:dyDescent="0.35">
      <c r="B86" t="s">
        <v>256</v>
      </c>
      <c r="C86" s="126"/>
      <c r="D86" s="126"/>
      <c r="E86" s="126"/>
      <c r="F86" s="126"/>
    </row>
    <row r="87" spans="2:9" x14ac:dyDescent="0.35">
      <c r="C87" s="126"/>
      <c r="D87" s="126"/>
      <c r="E87" s="126"/>
      <c r="F87" s="126"/>
    </row>
    <row r="88" spans="2:9" x14ac:dyDescent="0.35">
      <c r="B88" s="87" t="s">
        <v>253</v>
      </c>
      <c r="C88" s="126"/>
      <c r="D88" s="126"/>
      <c r="E88" s="126"/>
      <c r="F88" s="126"/>
      <c r="I88" s="88"/>
    </row>
    <row r="89" spans="2:9" x14ac:dyDescent="0.35">
      <c r="B89" t="s">
        <v>255</v>
      </c>
      <c r="C89" s="126"/>
      <c r="D89" s="126"/>
      <c r="E89" s="126"/>
      <c r="F89" s="126"/>
    </row>
    <row r="90" spans="2:9" x14ac:dyDescent="0.35">
      <c r="B90" s="81"/>
      <c r="C90" s="126"/>
      <c r="D90" s="126"/>
      <c r="E90" s="126"/>
      <c r="F90" s="126"/>
    </row>
    <row r="91" spans="2:9" x14ac:dyDescent="0.35">
      <c r="B91" s="87" t="s">
        <v>120</v>
      </c>
      <c r="C91" s="126"/>
      <c r="D91" s="126"/>
      <c r="E91" s="126"/>
      <c r="F91" s="126"/>
      <c r="I91" s="88"/>
    </row>
    <row r="92" spans="2:9" ht="57.65" customHeight="1" x14ac:dyDescent="0.35">
      <c r="B92" s="374" t="s">
        <v>892</v>
      </c>
      <c r="C92" s="374"/>
      <c r="D92" s="374"/>
      <c r="E92" s="374"/>
      <c r="F92" s="374"/>
    </row>
    <row r="93" spans="2:9" x14ac:dyDescent="0.35"/>
    <row r="94" spans="2:9" x14ac:dyDescent="0.35"/>
    <row r="95" spans="2:9" x14ac:dyDescent="0.35">
      <c r="B95" s="54" t="s">
        <v>121</v>
      </c>
      <c r="C95" s="11"/>
      <c r="D95" s="11"/>
      <c r="E95" s="11"/>
      <c r="F95" s="93"/>
    </row>
    <row r="96" spans="2:9" x14ac:dyDescent="0.35"/>
    <row r="97" spans="2:9" x14ac:dyDescent="0.35">
      <c r="B97" s="87" t="s">
        <v>1236</v>
      </c>
      <c r="C97" s="109">
        <v>2019</v>
      </c>
      <c r="D97" s="109">
        <v>2020</v>
      </c>
      <c r="E97" s="109">
        <v>2021</v>
      </c>
      <c r="F97" s="127">
        <v>2022</v>
      </c>
      <c r="I97" s="88"/>
    </row>
    <row r="98" spans="2:9" x14ac:dyDescent="0.35">
      <c r="B98" t="s">
        <v>226</v>
      </c>
      <c r="C98" s="60">
        <v>26246000</v>
      </c>
      <c r="D98" s="60">
        <v>21487000</v>
      </c>
      <c r="E98" s="60">
        <v>30120000</v>
      </c>
      <c r="F98" s="60">
        <v>27281767.075201467</v>
      </c>
    </row>
    <row r="99" spans="2:9" x14ac:dyDescent="0.35">
      <c r="B99" s="15" t="s">
        <v>258</v>
      </c>
      <c r="C99" s="60" t="s">
        <v>263</v>
      </c>
      <c r="D99" s="60" t="s">
        <v>263</v>
      </c>
      <c r="E99" s="60" t="s">
        <v>263</v>
      </c>
      <c r="F99" s="60">
        <v>12222291.968636537</v>
      </c>
    </row>
    <row r="100" spans="2:9" x14ac:dyDescent="0.35">
      <c r="B100" s="15" t="s">
        <v>972</v>
      </c>
      <c r="C100" s="60" t="s">
        <v>263</v>
      </c>
      <c r="D100" s="60" t="s">
        <v>263</v>
      </c>
      <c r="E100" s="60" t="s">
        <v>263</v>
      </c>
      <c r="F100" s="60">
        <v>0</v>
      </c>
    </row>
    <row r="101" spans="2:9" x14ac:dyDescent="0.35">
      <c r="B101" s="15" t="s">
        <v>973</v>
      </c>
      <c r="C101" s="60" t="s">
        <v>263</v>
      </c>
      <c r="D101" s="60" t="s">
        <v>263</v>
      </c>
      <c r="E101" s="60" t="s">
        <v>263</v>
      </c>
      <c r="F101" s="60">
        <v>822129.36824307789</v>
      </c>
    </row>
    <row r="102" spans="2:9" x14ac:dyDescent="0.35">
      <c r="B102" s="15" t="s">
        <v>974</v>
      </c>
      <c r="C102" s="60" t="s">
        <v>263</v>
      </c>
      <c r="D102" s="60" t="s">
        <v>263</v>
      </c>
      <c r="E102" s="60" t="s">
        <v>263</v>
      </c>
      <c r="F102" s="60">
        <v>758113.85638832895</v>
      </c>
    </row>
    <row r="103" spans="2:9" x14ac:dyDescent="0.35">
      <c r="B103" s="15" t="s">
        <v>975</v>
      </c>
      <c r="C103" s="60" t="s">
        <v>263</v>
      </c>
      <c r="D103" s="60" t="s">
        <v>263</v>
      </c>
      <c r="E103" s="60" t="s">
        <v>263</v>
      </c>
      <c r="F103" s="60">
        <v>17436.927250886998</v>
      </c>
    </row>
    <row r="104" spans="2:9" x14ac:dyDescent="0.35">
      <c r="B104" s="15" t="s">
        <v>976</v>
      </c>
      <c r="C104" s="60" t="s">
        <v>263</v>
      </c>
      <c r="D104" s="60" t="s">
        <v>263</v>
      </c>
      <c r="E104" s="60" t="s">
        <v>263</v>
      </c>
      <c r="F104" s="60">
        <v>3190.9796747497066</v>
      </c>
    </row>
    <row r="105" spans="2:9" x14ac:dyDescent="0.35">
      <c r="B105" s="15" t="s">
        <v>977</v>
      </c>
      <c r="C105" s="60" t="s">
        <v>263</v>
      </c>
      <c r="D105" s="60" t="s">
        <v>263</v>
      </c>
      <c r="E105" s="60" t="s">
        <v>263</v>
      </c>
      <c r="F105" s="60">
        <v>7199.2696449268842</v>
      </c>
    </row>
    <row r="106" spans="2:9" x14ac:dyDescent="0.35">
      <c r="B106" s="15" t="s">
        <v>978</v>
      </c>
      <c r="C106" s="60" t="s">
        <v>263</v>
      </c>
      <c r="D106" s="60" t="s">
        <v>263</v>
      </c>
      <c r="E106" s="60" t="s">
        <v>263</v>
      </c>
      <c r="F106" s="60">
        <v>140.34326382376108</v>
      </c>
    </row>
    <row r="107" spans="2:9" x14ac:dyDescent="0.35">
      <c r="B107" s="15" t="s">
        <v>979</v>
      </c>
      <c r="C107" s="60" t="s">
        <v>263</v>
      </c>
      <c r="D107" s="60" t="s">
        <v>263</v>
      </c>
      <c r="E107" s="60" t="s">
        <v>263</v>
      </c>
      <c r="F107" s="60">
        <v>259381.14619414625</v>
      </c>
    </row>
    <row r="108" spans="2:9" x14ac:dyDescent="0.35">
      <c r="B108" s="15" t="s">
        <v>980</v>
      </c>
      <c r="C108" s="60" t="s">
        <v>263</v>
      </c>
      <c r="D108" s="60" t="s">
        <v>263</v>
      </c>
      <c r="E108" s="60" t="s">
        <v>263</v>
      </c>
      <c r="F108" s="60">
        <v>6989176.0257528201</v>
      </c>
    </row>
    <row r="109" spans="2:9" x14ac:dyDescent="0.35">
      <c r="B109" s="15" t="s">
        <v>981</v>
      </c>
      <c r="C109" s="60" t="s">
        <v>263</v>
      </c>
      <c r="D109" s="60" t="s">
        <v>263</v>
      </c>
      <c r="E109" s="60" t="s">
        <v>263</v>
      </c>
      <c r="F109" s="60">
        <v>4012773.7991732177</v>
      </c>
    </row>
    <row r="110" spans="2:9" x14ac:dyDescent="0.35">
      <c r="B110" s="15" t="s">
        <v>971</v>
      </c>
      <c r="C110" s="60" t="s">
        <v>263</v>
      </c>
      <c r="D110" s="60" t="s">
        <v>263</v>
      </c>
      <c r="E110" s="60" t="s">
        <v>263</v>
      </c>
      <c r="F110" s="60">
        <v>2104810.2295110002</v>
      </c>
    </row>
    <row r="111" spans="2:9" x14ac:dyDescent="0.35">
      <c r="B111" s="15" t="s">
        <v>968</v>
      </c>
      <c r="C111" s="60" t="s">
        <v>263</v>
      </c>
      <c r="D111" s="60" t="s">
        <v>263</v>
      </c>
      <c r="E111" s="60" t="s">
        <v>263</v>
      </c>
      <c r="F111" s="60" t="s">
        <v>263</v>
      </c>
    </row>
    <row r="112" spans="2:9" x14ac:dyDescent="0.35">
      <c r="B112" s="15" t="s">
        <v>969</v>
      </c>
      <c r="C112" s="60" t="s">
        <v>263</v>
      </c>
      <c r="D112" s="60" t="s">
        <v>263</v>
      </c>
      <c r="E112" s="60" t="s">
        <v>263</v>
      </c>
      <c r="F112" s="60" t="s">
        <v>263</v>
      </c>
    </row>
    <row r="113" spans="2:9" x14ac:dyDescent="0.35">
      <c r="B113" s="15" t="s">
        <v>970</v>
      </c>
      <c r="C113" s="60" t="s">
        <v>263</v>
      </c>
      <c r="D113" s="60" t="s">
        <v>263</v>
      </c>
      <c r="E113" s="60" t="s">
        <v>263</v>
      </c>
      <c r="F113" s="60">
        <v>85123.161467952174</v>
      </c>
    </row>
    <row r="114" spans="2:9" x14ac:dyDescent="0.35">
      <c r="B114" s="286" t="s">
        <v>1237</v>
      </c>
      <c r="C114" s="60" t="s">
        <v>263</v>
      </c>
      <c r="D114" s="60" t="s">
        <v>263</v>
      </c>
      <c r="E114" s="60" t="s">
        <v>263</v>
      </c>
      <c r="F114" s="60"/>
    </row>
    <row r="115" spans="2:9" x14ac:dyDescent="0.35"/>
    <row r="116" spans="2:9" x14ac:dyDescent="0.35">
      <c r="B116" s="87" t="s">
        <v>122</v>
      </c>
      <c r="C116" s="109">
        <v>2019</v>
      </c>
      <c r="D116" s="109">
        <v>2020</v>
      </c>
      <c r="E116" s="109">
        <v>2021</v>
      </c>
      <c r="F116" s="126">
        <v>2022</v>
      </c>
      <c r="I116" s="88"/>
    </row>
    <row r="117" spans="2:9" x14ac:dyDescent="0.35">
      <c r="B117" t="s">
        <v>62</v>
      </c>
      <c r="C117" s="12" t="s">
        <v>61</v>
      </c>
      <c r="D117" s="12" t="s">
        <v>61</v>
      </c>
      <c r="E117" s="12" t="s">
        <v>61</v>
      </c>
      <c r="F117" s="59" t="s">
        <v>61</v>
      </c>
    </row>
    <row r="118" spans="2:9" x14ac:dyDescent="0.35">
      <c r="C118" s="12"/>
      <c r="D118" s="12"/>
      <c r="E118" s="12"/>
    </row>
    <row r="119" spans="2:9" x14ac:dyDescent="0.35">
      <c r="B119" s="87" t="s">
        <v>1238</v>
      </c>
      <c r="C119" s="109">
        <v>2019</v>
      </c>
      <c r="D119" s="109">
        <v>2020</v>
      </c>
      <c r="E119" s="109">
        <v>2021</v>
      </c>
      <c r="F119" s="126">
        <v>2022</v>
      </c>
      <c r="I119" s="88"/>
    </row>
    <row r="120" spans="2:9" x14ac:dyDescent="0.35">
      <c r="B120" t="s">
        <v>64</v>
      </c>
      <c r="C120" s="60" t="s">
        <v>263</v>
      </c>
      <c r="D120" s="60" t="s">
        <v>263</v>
      </c>
      <c r="E120" s="60" t="s">
        <v>263</v>
      </c>
      <c r="F120" s="60">
        <v>229045.87620513199</v>
      </c>
    </row>
    <row r="121" spans="2:9" x14ac:dyDescent="0.35">
      <c r="B121" s="286" t="s">
        <v>1239</v>
      </c>
      <c r="C121" s="78"/>
      <c r="D121" s="78"/>
      <c r="E121" s="78"/>
      <c r="F121" s="78"/>
    </row>
    <row r="122" spans="2:9" x14ac:dyDescent="0.35">
      <c r="B122" s="78"/>
      <c r="C122" s="78"/>
      <c r="D122" s="78"/>
      <c r="E122" s="78"/>
      <c r="F122" s="78"/>
    </row>
    <row r="123" spans="2:9" x14ac:dyDescent="0.35">
      <c r="B123" s="87" t="s">
        <v>251</v>
      </c>
      <c r="C123" s="87"/>
      <c r="D123" s="87"/>
      <c r="E123" s="87"/>
      <c r="I123" s="88"/>
    </row>
    <row r="124" spans="2:9" x14ac:dyDescent="0.35">
      <c r="B124" t="s">
        <v>1191</v>
      </c>
    </row>
    <row r="125" spans="2:9" x14ac:dyDescent="0.35"/>
    <row r="126" spans="2:9" x14ac:dyDescent="0.35">
      <c r="B126" s="87" t="s">
        <v>125</v>
      </c>
      <c r="C126" s="87"/>
      <c r="D126" s="87"/>
      <c r="E126" s="87"/>
      <c r="F126" s="126"/>
      <c r="I126" s="88"/>
    </row>
    <row r="127" spans="2:9" x14ac:dyDescent="0.35">
      <c r="B127" t="s">
        <v>982</v>
      </c>
      <c r="F127" s="126"/>
    </row>
    <row r="128" spans="2:9" x14ac:dyDescent="0.35"/>
    <row r="129" spans="2:9" x14ac:dyDescent="0.35">
      <c r="B129" s="87" t="s">
        <v>123</v>
      </c>
      <c r="C129" s="87"/>
      <c r="D129" s="87"/>
      <c r="E129" s="87"/>
      <c r="I129" s="88"/>
    </row>
    <row r="130" spans="2:9" x14ac:dyDescent="0.35">
      <c r="B130" t="s">
        <v>257</v>
      </c>
    </row>
    <row r="131" spans="2:9" x14ac:dyDescent="0.35"/>
    <row r="132" spans="2:9" x14ac:dyDescent="0.35">
      <c r="B132" s="87" t="s">
        <v>124</v>
      </c>
      <c r="C132" s="87"/>
      <c r="D132" s="87"/>
      <c r="E132" s="87"/>
      <c r="F132" s="126"/>
      <c r="I132" s="88"/>
    </row>
    <row r="133" spans="2:9" ht="47.25" customHeight="1" x14ac:dyDescent="0.35">
      <c r="B133" s="415" t="s">
        <v>892</v>
      </c>
      <c r="C133" s="415"/>
      <c r="D133" s="415"/>
      <c r="E133" s="415"/>
      <c r="F133" s="415"/>
    </row>
    <row r="134" spans="2:9" x14ac:dyDescent="0.35"/>
    <row r="135" spans="2:9" x14ac:dyDescent="0.35">
      <c r="B135" s="54" t="s">
        <v>143</v>
      </c>
      <c r="C135" s="11"/>
      <c r="D135" s="11"/>
      <c r="E135" s="11"/>
      <c r="F135" s="93"/>
    </row>
    <row r="136" spans="2:9" x14ac:dyDescent="0.35"/>
    <row r="137" spans="2:9" x14ac:dyDescent="0.35">
      <c r="B137" s="87" t="s">
        <v>126</v>
      </c>
      <c r="C137" s="109">
        <v>2019</v>
      </c>
      <c r="D137" s="109">
        <v>2020</v>
      </c>
      <c r="E137" s="109">
        <v>2021</v>
      </c>
      <c r="F137" s="126">
        <v>2022</v>
      </c>
      <c r="I137" s="88"/>
    </row>
    <row r="138" spans="2:9" x14ac:dyDescent="0.35">
      <c r="B138" t="s">
        <v>229</v>
      </c>
      <c r="C138" s="60">
        <v>10552494.869999999</v>
      </c>
      <c r="D138" s="60">
        <v>10786477.981915627</v>
      </c>
      <c r="E138" s="60">
        <v>10868165.18641134</v>
      </c>
      <c r="F138" s="60">
        <v>10650880.51007577</v>
      </c>
    </row>
    <row r="139" spans="2:9" x14ac:dyDescent="0.35">
      <c r="B139" t="s">
        <v>230</v>
      </c>
      <c r="C139" s="101">
        <v>0.62321726672631206</v>
      </c>
      <c r="D139" s="101">
        <v>0.66800000000000004</v>
      </c>
      <c r="E139" s="101">
        <v>0.63706582226118114</v>
      </c>
      <c r="F139" s="101">
        <v>0.64279504192371684</v>
      </c>
    </row>
    <row r="140" spans="2:9" x14ac:dyDescent="0.35">
      <c r="C140" s="12"/>
      <c r="D140" s="12"/>
      <c r="E140" s="12"/>
    </row>
    <row r="141" spans="2:9" x14ac:dyDescent="0.35">
      <c r="B141" s="87" t="s">
        <v>127</v>
      </c>
      <c r="C141" s="109">
        <v>2019</v>
      </c>
      <c r="D141" s="109">
        <v>2020</v>
      </c>
      <c r="E141" s="109">
        <v>2021</v>
      </c>
      <c r="F141" s="126">
        <v>2022</v>
      </c>
      <c r="I141" s="88"/>
    </row>
    <row r="142" spans="2:9" x14ac:dyDescent="0.35">
      <c r="B142" t="s">
        <v>227</v>
      </c>
      <c r="C142" s="60">
        <v>16932289</v>
      </c>
      <c r="D142" s="60">
        <v>16092169.560000001</v>
      </c>
      <c r="E142" s="60">
        <v>17059721</v>
      </c>
      <c r="F142" s="60">
        <v>16569637</v>
      </c>
    </row>
    <row r="143" spans="2:9" x14ac:dyDescent="0.35">
      <c r="C143" s="12"/>
      <c r="D143" s="12"/>
      <c r="E143" s="12"/>
    </row>
    <row r="144" spans="2:9" x14ac:dyDescent="0.35">
      <c r="B144" s="87" t="s">
        <v>148</v>
      </c>
      <c r="C144" s="109">
        <v>2019</v>
      </c>
      <c r="D144" s="109">
        <v>2020</v>
      </c>
      <c r="E144" s="109">
        <v>2021</v>
      </c>
      <c r="F144" s="126">
        <v>2022</v>
      </c>
      <c r="I144" s="88"/>
    </row>
    <row r="145" spans="2:9" x14ac:dyDescent="0.35">
      <c r="B145" t="s">
        <v>228</v>
      </c>
      <c r="C145" s="59" t="s">
        <v>231</v>
      </c>
      <c r="D145" s="59" t="s">
        <v>231</v>
      </c>
      <c r="E145" s="59" t="s">
        <v>231</v>
      </c>
      <c r="F145" s="59" t="s">
        <v>231</v>
      </c>
    </row>
    <row r="146" spans="2:9" x14ac:dyDescent="0.35">
      <c r="C146" s="78"/>
      <c r="D146" s="78"/>
      <c r="E146" s="78"/>
      <c r="F146" s="78"/>
      <c r="H146" s="78"/>
    </row>
    <row r="147" spans="2:9" ht="17.5" customHeight="1" x14ac:dyDescent="0.35">
      <c r="B147" s="87" t="s">
        <v>149</v>
      </c>
      <c r="C147" s="109">
        <v>2019</v>
      </c>
      <c r="D147" s="109">
        <v>2020</v>
      </c>
      <c r="E147" s="109">
        <v>2021</v>
      </c>
      <c r="F147" s="126">
        <v>2022</v>
      </c>
      <c r="I147" s="88"/>
    </row>
    <row r="148" spans="2:9" x14ac:dyDescent="0.35">
      <c r="B148" t="s">
        <v>150</v>
      </c>
      <c r="C148" s="78" t="s">
        <v>61</v>
      </c>
      <c r="D148" s="78" t="s">
        <v>61</v>
      </c>
      <c r="E148" s="78" t="s">
        <v>61</v>
      </c>
      <c r="F148" s="78" t="s">
        <v>61</v>
      </c>
    </row>
    <row r="149" spans="2:9" x14ac:dyDescent="0.35">
      <c r="B149" t="s">
        <v>895</v>
      </c>
      <c r="C149" s="78"/>
      <c r="D149" s="78"/>
      <c r="E149" s="78"/>
      <c r="F149" s="78"/>
    </row>
    <row r="150" spans="2:9" x14ac:dyDescent="0.35"/>
    <row r="151" spans="2:9" x14ac:dyDescent="0.35">
      <c r="B151" s="54" t="s">
        <v>144</v>
      </c>
      <c r="C151" s="11"/>
      <c r="D151" s="11"/>
      <c r="E151" s="11"/>
      <c r="F151" s="93"/>
    </row>
    <row r="152" spans="2:9" x14ac:dyDescent="0.35"/>
    <row r="153" spans="2:9" x14ac:dyDescent="0.35">
      <c r="B153" s="87" t="s">
        <v>128</v>
      </c>
      <c r="C153" s="87"/>
      <c r="D153" s="87"/>
      <c r="E153" s="87"/>
      <c r="F153" s="126"/>
      <c r="I153" s="88"/>
    </row>
    <row r="154" spans="2:9" ht="146.25" customHeight="1" x14ac:dyDescent="0.35">
      <c r="B154" s="374" t="s">
        <v>1190</v>
      </c>
      <c r="C154" s="374"/>
      <c r="D154" s="374"/>
      <c r="E154" s="374"/>
      <c r="F154" s="374"/>
    </row>
    <row r="155" spans="2:9" x14ac:dyDescent="0.35">
      <c r="B155" s="87" t="s">
        <v>129</v>
      </c>
      <c r="C155" s="109">
        <v>2019</v>
      </c>
      <c r="D155" s="109">
        <v>2020</v>
      </c>
      <c r="E155" s="109">
        <v>2021</v>
      </c>
      <c r="F155" s="126">
        <v>2022</v>
      </c>
      <c r="I155" s="88"/>
    </row>
    <row r="156" spans="2:9" x14ac:dyDescent="0.35">
      <c r="B156" t="s">
        <v>62</v>
      </c>
      <c r="C156" s="12" t="s">
        <v>61</v>
      </c>
      <c r="D156" s="12" t="s">
        <v>61</v>
      </c>
      <c r="E156" s="12" t="s">
        <v>61</v>
      </c>
      <c r="F156" s="59" t="s">
        <v>61</v>
      </c>
    </row>
    <row r="157" spans="2:9" x14ac:dyDescent="0.35">
      <c r="C157" s="12"/>
      <c r="D157" s="12"/>
      <c r="E157" s="12"/>
    </row>
    <row r="158" spans="2:9" x14ac:dyDescent="0.35">
      <c r="B158" s="87" t="s">
        <v>130</v>
      </c>
      <c r="C158" s="109"/>
      <c r="D158" s="109"/>
      <c r="E158" s="109"/>
      <c r="F158" s="126"/>
      <c r="I158" s="88"/>
    </row>
    <row r="159" spans="2:9" ht="15.75" customHeight="1" x14ac:dyDescent="0.35">
      <c r="B159" t="s">
        <v>66</v>
      </c>
    </row>
    <row r="160" spans="2:9" ht="36.75" customHeight="1" x14ac:dyDescent="0.35">
      <c r="B160" s="374" t="s">
        <v>252</v>
      </c>
      <c r="C160" s="374"/>
      <c r="D160" s="374"/>
      <c r="E160" s="374"/>
      <c r="F160" s="374"/>
    </row>
    <row r="161" spans="2:9" x14ac:dyDescent="0.35">
      <c r="F161" s="78"/>
    </row>
    <row r="162" spans="2:9" x14ac:dyDescent="0.35">
      <c r="B162" s="87" t="s">
        <v>131</v>
      </c>
      <c r="C162" s="87"/>
      <c r="D162" s="87"/>
      <c r="E162" s="87"/>
      <c r="F162" s="126"/>
      <c r="I162" s="88"/>
    </row>
    <row r="163" spans="2:9" ht="15" customHeight="1" x14ac:dyDescent="0.35">
      <c r="B163" s="66" t="s">
        <v>1174</v>
      </c>
      <c r="C163" s="66"/>
      <c r="D163" s="66"/>
      <c r="E163" s="66"/>
      <c r="F163" s="66"/>
    </row>
    <row r="164" spans="2:9" x14ac:dyDescent="0.35"/>
    <row r="165" spans="2:9" x14ac:dyDescent="0.35">
      <c r="B165" s="87" t="s">
        <v>132</v>
      </c>
      <c r="C165" s="87"/>
      <c r="D165" s="87"/>
      <c r="E165" s="87"/>
      <c r="F165" s="126"/>
      <c r="I165" s="88"/>
    </row>
    <row r="166" spans="2:9" ht="52.5" customHeight="1" x14ac:dyDescent="0.35">
      <c r="B166" s="415" t="s">
        <v>896</v>
      </c>
      <c r="C166" s="415"/>
      <c r="D166" s="415"/>
      <c r="E166" s="415"/>
      <c r="F166" s="415"/>
    </row>
    <row r="167" spans="2:9" x14ac:dyDescent="0.35"/>
    <row r="168" spans="2:9" x14ac:dyDescent="0.35">
      <c r="B168" s="54" t="s">
        <v>145</v>
      </c>
      <c r="C168" s="11"/>
      <c r="D168" s="11"/>
      <c r="E168" s="11"/>
      <c r="F168" s="93"/>
    </row>
    <row r="169" spans="2:9" x14ac:dyDescent="0.35"/>
    <row r="170" spans="2:9" x14ac:dyDescent="0.35">
      <c r="B170" s="87" t="s">
        <v>1173</v>
      </c>
      <c r="C170" s="109">
        <v>2019</v>
      </c>
      <c r="D170" s="109">
        <v>2020</v>
      </c>
      <c r="E170" s="109">
        <v>2021</v>
      </c>
      <c r="F170" s="126">
        <v>2022</v>
      </c>
      <c r="I170" s="88"/>
    </row>
    <row r="171" spans="2:9" x14ac:dyDescent="0.35">
      <c r="B171" t="s">
        <v>962</v>
      </c>
      <c r="C171" s="118">
        <v>2.9</v>
      </c>
      <c r="D171" s="118">
        <v>2.6</v>
      </c>
      <c r="E171" s="118">
        <v>2.9</v>
      </c>
      <c r="F171" s="108">
        <v>2.78</v>
      </c>
    </row>
    <row r="172" spans="2:9" x14ac:dyDescent="0.35">
      <c r="B172" s="257"/>
      <c r="C172" s="258"/>
      <c r="D172" s="258"/>
      <c r="E172" s="258"/>
      <c r="F172" s="259"/>
    </row>
    <row r="173" spans="2:9" x14ac:dyDescent="0.35">
      <c r="B173" s="87" t="s">
        <v>830</v>
      </c>
      <c r="C173" s="109"/>
      <c r="D173" s="109"/>
      <c r="E173" s="109"/>
      <c r="F173" s="126"/>
      <c r="I173" s="88"/>
    </row>
    <row r="174" spans="2:9" ht="14.15" customHeight="1" x14ac:dyDescent="0.35">
      <c r="B174" s="136" t="s">
        <v>870</v>
      </c>
      <c r="C174" s="109"/>
      <c r="D174" s="109"/>
      <c r="E174" s="109"/>
      <c r="F174" s="126"/>
      <c r="I174" s="88"/>
    </row>
    <row r="175" spans="2:9" x14ac:dyDescent="0.35">
      <c r="B175" s="87"/>
      <c r="C175" s="109"/>
      <c r="D175" s="109"/>
      <c r="E175" s="109"/>
      <c r="F175" s="126"/>
      <c r="I175" s="88"/>
    </row>
    <row r="176" spans="2:9" x14ac:dyDescent="0.35">
      <c r="B176" s="87" t="s">
        <v>133</v>
      </c>
      <c r="C176" s="109"/>
      <c r="D176" s="109"/>
      <c r="E176" s="109"/>
      <c r="F176" s="191"/>
      <c r="I176" s="88"/>
    </row>
    <row r="177" spans="2:9" x14ac:dyDescent="0.35">
      <c r="B177" s="136" t="s">
        <v>871</v>
      </c>
      <c r="C177" s="12"/>
      <c r="D177" s="12"/>
      <c r="E177" s="12"/>
      <c r="F177" s="192"/>
    </row>
    <row r="178" spans="2:9" x14ac:dyDescent="0.35">
      <c r="C178" s="12"/>
      <c r="D178" s="12"/>
      <c r="E178" s="12"/>
      <c r="F178" s="78"/>
    </row>
    <row r="179" spans="2:9" x14ac:dyDescent="0.35">
      <c r="B179" s="87" t="s">
        <v>259</v>
      </c>
      <c r="C179" s="109"/>
      <c r="D179" s="109"/>
      <c r="E179" s="109"/>
      <c r="F179" s="126"/>
      <c r="I179" s="88"/>
    </row>
    <row r="180" spans="2:9" ht="29" x14ac:dyDescent="0.35">
      <c r="B180" s="136" t="s">
        <v>872</v>
      </c>
      <c r="C180" s="12"/>
      <c r="D180" s="12"/>
      <c r="E180" s="12"/>
      <c r="F180" s="190"/>
    </row>
    <row r="181" spans="2:9" x14ac:dyDescent="0.35">
      <c r="B181" s="136"/>
      <c r="C181" s="12"/>
      <c r="D181" s="12"/>
      <c r="E181" s="12"/>
      <c r="F181" s="190"/>
    </row>
    <row r="182" spans="2:9" x14ac:dyDescent="0.35"/>
    <row r="183" spans="2:9" x14ac:dyDescent="0.35">
      <c r="B183" s="63" t="s">
        <v>134</v>
      </c>
      <c r="C183" s="11"/>
      <c r="D183" s="11"/>
      <c r="E183" s="11"/>
      <c r="F183" s="93"/>
    </row>
    <row r="184" spans="2:9" x14ac:dyDescent="0.35"/>
    <row r="185" spans="2:9" x14ac:dyDescent="0.35">
      <c r="B185" s="87" t="s">
        <v>1344</v>
      </c>
      <c r="C185" s="109">
        <v>2019</v>
      </c>
      <c r="D185" s="109">
        <v>2020</v>
      </c>
      <c r="E185" s="109">
        <v>2021</v>
      </c>
      <c r="F185" s="126">
        <v>2022</v>
      </c>
      <c r="I185" s="88"/>
    </row>
    <row r="186" spans="2:9" x14ac:dyDescent="0.35">
      <c r="B186" s="15" t="s">
        <v>135</v>
      </c>
      <c r="C186" s="55">
        <v>11529000</v>
      </c>
      <c r="D186" s="55">
        <v>11907688</v>
      </c>
      <c r="E186" s="55">
        <v>11072899</v>
      </c>
      <c r="F186" s="60">
        <v>9542710.2460923828</v>
      </c>
    </row>
    <row r="187" spans="2:9" x14ac:dyDescent="0.35">
      <c r="B187" s="15" t="s">
        <v>136</v>
      </c>
      <c r="C187" s="55">
        <v>3982000</v>
      </c>
      <c r="D187" s="55">
        <v>5989385</v>
      </c>
      <c r="E187" s="55">
        <v>6375240</v>
      </c>
      <c r="F187" s="60">
        <v>5264642.9079687297</v>
      </c>
    </row>
    <row r="188" spans="2:9" x14ac:dyDescent="0.35">
      <c r="B188" s="15" t="s">
        <v>137</v>
      </c>
      <c r="C188" s="55" t="s">
        <v>263</v>
      </c>
      <c r="D188" s="55" t="s">
        <v>263</v>
      </c>
      <c r="E188" s="55" t="s">
        <v>263</v>
      </c>
      <c r="F188" s="193" t="s">
        <v>263</v>
      </c>
    </row>
    <row r="189" spans="2:9" x14ac:dyDescent="0.35">
      <c r="B189" s="15" t="s">
        <v>138</v>
      </c>
      <c r="C189" s="55">
        <v>8753000</v>
      </c>
      <c r="D189" s="55">
        <v>7523488</v>
      </c>
      <c r="E189" s="55">
        <v>6969565</v>
      </c>
      <c r="F189" s="60">
        <v>7008219.9880656172</v>
      </c>
    </row>
    <row r="190" spans="2:9" x14ac:dyDescent="0.35">
      <c r="B190" s="15" t="s">
        <v>139</v>
      </c>
      <c r="C190" s="55">
        <v>551000</v>
      </c>
      <c r="D190" s="55">
        <v>526368000</v>
      </c>
      <c r="E190" s="55">
        <v>459000</v>
      </c>
      <c r="F190" s="60">
        <v>424979</v>
      </c>
    </row>
    <row r="191" spans="2:9" x14ac:dyDescent="0.35">
      <c r="B191" s="15" t="s">
        <v>140</v>
      </c>
      <c r="C191" s="55">
        <v>932000</v>
      </c>
      <c r="D191" s="55">
        <v>976161000</v>
      </c>
      <c r="E191" s="55">
        <v>1504376</v>
      </c>
      <c r="F191" s="60">
        <v>865962.15768527449</v>
      </c>
    </row>
    <row r="192" spans="2:9" x14ac:dyDescent="0.35">
      <c r="B192" s="15" t="s">
        <v>141</v>
      </c>
      <c r="C192" s="55">
        <v>6622000</v>
      </c>
      <c r="D192" s="55">
        <v>4810112</v>
      </c>
      <c r="E192" s="55">
        <v>6149789</v>
      </c>
      <c r="F192" s="60">
        <v>6350894.471677064</v>
      </c>
    </row>
    <row r="193" spans="2:9" x14ac:dyDescent="0.35"/>
    <row r="194" spans="2:9" x14ac:dyDescent="0.35">
      <c r="B194" s="87" t="s">
        <v>504</v>
      </c>
      <c r="C194" s="109"/>
      <c r="D194" s="109"/>
      <c r="E194" s="109"/>
      <c r="F194" s="126"/>
      <c r="I194" s="88"/>
    </row>
    <row r="195" spans="2:9" x14ac:dyDescent="0.35">
      <c r="B195" s="15" t="s">
        <v>897</v>
      </c>
      <c r="C195" s="12"/>
      <c r="D195" s="12"/>
      <c r="E195" s="12"/>
    </row>
    <row r="196" spans="2:9" x14ac:dyDescent="0.35">
      <c r="C196" s="12"/>
      <c r="D196" s="12"/>
      <c r="E196" s="12"/>
    </row>
    <row r="197" spans="2:9" x14ac:dyDescent="0.35">
      <c r="B197" s="87" t="s">
        <v>142</v>
      </c>
      <c r="C197" s="87"/>
      <c r="D197" s="87"/>
      <c r="E197" s="87"/>
      <c r="F197" s="126"/>
      <c r="I197" s="88"/>
    </row>
    <row r="198" spans="2:9" ht="43.5" x14ac:dyDescent="0.35">
      <c r="B198" s="194" t="s">
        <v>898</v>
      </c>
    </row>
    <row r="199" spans="2:9" x14ac:dyDescent="0.35"/>
  </sheetData>
  <mergeCells count="17">
    <mergeCell ref="B34:E34"/>
    <mergeCell ref="B37:E37"/>
    <mergeCell ref="B14:E14"/>
    <mergeCell ref="B17:E17"/>
    <mergeCell ref="B22:E22"/>
    <mergeCell ref="B25:E25"/>
    <mergeCell ref="B24:E24"/>
    <mergeCell ref="B42:E42"/>
    <mergeCell ref="B44:E44"/>
    <mergeCell ref="B154:F154"/>
    <mergeCell ref="B166:F166"/>
    <mergeCell ref="B160:F160"/>
    <mergeCell ref="B59:F59"/>
    <mergeCell ref="B83:F83"/>
    <mergeCell ref="B133:F133"/>
    <mergeCell ref="B92:F92"/>
    <mergeCell ref="B68:F68"/>
  </mergeCell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C394-8C42-40C3-AA79-8FF0594BCC4F}">
  <sheetPr>
    <tabColor rgb="FF0070C0"/>
  </sheetPr>
  <dimension ref="B1:I126"/>
  <sheetViews>
    <sheetView showGridLines="0" showRowColHeaders="0" topLeftCell="A26" zoomScale="80" zoomScaleNormal="80" workbookViewId="0">
      <selection activeCell="B24" sqref="B24"/>
    </sheetView>
  </sheetViews>
  <sheetFormatPr defaultColWidth="0" defaultRowHeight="14.5" x14ac:dyDescent="0.35"/>
  <cols>
    <col min="1" max="1" width="4.1796875" customWidth="1"/>
    <col min="2" max="2" width="152.54296875" bestFit="1" customWidth="1"/>
    <col min="3" max="3" width="14.1796875" customWidth="1"/>
    <col min="4" max="4" width="10.1796875" hidden="1"/>
  </cols>
  <sheetData>
    <row r="1" spans="2:6" ht="28" customHeight="1" x14ac:dyDescent="0.35">
      <c r="B1" s="71" t="s">
        <v>1285</v>
      </c>
    </row>
    <row r="2" spans="2:6" ht="28" customHeight="1" x14ac:dyDescent="0.35">
      <c r="B2" s="71"/>
    </row>
    <row r="3" spans="2:6" x14ac:dyDescent="0.35">
      <c r="B3" s="125" t="s">
        <v>983</v>
      </c>
      <c r="C3" s="11"/>
    </row>
    <row r="4" spans="2:6" x14ac:dyDescent="0.35">
      <c r="B4" s="233"/>
      <c r="C4" s="221"/>
    </row>
    <row r="5" spans="2:6" ht="15" customHeight="1" x14ac:dyDescent="0.35">
      <c r="B5" s="136" t="s">
        <v>1096</v>
      </c>
      <c r="C5" s="221"/>
    </row>
    <row r="6" spans="2:6" s="72" customFormat="1" x14ac:dyDescent="0.35"/>
    <row r="7" spans="2:6" x14ac:dyDescent="0.35">
      <c r="B7" s="54" t="s">
        <v>73</v>
      </c>
      <c r="C7" s="11"/>
    </row>
    <row r="8" spans="2:6" ht="6.65" customHeight="1" x14ac:dyDescent="0.35">
      <c r="B8" s="57"/>
    </row>
    <row r="9" spans="2:6" x14ac:dyDescent="0.35">
      <c r="B9" s="87" t="s">
        <v>449</v>
      </c>
      <c r="C9" s="126"/>
      <c r="F9" s="88"/>
    </row>
    <row r="10" spans="2:6" ht="194.25" customHeight="1" x14ac:dyDescent="0.35">
      <c r="B10" s="378" t="s">
        <v>74</v>
      </c>
      <c r="C10" s="378"/>
    </row>
    <row r="11" spans="2:6" x14ac:dyDescent="0.35">
      <c r="B11" s="54" t="s">
        <v>77</v>
      </c>
      <c r="C11" s="11"/>
    </row>
    <row r="12" spans="2:6" ht="6.65" customHeight="1" x14ac:dyDescent="0.35">
      <c r="B12" s="57"/>
    </row>
    <row r="13" spans="2:6" x14ac:dyDescent="0.35">
      <c r="B13" s="87" t="s">
        <v>505</v>
      </c>
      <c r="C13" s="126"/>
      <c r="F13" s="88"/>
    </row>
    <row r="14" spans="2:6" ht="349.5" customHeight="1" x14ac:dyDescent="0.35">
      <c r="B14" s="378" t="s">
        <v>75</v>
      </c>
      <c r="C14" s="378"/>
    </row>
    <row r="15" spans="2:6" x14ac:dyDescent="0.35">
      <c r="B15" s="51"/>
    </row>
    <row r="16" spans="2:6" x14ac:dyDescent="0.35">
      <c r="B16" s="54" t="s">
        <v>76</v>
      </c>
      <c r="C16" s="11"/>
    </row>
    <row r="17" spans="2:6" x14ac:dyDescent="0.35">
      <c r="B17" s="57"/>
    </row>
    <row r="18" spans="2:6" x14ac:dyDescent="0.35">
      <c r="B18" s="87" t="s">
        <v>233</v>
      </c>
      <c r="C18" s="126">
        <v>2022</v>
      </c>
      <c r="F18" s="88"/>
    </row>
    <row r="19" spans="2:6" x14ac:dyDescent="0.35">
      <c r="B19" s="65" t="s">
        <v>420</v>
      </c>
      <c r="C19" s="137">
        <v>50586.531822304896</v>
      </c>
    </row>
    <row r="20" spans="2:6" x14ac:dyDescent="0.35">
      <c r="B20" s="3" t="s">
        <v>235</v>
      </c>
      <c r="C20" s="46">
        <v>23714.085896573099</v>
      </c>
    </row>
    <row r="21" spans="2:6" x14ac:dyDescent="0.35">
      <c r="B21" s="3" t="s">
        <v>236</v>
      </c>
      <c r="C21" s="46">
        <v>26872.445925731801</v>
      </c>
    </row>
    <row r="22" spans="2:6" ht="15.75" customHeight="1" x14ac:dyDescent="0.35">
      <c r="B22" s="57"/>
      <c r="C22" s="34"/>
    </row>
    <row r="23" spans="2:6" x14ac:dyDescent="0.35">
      <c r="B23" s="87" t="s">
        <v>234</v>
      </c>
      <c r="C23" s="126"/>
      <c r="F23" s="88"/>
    </row>
    <row r="24" spans="2:6" ht="29" x14ac:dyDescent="0.35">
      <c r="B24" s="136" t="s">
        <v>506</v>
      </c>
      <c r="C24" s="59"/>
    </row>
    <row r="25" spans="2:6" x14ac:dyDescent="0.35">
      <c r="B25" s="136" t="s">
        <v>895</v>
      </c>
      <c r="C25" s="59"/>
    </row>
    <row r="26" spans="2:6" x14ac:dyDescent="0.35">
      <c r="C26" s="59"/>
    </row>
    <row r="27" spans="2:6" x14ac:dyDescent="0.35">
      <c r="B27" s="54" t="s">
        <v>239</v>
      </c>
      <c r="C27" s="93"/>
    </row>
    <row r="28" spans="2:6" x14ac:dyDescent="0.35">
      <c r="C28" s="59"/>
    </row>
    <row r="29" spans="2:6" x14ac:dyDescent="0.35">
      <c r="B29" s="87" t="s">
        <v>240</v>
      </c>
      <c r="C29" s="126">
        <v>2022</v>
      </c>
      <c r="F29" s="88"/>
    </row>
    <row r="30" spans="2:6" x14ac:dyDescent="0.35">
      <c r="B30" s="65" t="s">
        <v>420</v>
      </c>
      <c r="C30" s="121">
        <v>32441.097368001003</v>
      </c>
    </row>
    <row r="31" spans="2:6" x14ac:dyDescent="0.35">
      <c r="B31" s="3" t="s">
        <v>328</v>
      </c>
      <c r="C31" s="46">
        <v>15179.569220000001</v>
      </c>
    </row>
    <row r="32" spans="2:6" x14ac:dyDescent="0.35">
      <c r="B32" s="3" t="s">
        <v>329</v>
      </c>
      <c r="C32" s="46">
        <v>17261.528148001002</v>
      </c>
    </row>
    <row r="33" spans="2:6" x14ac:dyDescent="0.35">
      <c r="C33" s="59"/>
    </row>
    <row r="34" spans="2:6" x14ac:dyDescent="0.35">
      <c r="B34" s="87" t="s">
        <v>241</v>
      </c>
      <c r="C34" s="126">
        <v>2022</v>
      </c>
      <c r="F34" s="88"/>
    </row>
    <row r="35" spans="2:6" ht="15" customHeight="1" x14ac:dyDescent="0.35">
      <c r="B35" s="76" t="s">
        <v>843</v>
      </c>
      <c r="C35" s="12" t="s">
        <v>263</v>
      </c>
    </row>
    <row r="36" spans="2:6" ht="15" customHeight="1" x14ac:dyDescent="0.35">
      <c r="B36" s="76" t="s">
        <v>844</v>
      </c>
      <c r="C36" s="60">
        <v>2224.4839999999999</v>
      </c>
    </row>
    <row r="37" spans="2:6" ht="15" customHeight="1" x14ac:dyDescent="0.35">
      <c r="B37" s="76" t="s">
        <v>845</v>
      </c>
      <c r="C37" s="60">
        <v>12748.066220000001</v>
      </c>
    </row>
    <row r="38" spans="2:6" x14ac:dyDescent="0.35">
      <c r="B38" s="77"/>
      <c r="C38" s="59"/>
    </row>
    <row r="39" spans="2:6" x14ac:dyDescent="0.35">
      <c r="B39" s="77"/>
      <c r="C39" s="59"/>
    </row>
    <row r="40" spans="2:6" ht="14.15" customHeight="1" x14ac:dyDescent="0.35">
      <c r="B40" s="87" t="s">
        <v>242</v>
      </c>
      <c r="C40" s="127">
        <v>2022</v>
      </c>
      <c r="F40" s="88"/>
    </row>
    <row r="41" spans="2:6" x14ac:dyDescent="0.35">
      <c r="B41" s="76" t="s">
        <v>843</v>
      </c>
      <c r="C41" s="60">
        <v>399.8</v>
      </c>
    </row>
    <row r="42" spans="2:6" x14ac:dyDescent="0.35">
      <c r="B42" s="76" t="s">
        <v>844</v>
      </c>
      <c r="C42" s="60">
        <v>11254.08065</v>
      </c>
    </row>
    <row r="43" spans="2:6" x14ac:dyDescent="0.35">
      <c r="B43" s="76" t="s">
        <v>845</v>
      </c>
      <c r="C43" s="60">
        <v>5607.6474980010007</v>
      </c>
    </row>
    <row r="44" spans="2:6" x14ac:dyDescent="0.35">
      <c r="B44" s="77"/>
      <c r="C44" s="59"/>
    </row>
    <row r="45" spans="2:6" x14ac:dyDescent="0.35">
      <c r="B45" s="77"/>
      <c r="C45" s="59"/>
    </row>
    <row r="46" spans="2:6" ht="29" x14ac:dyDescent="0.35">
      <c r="B46" s="87" t="s">
        <v>243</v>
      </c>
      <c r="C46" s="127">
        <v>2022</v>
      </c>
      <c r="F46" s="88"/>
    </row>
    <row r="47" spans="2:6" x14ac:dyDescent="0.35">
      <c r="B47" s="87"/>
      <c r="C47" s="126"/>
      <c r="F47" s="88"/>
    </row>
    <row r="48" spans="2:6" x14ac:dyDescent="0.35">
      <c r="B48" s="289" t="s">
        <v>330</v>
      </c>
      <c r="C48" s="291">
        <v>1249.7372180000002</v>
      </c>
    </row>
    <row r="49" spans="2:9" x14ac:dyDescent="0.35">
      <c r="B49" s="164" t="s">
        <v>236</v>
      </c>
      <c r="C49" s="60">
        <v>547.51699800000006</v>
      </c>
    </row>
    <row r="50" spans="2:9" x14ac:dyDescent="0.35">
      <c r="B50" s="288" t="s">
        <v>843</v>
      </c>
      <c r="C50" s="60">
        <v>0</v>
      </c>
    </row>
    <row r="51" spans="2:9" x14ac:dyDescent="0.35">
      <c r="B51" s="288" t="s">
        <v>844</v>
      </c>
      <c r="C51" s="60">
        <v>0</v>
      </c>
    </row>
    <row r="52" spans="2:9" x14ac:dyDescent="0.35">
      <c r="B52" s="288" t="s">
        <v>845</v>
      </c>
      <c r="C52" s="60">
        <v>547.51699800000006</v>
      </c>
    </row>
    <row r="53" spans="2:9" ht="8.5" customHeight="1" x14ac:dyDescent="0.35">
      <c r="B53" s="288"/>
      <c r="C53" s="59"/>
    </row>
    <row r="54" spans="2:9" x14ac:dyDescent="0.35">
      <c r="B54" s="92" t="s">
        <v>235</v>
      </c>
      <c r="C54" s="94">
        <v>702.22022000000004</v>
      </c>
    </row>
    <row r="55" spans="2:9" x14ac:dyDescent="0.35">
      <c r="B55" s="288" t="s">
        <v>843</v>
      </c>
      <c r="C55" s="60">
        <v>24.763999999999999</v>
      </c>
    </row>
    <row r="56" spans="2:9" x14ac:dyDescent="0.35">
      <c r="B56" s="288" t="s">
        <v>844</v>
      </c>
      <c r="C56" s="60">
        <v>0</v>
      </c>
    </row>
    <row r="57" spans="2:9" x14ac:dyDescent="0.35">
      <c r="B57" s="288" t="s">
        <v>845</v>
      </c>
      <c r="C57" s="60">
        <v>677.45622000000003</v>
      </c>
    </row>
    <row r="58" spans="2:9" x14ac:dyDescent="0.35">
      <c r="B58" s="92"/>
      <c r="C58" s="59"/>
    </row>
    <row r="59" spans="2:9" x14ac:dyDescent="0.35">
      <c r="B59" s="289" t="s">
        <v>331</v>
      </c>
      <c r="C59" s="291">
        <v>31191.360150000997</v>
      </c>
    </row>
    <row r="60" spans="2:9" x14ac:dyDescent="0.35">
      <c r="B60" s="287"/>
      <c r="C60" s="60"/>
    </row>
    <row r="61" spans="2:9" x14ac:dyDescent="0.35">
      <c r="B61" s="164" t="s">
        <v>236</v>
      </c>
      <c r="C61" s="60">
        <v>16714.011150000999</v>
      </c>
      <c r="I61" s="76"/>
    </row>
    <row r="62" spans="2:9" x14ac:dyDescent="0.35">
      <c r="B62" s="288" t="s">
        <v>843</v>
      </c>
      <c r="C62" s="60">
        <v>399.8</v>
      </c>
      <c r="I62" s="76"/>
    </row>
    <row r="63" spans="2:9" x14ac:dyDescent="0.35">
      <c r="B63" s="288" t="s">
        <v>844</v>
      </c>
      <c r="C63" s="60">
        <v>11254.08065</v>
      </c>
      <c r="I63" s="76"/>
    </row>
    <row r="64" spans="2:9" x14ac:dyDescent="0.35">
      <c r="B64" s="288" t="s">
        <v>845</v>
      </c>
      <c r="C64" s="60">
        <v>5060.1305000010007</v>
      </c>
      <c r="I64" s="76"/>
    </row>
    <row r="65" spans="2:6" ht="8.5" customHeight="1" x14ac:dyDescent="0.35">
      <c r="B65" s="288"/>
      <c r="C65" s="59"/>
    </row>
    <row r="66" spans="2:6" x14ac:dyDescent="0.35">
      <c r="B66" s="92" t="s">
        <v>235</v>
      </c>
      <c r="C66" s="94">
        <v>14477.349</v>
      </c>
    </row>
    <row r="67" spans="2:6" x14ac:dyDescent="0.35">
      <c r="B67" s="288" t="s">
        <v>843</v>
      </c>
      <c r="C67" s="60">
        <v>182.255</v>
      </c>
    </row>
    <row r="68" spans="2:6" x14ac:dyDescent="0.35">
      <c r="B68" s="288" t="s">
        <v>844</v>
      </c>
      <c r="C68" s="60">
        <v>2224.4839999999999</v>
      </c>
    </row>
    <row r="69" spans="2:6" x14ac:dyDescent="0.35">
      <c r="B69" s="288" t="s">
        <v>845</v>
      </c>
      <c r="C69" s="60">
        <v>12070.61</v>
      </c>
    </row>
    <row r="70" spans="2:6" x14ac:dyDescent="0.35">
      <c r="B70" s="287"/>
      <c r="C70" s="60"/>
    </row>
    <row r="71" spans="2:6" x14ac:dyDescent="0.35">
      <c r="B71" s="87" t="s">
        <v>244</v>
      </c>
      <c r="C71" s="126"/>
      <c r="F71" s="88"/>
    </row>
    <row r="72" spans="2:6" x14ac:dyDescent="0.35">
      <c r="B72" s="136" t="s">
        <v>1039</v>
      </c>
      <c r="C72" s="126"/>
      <c r="F72" s="88"/>
    </row>
    <row r="73" spans="2:6" x14ac:dyDescent="0.35">
      <c r="B73" t="s">
        <v>895</v>
      </c>
      <c r="C73" s="126"/>
      <c r="F73" s="88"/>
    </row>
    <row r="74" spans="2:6" x14ac:dyDescent="0.35">
      <c r="C74" s="59"/>
    </row>
    <row r="75" spans="2:6" x14ac:dyDescent="0.35">
      <c r="B75" s="54" t="s">
        <v>245</v>
      </c>
      <c r="C75" s="93"/>
    </row>
    <row r="76" spans="2:6" x14ac:dyDescent="0.35">
      <c r="C76" s="59"/>
    </row>
    <row r="77" spans="2:6" x14ac:dyDescent="0.35">
      <c r="B77" s="87" t="s">
        <v>332</v>
      </c>
      <c r="C77" s="127">
        <v>2022</v>
      </c>
      <c r="F77" s="88"/>
    </row>
    <row r="78" spans="2:6" x14ac:dyDescent="0.35">
      <c r="B78" s="91" t="s">
        <v>420</v>
      </c>
      <c r="C78" s="60">
        <v>17331.933325999998</v>
      </c>
    </row>
    <row r="79" spans="2:6" x14ac:dyDescent="0.35">
      <c r="B79" t="s">
        <v>328</v>
      </c>
      <c r="C79" s="60">
        <v>8973.5597560000006</v>
      </c>
    </row>
    <row r="80" spans="2:6" x14ac:dyDescent="0.35">
      <c r="B80" t="s">
        <v>329</v>
      </c>
      <c r="C80" s="60">
        <v>8358.3735699999979</v>
      </c>
    </row>
    <row r="81" spans="2:6" x14ac:dyDescent="0.35">
      <c r="C81" s="59"/>
    </row>
    <row r="82" spans="2:6" x14ac:dyDescent="0.35">
      <c r="B82" s="87" t="s">
        <v>333</v>
      </c>
      <c r="C82" s="127">
        <v>2022</v>
      </c>
      <c r="F82" s="88"/>
    </row>
    <row r="83" spans="2:6" x14ac:dyDescent="0.35">
      <c r="B83" s="76" t="s">
        <v>246</v>
      </c>
      <c r="C83" s="59" t="s">
        <v>263</v>
      </c>
    </row>
    <row r="84" spans="2:6" x14ac:dyDescent="0.35">
      <c r="B84" s="76" t="s">
        <v>247</v>
      </c>
      <c r="C84" s="60">
        <v>6872.8472000000002</v>
      </c>
    </row>
    <row r="85" spans="2:6" x14ac:dyDescent="0.35">
      <c r="B85" s="76" t="s">
        <v>248</v>
      </c>
      <c r="C85" s="60">
        <v>886.73649999999998</v>
      </c>
    </row>
    <row r="86" spans="2:6" x14ac:dyDescent="0.35">
      <c r="B86" s="76" t="s">
        <v>249</v>
      </c>
      <c r="C86" s="60">
        <v>1213.976056</v>
      </c>
    </row>
    <row r="87" spans="2:6" x14ac:dyDescent="0.35">
      <c r="B87" s="77"/>
      <c r="C87" s="59"/>
    </row>
    <row r="88" spans="2:6" x14ac:dyDescent="0.35">
      <c r="B88" s="87" t="s">
        <v>334</v>
      </c>
      <c r="C88" s="127">
        <v>2022</v>
      </c>
      <c r="F88" s="88"/>
    </row>
    <row r="89" spans="2:6" x14ac:dyDescent="0.35">
      <c r="B89" s="76" t="s">
        <v>246</v>
      </c>
      <c r="C89" s="59" t="s">
        <v>263</v>
      </c>
    </row>
    <row r="90" spans="2:6" x14ac:dyDescent="0.35">
      <c r="B90" s="76" t="s">
        <v>247</v>
      </c>
      <c r="C90" s="60">
        <v>40.040999999999997</v>
      </c>
    </row>
    <row r="91" spans="2:6" x14ac:dyDescent="0.35">
      <c r="B91" s="76" t="s">
        <v>250</v>
      </c>
      <c r="C91" s="60">
        <v>7691.3239699999986</v>
      </c>
    </row>
    <row r="92" spans="2:6" x14ac:dyDescent="0.35">
      <c r="B92" s="76" t="s">
        <v>249</v>
      </c>
      <c r="C92" s="60">
        <v>627.0086</v>
      </c>
    </row>
    <row r="93" spans="2:6" x14ac:dyDescent="0.35">
      <c r="B93" s="77"/>
      <c r="C93" s="59"/>
    </row>
    <row r="94" spans="2:6" ht="29" x14ac:dyDescent="0.35">
      <c r="B94" s="87" t="s">
        <v>335</v>
      </c>
      <c r="C94" s="127">
        <v>2022</v>
      </c>
      <c r="F94" s="88"/>
    </row>
    <row r="95" spans="2:6" x14ac:dyDescent="0.35">
      <c r="B95" s="87"/>
      <c r="C95" s="126"/>
      <c r="F95" s="88"/>
    </row>
    <row r="96" spans="2:6" x14ac:dyDescent="0.35">
      <c r="B96" s="289" t="s">
        <v>330</v>
      </c>
      <c r="C96" s="291"/>
    </row>
    <row r="97" spans="2:3" x14ac:dyDescent="0.35">
      <c r="B97" s="287"/>
      <c r="C97" s="60"/>
    </row>
    <row r="98" spans="2:3" x14ac:dyDescent="0.35">
      <c r="B98" s="164" t="s">
        <v>841</v>
      </c>
      <c r="C98" s="60">
        <v>0</v>
      </c>
    </row>
    <row r="99" spans="2:3" x14ac:dyDescent="0.35">
      <c r="B99" s="288" t="s">
        <v>246</v>
      </c>
      <c r="C99" s="60" t="s">
        <v>263</v>
      </c>
    </row>
    <row r="100" spans="2:3" x14ac:dyDescent="0.35">
      <c r="B100" s="288" t="s">
        <v>247</v>
      </c>
      <c r="C100" s="55">
        <v>0</v>
      </c>
    </row>
    <row r="101" spans="2:3" x14ac:dyDescent="0.35">
      <c r="B101" s="288" t="s">
        <v>248</v>
      </c>
      <c r="C101" s="55">
        <v>0</v>
      </c>
    </row>
    <row r="102" spans="2:3" x14ac:dyDescent="0.35">
      <c r="B102" s="288" t="s">
        <v>249</v>
      </c>
      <c r="C102" s="55">
        <v>0</v>
      </c>
    </row>
    <row r="103" spans="2:3" x14ac:dyDescent="0.35">
      <c r="B103" s="290"/>
      <c r="C103" s="59"/>
    </row>
    <row r="104" spans="2:3" x14ac:dyDescent="0.35">
      <c r="B104" s="92" t="s">
        <v>842</v>
      </c>
      <c r="C104" s="94">
        <v>0</v>
      </c>
    </row>
    <row r="105" spans="2:3" x14ac:dyDescent="0.35">
      <c r="B105" s="288" t="s">
        <v>246</v>
      </c>
      <c r="C105" s="94" t="s">
        <v>263</v>
      </c>
    </row>
    <row r="106" spans="2:3" x14ac:dyDescent="0.35">
      <c r="B106" s="288" t="s">
        <v>247</v>
      </c>
      <c r="C106" s="60">
        <v>0</v>
      </c>
    </row>
    <row r="107" spans="2:3" x14ac:dyDescent="0.35">
      <c r="B107" s="288" t="s">
        <v>248</v>
      </c>
      <c r="C107" s="60">
        <v>0</v>
      </c>
    </row>
    <row r="108" spans="2:3" x14ac:dyDescent="0.35">
      <c r="B108" s="288" t="s">
        <v>249</v>
      </c>
      <c r="C108" s="60">
        <v>0</v>
      </c>
    </row>
    <row r="109" spans="2:3" x14ac:dyDescent="0.35">
      <c r="B109" s="92"/>
      <c r="C109" s="59"/>
    </row>
    <row r="110" spans="2:3" x14ac:dyDescent="0.35">
      <c r="B110" s="289" t="s">
        <v>331</v>
      </c>
      <c r="C110" s="291"/>
    </row>
    <row r="111" spans="2:3" x14ac:dyDescent="0.35">
      <c r="B111" s="287"/>
      <c r="C111" s="60"/>
    </row>
    <row r="112" spans="2:3" x14ac:dyDescent="0.35">
      <c r="B112" s="164" t="s">
        <v>841</v>
      </c>
      <c r="C112" s="60">
        <v>8358.3735699999979</v>
      </c>
    </row>
    <row r="113" spans="2:6" x14ac:dyDescent="0.35">
      <c r="B113" s="288" t="s">
        <v>246</v>
      </c>
      <c r="C113" s="60" t="s">
        <v>263</v>
      </c>
    </row>
    <row r="114" spans="2:6" x14ac:dyDescent="0.35">
      <c r="B114" s="288" t="s">
        <v>247</v>
      </c>
      <c r="C114" s="55">
        <v>40.040999999999997</v>
      </c>
    </row>
    <row r="115" spans="2:6" x14ac:dyDescent="0.35">
      <c r="B115" s="288" t="s">
        <v>248</v>
      </c>
      <c r="C115" s="55">
        <v>7691.3239699999986</v>
      </c>
    </row>
    <row r="116" spans="2:6" x14ac:dyDescent="0.35">
      <c r="B116" s="288" t="s">
        <v>249</v>
      </c>
      <c r="C116" s="55">
        <v>627.0086</v>
      </c>
    </row>
    <row r="117" spans="2:6" x14ac:dyDescent="0.35">
      <c r="B117" s="290"/>
      <c r="C117" s="59"/>
    </row>
    <row r="118" spans="2:6" x14ac:dyDescent="0.35">
      <c r="B118" s="92" t="s">
        <v>842</v>
      </c>
      <c r="C118" s="94">
        <v>8973.5597560000006</v>
      </c>
    </row>
    <row r="119" spans="2:6" x14ac:dyDescent="0.35">
      <c r="B119" s="288" t="s">
        <v>246</v>
      </c>
      <c r="C119" s="94" t="s">
        <v>263</v>
      </c>
    </row>
    <row r="120" spans="2:6" x14ac:dyDescent="0.35">
      <c r="B120" s="288" t="s">
        <v>247</v>
      </c>
      <c r="C120" s="60">
        <v>6872.8472000000002</v>
      </c>
    </row>
    <row r="121" spans="2:6" x14ac:dyDescent="0.35">
      <c r="B121" s="288" t="s">
        <v>248</v>
      </c>
      <c r="C121" s="60">
        <v>886.73649999999998</v>
      </c>
    </row>
    <row r="122" spans="2:6" x14ac:dyDescent="0.35">
      <c r="B122" s="288" t="s">
        <v>249</v>
      </c>
      <c r="C122" s="60">
        <v>1213.976056</v>
      </c>
    </row>
    <row r="123" spans="2:6" x14ac:dyDescent="0.35">
      <c r="B123" s="76"/>
      <c r="C123" s="12"/>
    </row>
    <row r="124" spans="2:6" x14ac:dyDescent="0.35">
      <c r="B124" s="87" t="s">
        <v>244</v>
      </c>
      <c r="C124" s="126"/>
      <c r="F124" s="88"/>
    </row>
    <row r="125" spans="2:6" x14ac:dyDescent="0.35">
      <c r="B125" s="136" t="s">
        <v>1039</v>
      </c>
    </row>
    <row r="126" spans="2:6" x14ac:dyDescent="0.35">
      <c r="B126" t="s">
        <v>895</v>
      </c>
    </row>
  </sheetData>
  <mergeCells count="2">
    <mergeCell ref="B10:C10"/>
    <mergeCell ref="B14:C14"/>
  </mergeCell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ED674-4667-44CC-8122-BE3084ECC9F0}">
  <sheetPr>
    <tabColor rgb="FF0070C0"/>
  </sheetPr>
  <dimension ref="A1:F37"/>
  <sheetViews>
    <sheetView showGridLines="0" showRowColHeaders="0" zoomScale="80" zoomScaleNormal="80" workbookViewId="0">
      <selection activeCell="D2" sqref="D2"/>
    </sheetView>
  </sheetViews>
  <sheetFormatPr defaultColWidth="0" defaultRowHeight="14.5" zeroHeight="1" x14ac:dyDescent="0.35"/>
  <cols>
    <col min="1" max="1" width="2.1796875" customWidth="1"/>
    <col min="2" max="2" width="60.54296875" customWidth="1"/>
    <col min="3" max="5" width="31.26953125" customWidth="1"/>
    <col min="6" max="6" width="0" hidden="1" customWidth="1"/>
    <col min="7" max="16384" width="9.1796875" hidden="1"/>
  </cols>
  <sheetData>
    <row r="1" spans="2:6" ht="27" customHeight="1" x14ac:dyDescent="0.35">
      <c r="B1" s="71" t="s">
        <v>1286</v>
      </c>
    </row>
    <row r="2" spans="2:6" ht="27" customHeight="1" x14ac:dyDescent="0.35">
      <c r="B2" s="72"/>
    </row>
    <row r="3" spans="2:6" x14ac:dyDescent="0.35">
      <c r="B3" s="125" t="s">
        <v>983</v>
      </c>
      <c r="C3" s="63"/>
      <c r="D3" s="63"/>
      <c r="E3" s="63"/>
      <c r="F3" s="12"/>
    </row>
    <row r="4" spans="2:6" ht="14.25" customHeight="1" x14ac:dyDescent="0.35">
      <c r="B4" s="56"/>
      <c r="C4" s="56"/>
    </row>
    <row r="5" spans="2:6" ht="12" customHeight="1" x14ac:dyDescent="0.35">
      <c r="B5" s="248" t="s">
        <v>1098</v>
      </c>
    </row>
    <row r="6" spans="2:6" ht="14.25" customHeight="1" x14ac:dyDescent="0.35">
      <c r="B6" s="56"/>
      <c r="C6" s="56"/>
    </row>
    <row r="7" spans="2:6" x14ac:dyDescent="0.35">
      <c r="B7" s="7" t="s">
        <v>326</v>
      </c>
      <c r="C7" s="63"/>
      <c r="D7" s="63"/>
      <c r="E7" s="63"/>
      <c r="F7" s="12"/>
    </row>
    <row r="8" spans="2:6" ht="11.25" customHeight="1" x14ac:dyDescent="0.35">
      <c r="B8" s="233"/>
      <c r="C8" s="142"/>
      <c r="D8" s="142"/>
      <c r="E8" s="142"/>
    </row>
    <row r="9" spans="2:6" x14ac:dyDescent="0.35">
      <c r="B9" s="230" t="s">
        <v>1028</v>
      </c>
      <c r="C9" s="184"/>
    </row>
    <row r="10" spans="2:6" ht="54" customHeight="1" x14ac:dyDescent="0.35">
      <c r="B10" s="416" t="s">
        <v>327</v>
      </c>
      <c r="C10" s="416"/>
      <c r="D10" s="416"/>
      <c r="E10" s="416"/>
    </row>
    <row r="11" spans="2:6" x14ac:dyDescent="0.35">
      <c r="B11" s="416"/>
      <c r="C11" s="416"/>
      <c r="D11" s="416"/>
      <c r="E11" s="416"/>
    </row>
    <row r="12" spans="2:6" ht="22.5" customHeight="1" x14ac:dyDescent="0.35">
      <c r="B12" s="416"/>
      <c r="C12" s="416"/>
      <c r="D12" s="416"/>
      <c r="E12" s="416"/>
    </row>
    <row r="13" spans="2:6" x14ac:dyDescent="0.35"/>
    <row r="14" spans="2:6" x14ac:dyDescent="0.35">
      <c r="B14" s="7" t="s">
        <v>831</v>
      </c>
      <c r="C14" s="63"/>
      <c r="D14" s="63"/>
      <c r="E14" s="63"/>
      <c r="F14" s="12"/>
    </row>
    <row r="15" spans="2:6" x14ac:dyDescent="0.35">
      <c r="B15" s="184"/>
      <c r="C15" s="184"/>
    </row>
    <row r="16" spans="2:6" x14ac:dyDescent="0.35">
      <c r="B16" s="230" t="s">
        <v>1029</v>
      </c>
    </row>
    <row r="17" spans="2:2" x14ac:dyDescent="0.35">
      <c r="B17" s="136" t="s">
        <v>837</v>
      </c>
    </row>
    <row r="18" spans="2:2" x14ac:dyDescent="0.35">
      <c r="B18" s="136" t="s">
        <v>838</v>
      </c>
    </row>
    <row r="19" spans="2:2" x14ac:dyDescent="0.35">
      <c r="B19" s="136" t="s">
        <v>839</v>
      </c>
    </row>
    <row r="20" spans="2:2" x14ac:dyDescent="0.35">
      <c r="B20" s="136"/>
    </row>
    <row r="21" spans="2:2" x14ac:dyDescent="0.35">
      <c r="B21" s="230" t="s">
        <v>1030</v>
      </c>
    </row>
    <row r="22" spans="2:2" x14ac:dyDescent="0.35">
      <c r="B22" s="1" t="s">
        <v>1038</v>
      </c>
    </row>
    <row r="23" spans="2:2" x14ac:dyDescent="0.35">
      <c r="B23" s="234" t="s">
        <v>840</v>
      </c>
    </row>
    <row r="24" spans="2:2" x14ac:dyDescent="0.35">
      <c r="B24" s="87"/>
    </row>
    <row r="25" spans="2:2" x14ac:dyDescent="0.35">
      <c r="B25" s="230" t="s">
        <v>1031</v>
      </c>
    </row>
    <row r="26" spans="2:2" x14ac:dyDescent="0.35">
      <c r="B26" s="1" t="s">
        <v>1038</v>
      </c>
    </row>
    <row r="27" spans="2:2" x14ac:dyDescent="0.35">
      <c r="B27" s="234" t="s">
        <v>840</v>
      </c>
    </row>
    <row r="28" spans="2:2" x14ac:dyDescent="0.35">
      <c r="B28" s="234"/>
    </row>
    <row r="29" spans="2:2" x14ac:dyDescent="0.35">
      <c r="B29" s="230" t="s">
        <v>832</v>
      </c>
    </row>
    <row r="30" spans="2:2" x14ac:dyDescent="0.35">
      <c r="B30" s="1" t="s">
        <v>1038</v>
      </c>
    </row>
    <row r="31" spans="2:2" x14ac:dyDescent="0.35">
      <c r="B31" s="234" t="s">
        <v>840</v>
      </c>
    </row>
    <row r="32" spans="2:2" x14ac:dyDescent="0.35">
      <c r="B32" s="234"/>
    </row>
    <row r="33" spans="2:2" x14ac:dyDescent="0.35">
      <c r="B33" s="230" t="s">
        <v>833</v>
      </c>
    </row>
    <row r="34" spans="2:2" x14ac:dyDescent="0.35">
      <c r="B34" s="1" t="s">
        <v>1038</v>
      </c>
    </row>
    <row r="35" spans="2:2" x14ac:dyDescent="0.35">
      <c r="B35" s="234" t="s">
        <v>840</v>
      </c>
    </row>
    <row r="36" spans="2:2" x14ac:dyDescent="0.35"/>
    <row r="37" spans="2:2" x14ac:dyDescent="0.35"/>
  </sheetData>
  <mergeCells count="1">
    <mergeCell ref="B10:E12"/>
  </mergeCells>
  <hyperlinks>
    <hyperlink ref="B5" location="'GRI 204'!A1" display="Conforme GRI 204" xr:uid="{43EC554E-9076-4778-AB52-6AB82577548F}"/>
  </hyperlinks>
  <pageMargins left="0.511811024" right="0.511811024" top="0.78740157499999996" bottom="0.78740157499999996" header="0.31496062000000002" footer="0.31496062000000002"/>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D84CE-1D35-4526-B2B1-D0773C389B21}">
  <sheetPr>
    <tabColor rgb="FF0070C0"/>
  </sheetPr>
  <dimension ref="A1:N526"/>
  <sheetViews>
    <sheetView showGridLines="0" showRowColHeaders="0" zoomScale="80" zoomScaleNormal="80" workbookViewId="0">
      <selection activeCell="E1" sqref="E1"/>
    </sheetView>
  </sheetViews>
  <sheetFormatPr defaultColWidth="0" defaultRowHeight="14.5" zeroHeight="1" x14ac:dyDescent="0.35"/>
  <cols>
    <col min="1" max="1" width="2.81640625" customWidth="1"/>
    <col min="2" max="2" width="101.453125" customWidth="1"/>
    <col min="3" max="6" width="23.7265625" style="12" customWidth="1"/>
    <col min="7" max="7" width="15.1796875" hidden="1" customWidth="1"/>
    <col min="8" max="11" width="9.1796875" hidden="1" customWidth="1"/>
    <col min="12" max="12" width="18.81640625" hidden="1" customWidth="1"/>
    <col min="13" max="13" width="9.1796875" hidden="1" customWidth="1"/>
    <col min="14" max="14" width="8.1796875" hidden="1" customWidth="1"/>
    <col min="15" max="16384" width="9.1796875" hidden="1"/>
  </cols>
  <sheetData>
    <row r="1" spans="2:6" ht="39" customHeight="1" x14ac:dyDescent="0.35">
      <c r="B1" s="71" t="s">
        <v>1287</v>
      </c>
    </row>
    <row r="2" spans="2:6" ht="25.5" customHeight="1" x14ac:dyDescent="0.35">
      <c r="B2" s="72"/>
    </row>
    <row r="3" spans="2:6" x14ac:dyDescent="0.35">
      <c r="B3" s="125" t="s">
        <v>983</v>
      </c>
      <c r="C3" s="141"/>
      <c r="D3" s="141"/>
      <c r="E3" s="141"/>
      <c r="F3" s="240"/>
    </row>
    <row r="4" spans="2:6" ht="14.25" customHeight="1" x14ac:dyDescent="0.35">
      <c r="B4" s="56"/>
      <c r="C4" s="221"/>
    </row>
    <row r="5" spans="2:6" x14ac:dyDescent="0.35">
      <c r="B5" s="237" t="s">
        <v>1099</v>
      </c>
      <c r="C5" s="238"/>
      <c r="D5" s="238"/>
      <c r="E5" s="238"/>
      <c r="F5" s="238"/>
    </row>
    <row r="6" spans="2:6" ht="10.5" customHeight="1" x14ac:dyDescent="0.35">
      <c r="B6" s="87"/>
      <c r="C6" s="126"/>
      <c r="D6" s="126"/>
      <c r="E6" s="126"/>
    </row>
    <row r="7" spans="2:6" x14ac:dyDescent="0.35">
      <c r="B7" s="230" t="s">
        <v>1001</v>
      </c>
      <c r="C7" s="126"/>
      <c r="D7" s="126"/>
      <c r="E7" s="126"/>
    </row>
    <row r="8" spans="2:6" x14ac:dyDescent="0.35">
      <c r="B8" s="133" t="s">
        <v>985</v>
      </c>
      <c r="C8" s="133" t="s">
        <v>988</v>
      </c>
      <c r="D8" s="133" t="s">
        <v>989</v>
      </c>
      <c r="E8" s="133" t="s">
        <v>990</v>
      </c>
    </row>
    <row r="9" spans="2:6" ht="29" x14ac:dyDescent="0.35">
      <c r="B9" s="231" t="s">
        <v>991</v>
      </c>
      <c r="C9" s="294" t="s">
        <v>1103</v>
      </c>
      <c r="D9" s="294" t="s">
        <v>1027</v>
      </c>
      <c r="E9" s="294" t="s">
        <v>1101</v>
      </c>
    </row>
    <row r="10" spans="2:6" x14ac:dyDescent="0.35">
      <c r="B10" s="231" t="s">
        <v>992</v>
      </c>
      <c r="C10" s="294" t="s">
        <v>1100</v>
      </c>
      <c r="D10" s="294" t="s">
        <v>1027</v>
      </c>
      <c r="E10" s="294" t="s">
        <v>1102</v>
      </c>
    </row>
    <row r="11" spans="2:6" ht="12" customHeight="1" x14ac:dyDescent="0.35">
      <c r="B11" s="87"/>
      <c r="C11" s="126"/>
      <c r="D11" s="126"/>
      <c r="E11" s="126"/>
    </row>
    <row r="12" spans="2:6" x14ac:dyDescent="0.35">
      <c r="B12" s="230" t="s">
        <v>1002</v>
      </c>
      <c r="C12" s="126"/>
      <c r="D12" s="126"/>
      <c r="E12" s="126"/>
    </row>
    <row r="13" spans="2:6" x14ac:dyDescent="0.35">
      <c r="B13" s="378" t="s">
        <v>1090</v>
      </c>
      <c r="C13" s="378"/>
      <c r="D13" s="378"/>
      <c r="E13" s="378"/>
    </row>
    <row r="14" spans="2:6" ht="6.75" customHeight="1" x14ac:dyDescent="0.35">
      <c r="B14" s="87"/>
      <c r="C14" s="126"/>
      <c r="D14" s="126"/>
      <c r="E14" s="126"/>
    </row>
    <row r="15" spans="2:6" x14ac:dyDescent="0.35">
      <c r="B15" s="230" t="s">
        <v>1003</v>
      </c>
      <c r="C15" s="126"/>
      <c r="D15" s="126"/>
      <c r="E15" s="126"/>
    </row>
    <row r="16" spans="2:6" x14ac:dyDescent="0.35">
      <c r="B16" s="378" t="s">
        <v>1104</v>
      </c>
      <c r="C16" s="378"/>
      <c r="D16" s="378"/>
      <c r="E16" s="378"/>
    </row>
    <row r="17" spans="2:12" ht="6.75" customHeight="1" x14ac:dyDescent="0.35">
      <c r="B17" s="87"/>
      <c r="C17" s="126"/>
      <c r="D17" s="126"/>
      <c r="E17" s="126"/>
    </row>
    <row r="18" spans="2:12" x14ac:dyDescent="0.35">
      <c r="B18" s="230" t="s">
        <v>1005</v>
      </c>
      <c r="C18" s="126"/>
      <c r="D18" s="126"/>
      <c r="E18" s="126"/>
    </row>
    <row r="19" spans="2:12" x14ac:dyDescent="0.35">
      <c r="B19" s="30" t="s">
        <v>1105</v>
      </c>
      <c r="C19" s="126"/>
      <c r="D19" s="126"/>
      <c r="E19" s="126"/>
    </row>
    <row r="20" spans="2:12" ht="6.75" customHeight="1" x14ac:dyDescent="0.35">
      <c r="B20" s="87"/>
      <c r="C20" s="126"/>
      <c r="D20" s="126"/>
      <c r="E20" s="126"/>
    </row>
    <row r="21" spans="2:12" x14ac:dyDescent="0.35">
      <c r="B21" s="230" t="s">
        <v>1004</v>
      </c>
      <c r="C21" s="126"/>
      <c r="D21" s="126"/>
      <c r="E21" s="126"/>
    </row>
    <row r="22" spans="2:12" ht="36" customHeight="1" x14ac:dyDescent="0.35">
      <c r="B22" s="378" t="s">
        <v>1106</v>
      </c>
      <c r="C22" s="378"/>
      <c r="D22" s="378"/>
      <c r="E22" s="378"/>
    </row>
    <row r="23" spans="2:12" ht="10.5" customHeight="1" x14ac:dyDescent="0.35">
      <c r="B23" s="97"/>
      <c r="C23" s="97"/>
      <c r="D23" s="97"/>
      <c r="E23" s="97"/>
    </row>
    <row r="24" spans="2:12" x14ac:dyDescent="0.35">
      <c r="B24" s="230" t="s">
        <v>1006</v>
      </c>
      <c r="C24" s="126"/>
      <c r="D24" s="126"/>
      <c r="E24" s="126"/>
    </row>
    <row r="25" spans="2:12" ht="33.75" customHeight="1" x14ac:dyDescent="0.35">
      <c r="B25" s="378" t="s">
        <v>1000</v>
      </c>
      <c r="C25" s="378"/>
      <c r="D25" s="378"/>
      <c r="E25" s="378"/>
    </row>
    <row r="26" spans="2:12" x14ac:dyDescent="0.35">
      <c r="B26" s="72"/>
    </row>
    <row r="27" spans="2:12" x14ac:dyDescent="0.35">
      <c r="B27" s="63" t="s">
        <v>507</v>
      </c>
      <c r="C27" s="141"/>
      <c r="D27" s="141"/>
      <c r="E27" s="141"/>
      <c r="F27" s="141"/>
    </row>
    <row r="28" spans="2:12" ht="11.25" customHeight="1" x14ac:dyDescent="0.35">
      <c r="B28" s="142"/>
      <c r="C28" s="177"/>
      <c r="D28" s="177"/>
      <c r="E28" s="177"/>
      <c r="F28" s="177"/>
    </row>
    <row r="29" spans="2:12" ht="29" x14ac:dyDescent="0.35">
      <c r="B29" s="87" t="s">
        <v>508</v>
      </c>
      <c r="C29" s="127">
        <v>2019</v>
      </c>
      <c r="D29" s="127">
        <v>2020</v>
      </c>
      <c r="E29" s="127">
        <v>2021</v>
      </c>
      <c r="F29" s="127">
        <v>2022</v>
      </c>
      <c r="L29" s="121"/>
    </row>
    <row r="30" spans="2:12" x14ac:dyDescent="0.35">
      <c r="B30" s="87"/>
      <c r="C30" s="126"/>
      <c r="D30" s="126"/>
      <c r="E30" s="126"/>
      <c r="F30" s="126"/>
    </row>
    <row r="31" spans="2:12" x14ac:dyDescent="0.35">
      <c r="B31" s="303" t="s">
        <v>1260</v>
      </c>
      <c r="C31" s="304">
        <v>618</v>
      </c>
      <c r="D31" s="304">
        <v>499</v>
      </c>
      <c r="E31" s="304">
        <v>805</v>
      </c>
      <c r="F31" s="304">
        <v>919</v>
      </c>
    </row>
    <row r="32" spans="2:12" x14ac:dyDescent="0.35">
      <c r="B32" s="170" t="s">
        <v>32</v>
      </c>
      <c r="C32" s="55">
        <v>401</v>
      </c>
      <c r="D32" s="55">
        <v>267</v>
      </c>
      <c r="E32" s="55">
        <v>516</v>
      </c>
      <c r="F32" s="55">
        <v>584</v>
      </c>
    </row>
    <row r="33" spans="2:7" x14ac:dyDescent="0.35">
      <c r="B33" s="292" t="s">
        <v>520</v>
      </c>
      <c r="C33" s="293">
        <v>183</v>
      </c>
      <c r="D33" s="293">
        <v>244</v>
      </c>
      <c r="E33" s="293">
        <v>217</v>
      </c>
      <c r="F33" s="293">
        <v>242</v>
      </c>
    </row>
    <row r="34" spans="2:7" x14ac:dyDescent="0.35">
      <c r="B34" s="292" t="s">
        <v>521</v>
      </c>
      <c r="C34" s="293">
        <v>189</v>
      </c>
      <c r="D34" s="293">
        <v>0</v>
      </c>
      <c r="E34" s="293">
        <v>277</v>
      </c>
      <c r="F34" s="293">
        <v>305</v>
      </c>
    </row>
    <row r="35" spans="2:7" x14ac:dyDescent="0.35">
      <c r="B35" s="292" t="s">
        <v>522</v>
      </c>
      <c r="C35" s="293">
        <v>32</v>
      </c>
      <c r="D35" s="293">
        <v>0</v>
      </c>
      <c r="E35" s="293">
        <v>22</v>
      </c>
      <c r="F35" s="293">
        <v>37</v>
      </c>
    </row>
    <row r="36" spans="2:7" ht="16.5" customHeight="1" x14ac:dyDescent="0.35">
      <c r="B36" s="169"/>
      <c r="C36" s="55"/>
      <c r="D36" s="55"/>
      <c r="E36" s="55"/>
      <c r="F36" s="55"/>
    </row>
    <row r="37" spans="2:7" x14ac:dyDescent="0.35">
      <c r="B37" s="170" t="s">
        <v>33</v>
      </c>
      <c r="C37" s="55">
        <v>217</v>
      </c>
      <c r="D37" s="55">
        <v>232</v>
      </c>
      <c r="E37" s="55">
        <v>289</v>
      </c>
      <c r="F37" s="55">
        <v>335</v>
      </c>
    </row>
    <row r="38" spans="2:7" x14ac:dyDescent="0.35">
      <c r="B38" s="292" t="s">
        <v>520</v>
      </c>
      <c r="C38" s="293">
        <v>111</v>
      </c>
      <c r="D38" s="293">
        <v>229</v>
      </c>
      <c r="E38" s="293">
        <v>160</v>
      </c>
      <c r="F38" s="293">
        <v>168</v>
      </c>
    </row>
    <row r="39" spans="2:7" x14ac:dyDescent="0.35">
      <c r="B39" s="292" t="s">
        <v>521</v>
      </c>
      <c r="C39" s="293">
        <v>100</v>
      </c>
      <c r="D39" s="293">
        <v>3</v>
      </c>
      <c r="E39" s="293">
        <v>124</v>
      </c>
      <c r="F39" s="293">
        <v>162</v>
      </c>
    </row>
    <row r="40" spans="2:7" x14ac:dyDescent="0.35">
      <c r="B40" s="292" t="s">
        <v>522</v>
      </c>
      <c r="C40" s="293">
        <v>6</v>
      </c>
      <c r="D40" s="293">
        <v>0</v>
      </c>
      <c r="E40" s="293">
        <v>5</v>
      </c>
      <c r="F40" s="293">
        <v>5</v>
      </c>
    </row>
    <row r="41" spans="2:7" x14ac:dyDescent="0.35">
      <c r="B41" s="171"/>
    </row>
    <row r="42" spans="2:7" x14ac:dyDescent="0.35">
      <c r="B42" s="301" t="s">
        <v>1240</v>
      </c>
      <c r="C42" s="302">
        <v>370</v>
      </c>
      <c r="D42" s="302">
        <v>331</v>
      </c>
      <c r="E42" s="302">
        <v>528</v>
      </c>
      <c r="F42" s="302">
        <v>603</v>
      </c>
      <c r="G42" s="295"/>
    </row>
    <row r="43" spans="2:7" x14ac:dyDescent="0.35">
      <c r="B43" s="170" t="s">
        <v>32</v>
      </c>
      <c r="C43" s="12">
        <v>229</v>
      </c>
      <c r="D43" s="55">
        <v>164</v>
      </c>
      <c r="E43" s="55">
        <v>305</v>
      </c>
      <c r="F43" s="55">
        <v>378</v>
      </c>
      <c r="G43" s="27"/>
    </row>
    <row r="44" spans="2:7" x14ac:dyDescent="0.35">
      <c r="B44" s="292" t="s">
        <v>520</v>
      </c>
      <c r="C44" s="249">
        <v>122</v>
      </c>
      <c r="D44" s="249">
        <v>164</v>
      </c>
      <c r="E44" s="249">
        <v>134</v>
      </c>
      <c r="F44" s="293">
        <v>158</v>
      </c>
    </row>
    <row r="45" spans="2:7" x14ac:dyDescent="0.35">
      <c r="B45" s="292" t="s">
        <v>521</v>
      </c>
      <c r="C45" s="249">
        <v>98</v>
      </c>
      <c r="D45" s="249">
        <v>0</v>
      </c>
      <c r="E45" s="249">
        <v>161</v>
      </c>
      <c r="F45" s="293">
        <v>205</v>
      </c>
    </row>
    <row r="46" spans="2:7" x14ac:dyDescent="0.35">
      <c r="B46" s="292" t="s">
        <v>522</v>
      </c>
      <c r="C46" s="249">
        <v>9</v>
      </c>
      <c r="D46" s="249">
        <v>0</v>
      </c>
      <c r="E46" s="249">
        <v>10</v>
      </c>
      <c r="F46" s="293">
        <v>15</v>
      </c>
    </row>
    <row r="47" spans="2:7" x14ac:dyDescent="0.35">
      <c r="B47" s="169"/>
      <c r="F47" s="55"/>
    </row>
    <row r="48" spans="2:7" x14ac:dyDescent="0.35">
      <c r="B48" s="170" t="s">
        <v>33</v>
      </c>
      <c r="C48" s="55">
        <v>141</v>
      </c>
      <c r="D48" s="12">
        <v>167</v>
      </c>
      <c r="E48" s="55">
        <v>223</v>
      </c>
      <c r="F48" s="55">
        <v>225</v>
      </c>
    </row>
    <row r="49" spans="2:6" x14ac:dyDescent="0.35">
      <c r="B49" s="292" t="s">
        <v>520</v>
      </c>
      <c r="C49" s="249">
        <v>78</v>
      </c>
      <c r="D49" s="249">
        <v>165</v>
      </c>
      <c r="E49" s="249">
        <v>123</v>
      </c>
      <c r="F49" s="293">
        <v>116</v>
      </c>
    </row>
    <row r="50" spans="2:6" x14ac:dyDescent="0.35">
      <c r="B50" s="292" t="s">
        <v>521</v>
      </c>
      <c r="C50" s="249">
        <v>60</v>
      </c>
      <c r="D50" s="249">
        <v>2</v>
      </c>
      <c r="E50" s="249">
        <v>97</v>
      </c>
      <c r="F50" s="293">
        <v>104</v>
      </c>
    </row>
    <row r="51" spans="2:6" x14ac:dyDescent="0.35">
      <c r="B51" s="292" t="s">
        <v>522</v>
      </c>
      <c r="C51" s="249">
        <v>3</v>
      </c>
      <c r="D51" s="249">
        <v>0</v>
      </c>
      <c r="E51" s="249">
        <v>3</v>
      </c>
      <c r="F51" s="293">
        <v>5</v>
      </c>
    </row>
    <row r="52" spans="2:6" ht="14.25" customHeight="1" x14ac:dyDescent="0.35">
      <c r="B52" s="171"/>
    </row>
    <row r="53" spans="2:6" x14ac:dyDescent="0.35">
      <c r="B53" s="301" t="s">
        <v>1241</v>
      </c>
      <c r="C53" s="302">
        <v>106</v>
      </c>
      <c r="D53" s="302">
        <v>53</v>
      </c>
      <c r="E53" s="302">
        <v>61</v>
      </c>
      <c r="F53" s="302">
        <v>146</v>
      </c>
    </row>
    <row r="54" spans="2:6" x14ac:dyDescent="0.35">
      <c r="B54" s="170" t="s">
        <v>32</v>
      </c>
      <c r="C54" s="55">
        <v>75</v>
      </c>
      <c r="D54" s="55">
        <v>40</v>
      </c>
      <c r="E54" s="55">
        <v>43</v>
      </c>
      <c r="F54" s="55">
        <v>103</v>
      </c>
    </row>
    <row r="55" spans="2:6" x14ac:dyDescent="0.35">
      <c r="B55" s="292" t="s">
        <v>520</v>
      </c>
      <c r="C55" s="249">
        <v>21</v>
      </c>
      <c r="D55" s="249">
        <v>40</v>
      </c>
      <c r="E55" s="249">
        <v>20</v>
      </c>
      <c r="F55" s="293">
        <v>43</v>
      </c>
    </row>
    <row r="56" spans="2:6" x14ac:dyDescent="0.35">
      <c r="B56" s="292" t="s">
        <v>521</v>
      </c>
      <c r="C56" s="249">
        <v>37</v>
      </c>
      <c r="D56" s="249">
        <v>0</v>
      </c>
      <c r="E56" s="249">
        <v>23</v>
      </c>
      <c r="F56" s="293">
        <v>47</v>
      </c>
    </row>
    <row r="57" spans="2:6" x14ac:dyDescent="0.35">
      <c r="B57" s="292" t="s">
        <v>522</v>
      </c>
      <c r="C57" s="249">
        <v>17</v>
      </c>
      <c r="D57" s="249">
        <v>0</v>
      </c>
      <c r="E57" s="249">
        <v>0</v>
      </c>
      <c r="F57" s="293">
        <v>13</v>
      </c>
    </row>
    <row r="58" spans="2:6" x14ac:dyDescent="0.35">
      <c r="B58" s="169"/>
      <c r="F58" s="55"/>
    </row>
    <row r="59" spans="2:6" x14ac:dyDescent="0.35">
      <c r="B59" s="170" t="s">
        <v>33</v>
      </c>
      <c r="C59" s="55">
        <v>31</v>
      </c>
      <c r="D59" s="55">
        <v>13</v>
      </c>
      <c r="E59" s="55">
        <v>18</v>
      </c>
      <c r="F59" s="55">
        <v>43</v>
      </c>
    </row>
    <row r="60" spans="2:6" x14ac:dyDescent="0.35">
      <c r="B60" s="292" t="s">
        <v>520</v>
      </c>
      <c r="C60" s="249">
        <v>13</v>
      </c>
      <c r="D60" s="249">
        <v>13</v>
      </c>
      <c r="E60" s="249">
        <v>6</v>
      </c>
      <c r="F60" s="293">
        <v>18</v>
      </c>
    </row>
    <row r="61" spans="2:6" x14ac:dyDescent="0.35">
      <c r="B61" s="292" t="s">
        <v>521</v>
      </c>
      <c r="C61" s="249">
        <v>17</v>
      </c>
      <c r="D61" s="249">
        <v>0</v>
      </c>
      <c r="E61" s="249">
        <v>10</v>
      </c>
      <c r="F61" s="293">
        <v>25</v>
      </c>
    </row>
    <row r="62" spans="2:6" x14ac:dyDescent="0.35">
      <c r="B62" s="292" t="s">
        <v>522</v>
      </c>
      <c r="C62" s="249">
        <v>1</v>
      </c>
      <c r="D62" s="249">
        <v>0</v>
      </c>
      <c r="E62" s="249">
        <v>2</v>
      </c>
      <c r="F62" s="293" t="s">
        <v>263</v>
      </c>
    </row>
    <row r="63" spans="2:6" x14ac:dyDescent="0.35">
      <c r="B63" s="170"/>
    </row>
    <row r="64" spans="2:6" x14ac:dyDescent="0.35">
      <c r="B64" s="301" t="s">
        <v>1248</v>
      </c>
      <c r="C64" s="302">
        <v>39</v>
      </c>
      <c r="D64" s="302">
        <v>13</v>
      </c>
      <c r="E64" s="302">
        <v>16</v>
      </c>
      <c r="F64" s="302">
        <v>21</v>
      </c>
    </row>
    <row r="65" spans="2:6" x14ac:dyDescent="0.35">
      <c r="B65" s="170" t="s">
        <v>32</v>
      </c>
      <c r="C65" s="55">
        <v>25</v>
      </c>
      <c r="D65" s="55">
        <v>9</v>
      </c>
      <c r="E65" s="55">
        <v>13</v>
      </c>
      <c r="F65" s="55">
        <v>16</v>
      </c>
    </row>
    <row r="66" spans="2:6" x14ac:dyDescent="0.35">
      <c r="B66" s="292" t="s">
        <v>520</v>
      </c>
      <c r="C66" s="249">
        <v>6</v>
      </c>
      <c r="D66" s="249">
        <v>9</v>
      </c>
      <c r="E66" s="249">
        <v>2</v>
      </c>
      <c r="F66" s="293">
        <v>6</v>
      </c>
    </row>
    <row r="67" spans="2:6" x14ac:dyDescent="0.35">
      <c r="B67" s="292" t="s">
        <v>521</v>
      </c>
      <c r="C67" s="249">
        <v>15</v>
      </c>
      <c r="D67" s="249">
        <v>0</v>
      </c>
      <c r="E67" s="249">
        <v>10</v>
      </c>
      <c r="F67" s="293">
        <v>8</v>
      </c>
    </row>
    <row r="68" spans="2:6" x14ac:dyDescent="0.35">
      <c r="B68" s="292" t="s">
        <v>522</v>
      </c>
      <c r="C68" s="249">
        <v>4</v>
      </c>
      <c r="D68" s="249">
        <v>0</v>
      </c>
      <c r="E68" s="249">
        <v>1</v>
      </c>
      <c r="F68" s="293">
        <v>2</v>
      </c>
    </row>
    <row r="69" spans="2:6" x14ac:dyDescent="0.35">
      <c r="B69" s="169"/>
      <c r="F69" s="55"/>
    </row>
    <row r="70" spans="2:6" x14ac:dyDescent="0.35">
      <c r="B70" s="170" t="s">
        <v>33</v>
      </c>
      <c r="C70" s="55">
        <v>14</v>
      </c>
      <c r="D70" s="55">
        <v>4</v>
      </c>
      <c r="E70" s="55">
        <v>3</v>
      </c>
      <c r="F70" s="55">
        <v>5</v>
      </c>
    </row>
    <row r="71" spans="2:6" x14ac:dyDescent="0.35">
      <c r="B71" s="292" t="s">
        <v>520</v>
      </c>
      <c r="C71" s="249">
        <v>3</v>
      </c>
      <c r="D71" s="249">
        <v>4</v>
      </c>
      <c r="E71" s="249">
        <v>1</v>
      </c>
      <c r="F71" s="293">
        <v>1</v>
      </c>
    </row>
    <row r="72" spans="2:6" x14ac:dyDescent="0.35">
      <c r="B72" s="292" t="s">
        <v>521</v>
      </c>
      <c r="C72" s="249">
        <v>10</v>
      </c>
      <c r="D72" s="249">
        <v>0</v>
      </c>
      <c r="E72" s="249">
        <v>2</v>
      </c>
      <c r="F72" s="293">
        <v>4</v>
      </c>
    </row>
    <row r="73" spans="2:6" x14ac:dyDescent="0.35">
      <c r="B73" s="292" t="s">
        <v>522</v>
      </c>
      <c r="C73" s="249">
        <v>1</v>
      </c>
      <c r="D73" s="249">
        <v>0</v>
      </c>
      <c r="E73" s="249">
        <v>0</v>
      </c>
      <c r="F73" s="293" t="s">
        <v>263</v>
      </c>
    </row>
    <row r="74" spans="2:6" x14ac:dyDescent="0.35">
      <c r="B74" s="169"/>
    </row>
    <row r="75" spans="2:6" x14ac:dyDescent="0.35">
      <c r="B75" s="301" t="s">
        <v>1249</v>
      </c>
      <c r="C75" s="302">
        <v>83</v>
      </c>
      <c r="D75" s="302">
        <v>43</v>
      </c>
      <c r="E75" s="302">
        <v>174</v>
      </c>
      <c r="F75" s="302">
        <v>94</v>
      </c>
    </row>
    <row r="76" spans="2:6" x14ac:dyDescent="0.35">
      <c r="B76" s="170" t="s">
        <v>32</v>
      </c>
      <c r="C76" s="55">
        <v>63</v>
      </c>
      <c r="D76" s="55">
        <v>30</v>
      </c>
      <c r="E76" s="55">
        <v>146</v>
      </c>
      <c r="F76" s="55">
        <v>58</v>
      </c>
    </row>
    <row r="77" spans="2:6" x14ac:dyDescent="0.35">
      <c r="B77" s="292" t="s">
        <v>520</v>
      </c>
      <c r="C77" s="249">
        <v>30</v>
      </c>
      <c r="D77" s="249">
        <v>30</v>
      </c>
      <c r="E77" s="249">
        <v>54</v>
      </c>
      <c r="F77" s="293">
        <v>27</v>
      </c>
    </row>
    <row r="78" spans="2:6" x14ac:dyDescent="0.35">
      <c r="B78" s="292" t="s">
        <v>521</v>
      </c>
      <c r="C78" s="249">
        <v>31</v>
      </c>
      <c r="D78" s="249">
        <v>0</v>
      </c>
      <c r="E78" s="249">
        <v>81</v>
      </c>
      <c r="F78" s="293">
        <v>28</v>
      </c>
    </row>
    <row r="79" spans="2:6" x14ac:dyDescent="0.35">
      <c r="B79" s="292" t="s">
        <v>522</v>
      </c>
      <c r="C79" s="249">
        <v>2</v>
      </c>
      <c r="D79" s="249">
        <v>0</v>
      </c>
      <c r="E79" s="249">
        <v>11</v>
      </c>
      <c r="F79" s="293">
        <v>3</v>
      </c>
    </row>
    <row r="80" spans="2:6" x14ac:dyDescent="0.35">
      <c r="B80" s="169"/>
      <c r="F80" s="55"/>
    </row>
    <row r="81" spans="2:6" x14ac:dyDescent="0.35">
      <c r="B81" s="170" t="s">
        <v>33</v>
      </c>
      <c r="C81" s="55">
        <v>20</v>
      </c>
      <c r="D81" s="55">
        <v>13</v>
      </c>
      <c r="E81" s="55">
        <v>28</v>
      </c>
      <c r="F81" s="55">
        <v>36</v>
      </c>
    </row>
    <row r="82" spans="2:6" x14ac:dyDescent="0.35">
      <c r="B82" s="292" t="s">
        <v>520</v>
      </c>
      <c r="C82" s="249">
        <v>13</v>
      </c>
      <c r="D82" s="249">
        <v>13</v>
      </c>
      <c r="E82" s="249">
        <v>22</v>
      </c>
      <c r="F82" s="293">
        <v>25</v>
      </c>
    </row>
    <row r="83" spans="2:6" x14ac:dyDescent="0.35">
      <c r="B83" s="292" t="s">
        <v>521</v>
      </c>
      <c r="C83" s="249">
        <v>7</v>
      </c>
      <c r="D83" s="249">
        <v>0</v>
      </c>
      <c r="E83" s="249">
        <v>6</v>
      </c>
      <c r="F83" s="293">
        <v>11</v>
      </c>
    </row>
    <row r="84" spans="2:6" x14ac:dyDescent="0.35">
      <c r="B84" s="292" t="s">
        <v>522</v>
      </c>
      <c r="C84" s="249">
        <v>0</v>
      </c>
      <c r="D84" s="249">
        <v>0</v>
      </c>
      <c r="E84" s="249">
        <v>0</v>
      </c>
      <c r="F84" s="293" t="s">
        <v>263</v>
      </c>
    </row>
    <row r="85" spans="2:6" x14ac:dyDescent="0.35">
      <c r="B85" s="169"/>
    </row>
    <row r="86" spans="2:6" x14ac:dyDescent="0.35">
      <c r="B86" s="301" t="s">
        <v>1258</v>
      </c>
      <c r="C86" s="302">
        <v>19</v>
      </c>
      <c r="D86" s="302">
        <v>56</v>
      </c>
      <c r="E86" s="302">
        <v>30</v>
      </c>
      <c r="F86" s="302">
        <v>48</v>
      </c>
    </row>
    <row r="87" spans="2:6" x14ac:dyDescent="0.35">
      <c r="B87" s="170" t="s">
        <v>32</v>
      </c>
      <c r="C87" s="55">
        <v>9</v>
      </c>
      <c r="D87" s="55">
        <v>23</v>
      </c>
      <c r="E87" s="55">
        <v>14</v>
      </c>
      <c r="F87" s="55">
        <v>26</v>
      </c>
    </row>
    <row r="88" spans="2:6" x14ac:dyDescent="0.35">
      <c r="B88" s="292" t="s">
        <v>520</v>
      </c>
      <c r="C88" s="249">
        <v>1</v>
      </c>
      <c r="D88" s="249">
        <v>23</v>
      </c>
      <c r="E88" s="249">
        <v>7</v>
      </c>
      <c r="F88" s="293">
        <v>7</v>
      </c>
    </row>
    <row r="89" spans="2:6" x14ac:dyDescent="0.35">
      <c r="B89" s="292" t="s">
        <v>521</v>
      </c>
      <c r="C89" s="249">
        <v>8</v>
      </c>
      <c r="D89" s="249">
        <v>0</v>
      </c>
      <c r="E89" s="249">
        <v>7</v>
      </c>
      <c r="F89" s="293">
        <v>15</v>
      </c>
    </row>
    <row r="90" spans="2:6" x14ac:dyDescent="0.35">
      <c r="B90" s="292" t="s">
        <v>522</v>
      </c>
      <c r="C90" s="249">
        <v>0</v>
      </c>
      <c r="D90" s="249">
        <v>0</v>
      </c>
      <c r="E90" s="249">
        <v>0</v>
      </c>
      <c r="F90" s="293">
        <v>4</v>
      </c>
    </row>
    <row r="91" spans="2:6" x14ac:dyDescent="0.35">
      <c r="B91" s="169"/>
      <c r="F91" s="55"/>
    </row>
    <row r="92" spans="2:6" x14ac:dyDescent="0.35">
      <c r="B92" s="170" t="s">
        <v>33</v>
      </c>
      <c r="C92" s="55">
        <v>10</v>
      </c>
      <c r="D92" s="55">
        <v>33</v>
      </c>
      <c r="E92" s="55">
        <v>16</v>
      </c>
      <c r="F92" s="55">
        <v>22</v>
      </c>
    </row>
    <row r="93" spans="2:6" x14ac:dyDescent="0.35">
      <c r="B93" s="292" t="s">
        <v>520</v>
      </c>
      <c r="C93" s="249">
        <v>3</v>
      </c>
      <c r="D93" s="249">
        <v>32</v>
      </c>
      <c r="E93" s="249">
        <v>8</v>
      </c>
      <c r="F93" s="293">
        <v>6</v>
      </c>
    </row>
    <row r="94" spans="2:6" x14ac:dyDescent="0.35">
      <c r="B94" s="292" t="s">
        <v>521</v>
      </c>
      <c r="C94" s="249">
        <v>6</v>
      </c>
      <c r="D94" s="249">
        <v>1</v>
      </c>
      <c r="E94" s="249">
        <v>8</v>
      </c>
      <c r="F94" s="293">
        <v>16</v>
      </c>
    </row>
    <row r="95" spans="2:6" x14ac:dyDescent="0.35">
      <c r="B95" s="292" t="s">
        <v>522</v>
      </c>
      <c r="C95" s="249">
        <v>1</v>
      </c>
      <c r="D95" s="249">
        <v>0</v>
      </c>
      <c r="E95" s="249">
        <v>0</v>
      </c>
      <c r="F95" s="293" t="s">
        <v>263</v>
      </c>
    </row>
    <row r="96" spans="2:6" x14ac:dyDescent="0.35">
      <c r="B96" s="171"/>
    </row>
    <row r="97" spans="2:6" x14ac:dyDescent="0.35">
      <c r="B97" s="301" t="s">
        <v>1266</v>
      </c>
      <c r="C97" s="302">
        <v>4</v>
      </c>
      <c r="D97" s="302">
        <v>3</v>
      </c>
      <c r="E97" s="302">
        <v>3</v>
      </c>
      <c r="F97" s="302">
        <v>7</v>
      </c>
    </row>
    <row r="98" spans="2:6" x14ac:dyDescent="0.35">
      <c r="B98" s="170" t="s">
        <v>32</v>
      </c>
      <c r="C98" s="55">
        <v>3</v>
      </c>
      <c r="D98" s="55">
        <v>1</v>
      </c>
      <c r="E98" s="55">
        <v>2</v>
      </c>
      <c r="F98" s="55">
        <v>3</v>
      </c>
    </row>
    <row r="99" spans="2:6" x14ac:dyDescent="0.35">
      <c r="B99" s="292" t="s">
        <v>520</v>
      </c>
      <c r="C99" s="249">
        <v>0</v>
      </c>
      <c r="D99" s="249">
        <v>1</v>
      </c>
      <c r="E99" s="249">
        <v>0</v>
      </c>
      <c r="F99" s="293">
        <v>1</v>
      </c>
    </row>
    <row r="100" spans="2:6" x14ac:dyDescent="0.35">
      <c r="B100" s="292" t="s">
        <v>521</v>
      </c>
      <c r="C100" s="249">
        <v>3</v>
      </c>
      <c r="D100" s="249">
        <v>0</v>
      </c>
      <c r="E100" s="249">
        <v>2</v>
      </c>
      <c r="F100" s="293">
        <v>2</v>
      </c>
    </row>
    <row r="101" spans="2:6" x14ac:dyDescent="0.35">
      <c r="B101" s="292" t="s">
        <v>522</v>
      </c>
      <c r="C101" s="249">
        <v>0</v>
      </c>
      <c r="D101" s="249">
        <v>0</v>
      </c>
      <c r="E101" s="249">
        <v>0</v>
      </c>
      <c r="F101" s="293" t="s">
        <v>263</v>
      </c>
    </row>
    <row r="102" spans="2:6" x14ac:dyDescent="0.35">
      <c r="B102" s="169"/>
      <c r="F102" s="55"/>
    </row>
    <row r="103" spans="2:6" x14ac:dyDescent="0.35">
      <c r="B103" s="170" t="s">
        <v>33</v>
      </c>
      <c r="C103" s="55">
        <v>1</v>
      </c>
      <c r="D103" s="55">
        <v>2</v>
      </c>
      <c r="E103" s="55">
        <v>1</v>
      </c>
      <c r="F103" s="55">
        <v>4</v>
      </c>
    </row>
    <row r="104" spans="2:6" x14ac:dyDescent="0.35">
      <c r="B104" s="292" t="s">
        <v>520</v>
      </c>
      <c r="C104" s="249">
        <v>1</v>
      </c>
      <c r="D104" s="249">
        <v>2</v>
      </c>
      <c r="E104" s="249">
        <v>0</v>
      </c>
      <c r="F104" s="293">
        <v>2</v>
      </c>
    </row>
    <row r="105" spans="2:6" x14ac:dyDescent="0.35">
      <c r="B105" s="292" t="s">
        <v>521</v>
      </c>
      <c r="C105" s="249">
        <v>0</v>
      </c>
      <c r="D105" s="249">
        <v>0</v>
      </c>
      <c r="E105" s="249">
        <v>1</v>
      </c>
      <c r="F105" s="293">
        <v>2</v>
      </c>
    </row>
    <row r="106" spans="2:6" x14ac:dyDescent="0.35">
      <c r="B106" s="292" t="s">
        <v>522</v>
      </c>
      <c r="C106" s="249">
        <v>0</v>
      </c>
      <c r="D106" s="249">
        <v>0</v>
      </c>
      <c r="E106" s="249">
        <v>0</v>
      </c>
      <c r="F106" s="293" t="s">
        <v>263</v>
      </c>
    </row>
    <row r="107" spans="2:6" x14ac:dyDescent="0.35"/>
    <row r="108" spans="2:6" x14ac:dyDescent="0.35">
      <c r="B108" s="303" t="s">
        <v>1259</v>
      </c>
      <c r="C108" s="307">
        <v>7.7833753148614612E-2</v>
      </c>
      <c r="D108" s="307">
        <v>6.242962592268235E-2</v>
      </c>
      <c r="E108" s="307">
        <v>9.6847930702598659E-2</v>
      </c>
      <c r="F108" s="307">
        <v>0.10602215043839409</v>
      </c>
    </row>
    <row r="109" spans="2:6" x14ac:dyDescent="0.35">
      <c r="B109" s="170" t="s">
        <v>32</v>
      </c>
      <c r="C109" s="144">
        <v>6.5512171213853942E-2</v>
      </c>
      <c r="D109" s="144">
        <v>4.379202886665573E-2</v>
      </c>
      <c r="E109" s="144">
        <v>8.2705561788748203E-2</v>
      </c>
      <c r="F109" s="144">
        <v>9.0838388551874316E-2</v>
      </c>
    </row>
    <row r="110" spans="2:6" x14ac:dyDescent="0.35">
      <c r="B110" s="292" t="s">
        <v>520</v>
      </c>
      <c r="C110" s="308" t="s">
        <v>263</v>
      </c>
      <c r="D110" s="308" t="s">
        <v>263</v>
      </c>
      <c r="E110" s="308" t="s">
        <v>263</v>
      </c>
      <c r="F110" s="308">
        <v>0.27912341407151098</v>
      </c>
    </row>
    <row r="111" spans="2:6" x14ac:dyDescent="0.35">
      <c r="B111" s="292" t="s">
        <v>521</v>
      </c>
      <c r="C111" s="308" t="s">
        <v>263</v>
      </c>
      <c r="D111" s="308" t="s">
        <v>263</v>
      </c>
      <c r="E111" s="308" t="s">
        <v>263</v>
      </c>
      <c r="F111" s="308">
        <v>7.634543178973717E-2</v>
      </c>
    </row>
    <row r="112" spans="2:6" x14ac:dyDescent="0.35">
      <c r="B112" s="292" t="s">
        <v>522</v>
      </c>
      <c r="C112" s="308" t="s">
        <v>263</v>
      </c>
      <c r="D112" s="308" t="s">
        <v>263</v>
      </c>
      <c r="E112" s="308" t="s">
        <v>263</v>
      </c>
      <c r="F112" s="308">
        <v>2.3611997447351627E-2</v>
      </c>
    </row>
    <row r="113" spans="2:6" x14ac:dyDescent="0.35">
      <c r="B113" s="169"/>
      <c r="C113" s="144"/>
      <c r="D113" s="144"/>
      <c r="E113" s="144"/>
      <c r="F113" s="144"/>
    </row>
    <row r="114" spans="2:6" x14ac:dyDescent="0.35">
      <c r="B114" s="170" t="s">
        <v>33</v>
      </c>
      <c r="C114" s="144">
        <v>0.11929631665750412</v>
      </c>
      <c r="D114" s="144">
        <v>0.12236286919831224</v>
      </c>
      <c r="E114" s="144">
        <v>0.13941148094548964</v>
      </c>
      <c r="F114" s="144">
        <v>0.14962036623492631</v>
      </c>
    </row>
    <row r="115" spans="2:6" x14ac:dyDescent="0.35">
      <c r="B115" s="292" t="s">
        <v>520</v>
      </c>
      <c r="C115" s="308" t="s">
        <v>263</v>
      </c>
      <c r="D115" s="308" t="s">
        <v>263</v>
      </c>
      <c r="E115" s="308" t="s">
        <v>263</v>
      </c>
      <c r="F115" s="308">
        <v>0.29422066549912435</v>
      </c>
    </row>
    <row r="116" spans="2:6" x14ac:dyDescent="0.35">
      <c r="B116" s="292" t="s">
        <v>521</v>
      </c>
      <c r="C116" s="308" t="s">
        <v>263</v>
      </c>
      <c r="D116" s="308" t="s">
        <v>263</v>
      </c>
      <c r="E116" s="308" t="s">
        <v>263</v>
      </c>
      <c r="F116" s="308">
        <v>0.10828877005347594</v>
      </c>
    </row>
    <row r="117" spans="2:6" x14ac:dyDescent="0.35">
      <c r="B117" s="292" t="s">
        <v>522</v>
      </c>
      <c r="C117" s="308" t="s">
        <v>263</v>
      </c>
      <c r="D117" s="308" t="s">
        <v>263</v>
      </c>
      <c r="E117" s="308" t="s">
        <v>263</v>
      </c>
      <c r="F117" s="308">
        <v>2.9069767441860465E-2</v>
      </c>
    </row>
    <row r="118" spans="2:6" x14ac:dyDescent="0.35">
      <c r="B118" s="171"/>
      <c r="C118" s="173"/>
      <c r="D118" s="173"/>
      <c r="E118" s="173"/>
      <c r="F118" s="173"/>
    </row>
    <row r="119" spans="2:6" x14ac:dyDescent="0.35">
      <c r="B119" s="301" t="s">
        <v>1261</v>
      </c>
      <c r="C119" s="309">
        <v>6.1157024793388429E-2</v>
      </c>
      <c r="D119" s="309">
        <v>5.4369250985545334E-2</v>
      </c>
      <c r="E119" s="309">
        <v>8.4103217585218229E-2</v>
      </c>
      <c r="F119" s="309">
        <v>9.2869243801016479E-2</v>
      </c>
    </row>
    <row r="120" spans="2:6" x14ac:dyDescent="0.35">
      <c r="B120" s="170" t="s">
        <v>32</v>
      </c>
      <c r="C120" s="144">
        <v>6.5512171213853942E-2</v>
      </c>
      <c r="D120" s="144">
        <v>4.379202886665573E-2</v>
      </c>
      <c r="E120" s="144">
        <v>8.2705561788748203E-2</v>
      </c>
      <c r="F120" s="144">
        <v>9.0838388551874316E-2</v>
      </c>
    </row>
    <row r="121" spans="2:6" x14ac:dyDescent="0.35">
      <c r="B121" s="292" t="s">
        <v>520</v>
      </c>
      <c r="C121" s="308" t="s">
        <v>263</v>
      </c>
      <c r="D121" s="308" t="s">
        <v>263</v>
      </c>
      <c r="E121" s="308" t="s">
        <v>263</v>
      </c>
      <c r="F121" s="308">
        <v>0.26825127334465193</v>
      </c>
    </row>
    <row r="122" spans="2:6" x14ac:dyDescent="0.35">
      <c r="B122" s="292" t="s">
        <v>521</v>
      </c>
      <c r="C122" s="308" t="s">
        <v>263</v>
      </c>
      <c r="D122" s="308" t="s">
        <v>263</v>
      </c>
      <c r="E122" s="308" t="s">
        <v>263</v>
      </c>
      <c r="F122" s="308">
        <v>6.6884176182707991E-2</v>
      </c>
    </row>
    <row r="123" spans="2:6" x14ac:dyDescent="0.35">
      <c r="B123" s="292" t="s">
        <v>522</v>
      </c>
      <c r="C123" s="308" t="s">
        <v>263</v>
      </c>
      <c r="D123" s="308" t="s">
        <v>263</v>
      </c>
      <c r="E123" s="308" t="s">
        <v>263</v>
      </c>
      <c r="F123" s="308">
        <v>1.2942191544434857E-2</v>
      </c>
    </row>
    <row r="124" spans="2:6" x14ac:dyDescent="0.35">
      <c r="B124" s="169"/>
      <c r="C124" s="144"/>
      <c r="D124" s="144"/>
      <c r="E124" s="144"/>
      <c r="F124" s="144"/>
    </row>
    <row r="125" spans="2:6" x14ac:dyDescent="0.35">
      <c r="B125" s="170" t="s">
        <v>33</v>
      </c>
      <c r="C125" s="144">
        <v>0.11929631665750412</v>
      </c>
      <c r="D125" s="144">
        <v>0.12236286919831224</v>
      </c>
      <c r="E125" s="144">
        <v>0.13941148094548964</v>
      </c>
      <c r="F125" s="144">
        <v>0.13392857142857142</v>
      </c>
    </row>
    <row r="126" spans="2:6" x14ac:dyDescent="0.35">
      <c r="B126" s="292" t="s">
        <v>520</v>
      </c>
      <c r="C126" s="308" t="s">
        <v>263</v>
      </c>
      <c r="D126" s="308" t="s">
        <v>263</v>
      </c>
      <c r="E126" s="308" t="s">
        <v>263</v>
      </c>
      <c r="F126" s="308">
        <v>0.27423167848699764</v>
      </c>
    </row>
    <row r="127" spans="2:6" x14ac:dyDescent="0.35">
      <c r="B127" s="292" t="s">
        <v>521</v>
      </c>
      <c r="C127" s="308" t="s">
        <v>263</v>
      </c>
      <c r="D127" s="308" t="s">
        <v>263</v>
      </c>
      <c r="E127" s="308" t="s">
        <v>263</v>
      </c>
      <c r="F127" s="308">
        <v>8.9810017271157172E-2</v>
      </c>
    </row>
    <row r="128" spans="2:6" x14ac:dyDescent="0.35">
      <c r="B128" s="292" t="s">
        <v>522</v>
      </c>
      <c r="C128" s="308" t="s">
        <v>263</v>
      </c>
      <c r="D128" s="308" t="s">
        <v>263</v>
      </c>
      <c r="E128" s="308" t="s">
        <v>263</v>
      </c>
      <c r="F128" s="308">
        <v>5.0505050505050504E-2</v>
      </c>
    </row>
    <row r="129" spans="2:6" x14ac:dyDescent="0.35">
      <c r="B129" s="171"/>
      <c r="C129" s="173"/>
      <c r="D129" s="173"/>
      <c r="E129" s="173"/>
      <c r="F129" s="173"/>
    </row>
    <row r="130" spans="2:6" x14ac:dyDescent="0.35">
      <c r="B130" s="301" t="s">
        <v>1262</v>
      </c>
      <c r="C130" s="309">
        <v>0.13856209150326798</v>
      </c>
      <c r="D130" s="309">
        <v>6.9371727748691103E-2</v>
      </c>
      <c r="E130" s="309">
        <v>8.0474934036939311E-2</v>
      </c>
      <c r="F130" s="309">
        <v>0.17569193742478942</v>
      </c>
    </row>
    <row r="131" spans="2:6" x14ac:dyDescent="0.35">
      <c r="B131" s="170" t="s">
        <v>32</v>
      </c>
      <c r="C131" s="144">
        <v>0.12116316639741519</v>
      </c>
      <c r="D131" s="144">
        <v>6.5040650406504072E-2</v>
      </c>
      <c r="E131" s="144">
        <v>7.178631051752922E-2</v>
      </c>
      <c r="F131" s="144">
        <v>0.16043613707165108</v>
      </c>
    </row>
    <row r="132" spans="2:6" x14ac:dyDescent="0.35">
      <c r="B132" s="292" t="s">
        <v>520</v>
      </c>
      <c r="C132" s="308" t="s">
        <v>263</v>
      </c>
      <c r="D132" s="308" t="s">
        <v>263</v>
      </c>
      <c r="E132" s="308" t="s">
        <v>263</v>
      </c>
      <c r="F132" s="308">
        <v>0.40566037735849059</v>
      </c>
    </row>
    <row r="133" spans="2:6" x14ac:dyDescent="0.35">
      <c r="B133" s="292" t="s">
        <v>521</v>
      </c>
      <c r="C133" s="308" t="s">
        <v>263</v>
      </c>
      <c r="D133" s="308" t="s">
        <v>263</v>
      </c>
      <c r="E133" s="308" t="s">
        <v>263</v>
      </c>
      <c r="F133" s="308">
        <v>0.1649122807017544</v>
      </c>
    </row>
    <row r="134" spans="2:6" x14ac:dyDescent="0.35">
      <c r="B134" s="292" t="s">
        <v>522</v>
      </c>
      <c r="C134" s="308" t="s">
        <v>263</v>
      </c>
      <c r="D134" s="308" t="s">
        <v>263</v>
      </c>
      <c r="E134" s="308" t="s">
        <v>263</v>
      </c>
      <c r="F134" s="308">
        <v>5.1792828685258967E-2</v>
      </c>
    </row>
    <row r="135" spans="2:6" x14ac:dyDescent="0.35">
      <c r="B135" s="169"/>
      <c r="C135" s="172"/>
      <c r="D135" s="144"/>
      <c r="E135" s="144"/>
      <c r="F135" s="144"/>
    </row>
    <row r="136" spans="2:6" x14ac:dyDescent="0.35">
      <c r="B136" s="170" t="s">
        <v>33</v>
      </c>
      <c r="C136" s="144">
        <v>0.21232876712328766</v>
      </c>
      <c r="D136" s="144">
        <v>8.7248322147651006E-2</v>
      </c>
      <c r="E136" s="144">
        <v>0.11320754716981132</v>
      </c>
      <c r="F136" s="144">
        <v>0.2275132275132275</v>
      </c>
    </row>
    <row r="137" spans="2:6" x14ac:dyDescent="0.35">
      <c r="B137" s="292" t="s">
        <v>520</v>
      </c>
      <c r="C137" s="308" t="s">
        <v>263</v>
      </c>
      <c r="D137" s="308" t="s">
        <v>263</v>
      </c>
      <c r="E137" s="308" t="s">
        <v>263</v>
      </c>
      <c r="F137" s="308">
        <v>0.46153846153846156</v>
      </c>
    </row>
    <row r="138" spans="2:6" x14ac:dyDescent="0.35">
      <c r="B138" s="292" t="s">
        <v>521</v>
      </c>
      <c r="C138" s="308" t="s">
        <v>263</v>
      </c>
      <c r="D138" s="308" t="s">
        <v>263</v>
      </c>
      <c r="E138" s="308" t="s">
        <v>263</v>
      </c>
      <c r="F138" s="308">
        <v>0.25</v>
      </c>
    </row>
    <row r="139" spans="2:6" x14ac:dyDescent="0.35">
      <c r="B139" s="292" t="s">
        <v>522</v>
      </c>
      <c r="C139" s="308" t="s">
        <v>263</v>
      </c>
      <c r="D139" s="308" t="s">
        <v>263</v>
      </c>
      <c r="E139" s="308" t="s">
        <v>263</v>
      </c>
      <c r="F139" s="308">
        <v>0</v>
      </c>
    </row>
    <row r="140" spans="2:6" x14ac:dyDescent="0.35">
      <c r="B140" s="170"/>
      <c r="C140" s="173"/>
      <c r="D140" s="173"/>
      <c r="E140" s="173"/>
      <c r="F140" s="173"/>
    </row>
    <row r="141" spans="2:6" x14ac:dyDescent="0.35">
      <c r="B141" s="301" t="s">
        <v>1263</v>
      </c>
      <c r="C141" s="309">
        <v>0.19897959183673469</v>
      </c>
      <c r="D141" s="309">
        <v>8.6092715231788075E-2</v>
      </c>
      <c r="E141" s="309">
        <v>0.1032258064516129</v>
      </c>
      <c r="F141" s="309">
        <v>0.125</v>
      </c>
    </row>
    <row r="142" spans="2:6" x14ac:dyDescent="0.35">
      <c r="B142" s="170" t="s">
        <v>32</v>
      </c>
      <c r="C142" s="144">
        <v>0.20833333333333334</v>
      </c>
      <c r="D142" s="144">
        <v>8.4112149532710276E-2</v>
      </c>
      <c r="E142" s="144">
        <v>0.11818181818181818</v>
      </c>
      <c r="F142" s="144">
        <v>0.13675213675213677</v>
      </c>
    </row>
    <row r="143" spans="2:6" x14ac:dyDescent="0.35">
      <c r="B143" s="292" t="s">
        <v>520</v>
      </c>
      <c r="C143" s="308" t="s">
        <v>263</v>
      </c>
      <c r="D143" s="308" t="s">
        <v>263</v>
      </c>
      <c r="E143" s="308" t="s">
        <v>263</v>
      </c>
      <c r="F143" s="308">
        <v>0.4</v>
      </c>
    </row>
    <row r="144" spans="2:6" x14ac:dyDescent="0.35">
      <c r="B144" s="292" t="s">
        <v>521</v>
      </c>
      <c r="C144" s="308" t="s">
        <v>263</v>
      </c>
      <c r="D144" s="308" t="s">
        <v>263</v>
      </c>
      <c r="E144" s="308" t="s">
        <v>263</v>
      </c>
      <c r="F144" s="308">
        <v>0.12903225806451613</v>
      </c>
    </row>
    <row r="145" spans="2:7" x14ac:dyDescent="0.35">
      <c r="B145" s="292" t="s">
        <v>522</v>
      </c>
      <c r="C145" s="308" t="s">
        <v>263</v>
      </c>
      <c r="D145" s="308" t="s">
        <v>263</v>
      </c>
      <c r="E145" s="308" t="s">
        <v>263</v>
      </c>
      <c r="F145" s="308">
        <v>0.05</v>
      </c>
    </row>
    <row r="146" spans="2:7" x14ac:dyDescent="0.35">
      <c r="B146" s="169"/>
      <c r="C146" s="144"/>
      <c r="D146" s="144"/>
      <c r="E146" s="144"/>
      <c r="F146" s="144"/>
    </row>
    <row r="147" spans="2:7" x14ac:dyDescent="0.35">
      <c r="B147" s="170" t="s">
        <v>33</v>
      </c>
      <c r="C147" s="144">
        <v>0.18421052631578946</v>
      </c>
      <c r="D147" s="144">
        <v>9.0909090909090912E-2</v>
      </c>
      <c r="E147" s="144">
        <v>6.6666666666666666E-2</v>
      </c>
      <c r="F147" s="144">
        <v>9.8039215686274508E-2</v>
      </c>
    </row>
    <row r="148" spans="2:7" x14ac:dyDescent="0.35">
      <c r="B148" s="292" t="s">
        <v>520</v>
      </c>
      <c r="C148" s="308" t="s">
        <v>263</v>
      </c>
      <c r="D148" s="308" t="s">
        <v>263</v>
      </c>
      <c r="E148" s="308" t="s">
        <v>263</v>
      </c>
      <c r="F148" s="308">
        <v>0.14285714285714285</v>
      </c>
    </row>
    <row r="149" spans="2:7" x14ac:dyDescent="0.35">
      <c r="B149" s="292" t="s">
        <v>521</v>
      </c>
      <c r="C149" s="308" t="s">
        <v>263</v>
      </c>
      <c r="D149" s="308" t="s">
        <v>263</v>
      </c>
      <c r="E149" s="308" t="s">
        <v>263</v>
      </c>
      <c r="F149" s="308">
        <v>0.14285714285714285</v>
      </c>
    </row>
    <row r="150" spans="2:7" x14ac:dyDescent="0.35">
      <c r="B150" s="292" t="s">
        <v>522</v>
      </c>
      <c r="C150" s="308" t="s">
        <v>263</v>
      </c>
      <c r="D150" s="308" t="s">
        <v>263</v>
      </c>
      <c r="E150" s="308" t="s">
        <v>263</v>
      </c>
      <c r="F150" s="308">
        <v>0</v>
      </c>
    </row>
    <row r="151" spans="2:7" x14ac:dyDescent="0.35">
      <c r="B151" s="169"/>
      <c r="C151" s="173"/>
      <c r="D151" s="173"/>
      <c r="E151" s="173"/>
      <c r="F151" s="173"/>
    </row>
    <row r="152" spans="2:7" x14ac:dyDescent="0.35">
      <c r="B152" s="301" t="s">
        <v>1264</v>
      </c>
      <c r="C152" s="309">
        <v>0.1</v>
      </c>
      <c r="D152" s="309">
        <v>5.1744885679903728E-2</v>
      </c>
      <c r="E152" s="309">
        <v>0.1853035143769968</v>
      </c>
      <c r="F152" s="309">
        <v>9.8018769551616272E-2</v>
      </c>
    </row>
    <row r="153" spans="2:7" x14ac:dyDescent="0.35">
      <c r="B153" s="170" t="s">
        <v>32</v>
      </c>
      <c r="C153" s="144">
        <v>9.8901098901098897E-2</v>
      </c>
      <c r="D153" s="144">
        <v>4.6948356807511735E-2</v>
      </c>
      <c r="E153" s="144">
        <v>0.1989100817438692</v>
      </c>
      <c r="F153" s="144">
        <v>7.7956989247311828E-2</v>
      </c>
      <c r="G153" s="13"/>
    </row>
    <row r="154" spans="2:7" x14ac:dyDescent="0.35">
      <c r="B154" s="292" t="s">
        <v>520</v>
      </c>
      <c r="C154" s="308" t="s">
        <v>263</v>
      </c>
      <c r="D154" s="308" t="s">
        <v>263</v>
      </c>
      <c r="E154" s="308" t="s">
        <v>263</v>
      </c>
      <c r="F154" s="308">
        <v>0.19708029197080293</v>
      </c>
    </row>
    <row r="155" spans="2:7" x14ac:dyDescent="0.35">
      <c r="B155" s="292" t="s">
        <v>521</v>
      </c>
      <c r="C155" s="308" t="s">
        <v>263</v>
      </c>
      <c r="D155" s="308" t="s">
        <v>263</v>
      </c>
      <c r="E155" s="308" t="s">
        <v>263</v>
      </c>
      <c r="F155" s="308">
        <v>5.5118110236220472E-2</v>
      </c>
    </row>
    <row r="156" spans="2:7" x14ac:dyDescent="0.35">
      <c r="B156" s="292" t="s">
        <v>522</v>
      </c>
      <c r="C156" s="308" t="s">
        <v>263</v>
      </c>
      <c r="D156" s="308" t="s">
        <v>263</v>
      </c>
      <c r="E156" s="308" t="s">
        <v>263</v>
      </c>
      <c r="F156" s="308">
        <v>3.0303030303030304E-2</v>
      </c>
    </row>
    <row r="157" spans="2:7" x14ac:dyDescent="0.35">
      <c r="B157" s="169"/>
      <c r="C157" s="144"/>
      <c r="D157" s="144"/>
      <c r="E157" s="144"/>
      <c r="F157" s="144"/>
    </row>
    <row r="158" spans="2:7" x14ac:dyDescent="0.35">
      <c r="B158" s="170" t="s">
        <v>33</v>
      </c>
      <c r="C158" s="144">
        <v>0.10362694300518134</v>
      </c>
      <c r="D158" s="144">
        <v>6.7708333333333329E-2</v>
      </c>
      <c r="E158" s="144">
        <v>0.13658536585365855</v>
      </c>
      <c r="F158" s="144">
        <v>0.16438356164383561</v>
      </c>
    </row>
    <row r="159" spans="2:7" x14ac:dyDescent="0.35">
      <c r="B159" s="292" t="s">
        <v>520</v>
      </c>
      <c r="C159" s="308" t="s">
        <v>263</v>
      </c>
      <c r="D159" s="308" t="s">
        <v>263</v>
      </c>
      <c r="E159" s="308" t="s">
        <v>263</v>
      </c>
      <c r="F159" s="308">
        <v>0.3048780487804878</v>
      </c>
    </row>
    <row r="160" spans="2:7" x14ac:dyDescent="0.35">
      <c r="B160" s="292" t="s">
        <v>521</v>
      </c>
      <c r="C160" s="308" t="s">
        <v>263</v>
      </c>
      <c r="D160" s="308" t="s">
        <v>263</v>
      </c>
      <c r="E160" s="308" t="s">
        <v>263</v>
      </c>
      <c r="F160" s="308">
        <v>8.3333333333333329E-2</v>
      </c>
    </row>
    <row r="161" spans="2:6" x14ac:dyDescent="0.35">
      <c r="B161" s="292" t="s">
        <v>522</v>
      </c>
      <c r="C161" s="308" t="s">
        <v>263</v>
      </c>
      <c r="D161" s="308" t="s">
        <v>263</v>
      </c>
      <c r="E161" s="308" t="s">
        <v>263</v>
      </c>
      <c r="F161" s="308">
        <v>0</v>
      </c>
    </row>
    <row r="162" spans="2:6" x14ac:dyDescent="0.35">
      <c r="B162" s="169"/>
      <c r="C162" s="173"/>
      <c r="D162" s="173"/>
      <c r="E162" s="173"/>
      <c r="F162" s="173"/>
    </row>
    <row r="163" spans="2:6" x14ac:dyDescent="0.35">
      <c r="B163" s="301" t="s">
        <v>1265</v>
      </c>
      <c r="C163" s="309">
        <v>0.23232323232323232</v>
      </c>
      <c r="D163" s="309">
        <v>0.37106918238993708</v>
      </c>
      <c r="E163" s="309">
        <v>0.18131868131868131</v>
      </c>
      <c r="F163" s="309">
        <v>0.25821596244131456</v>
      </c>
    </row>
    <row r="164" spans="2:6" x14ac:dyDescent="0.35">
      <c r="B164" s="170" t="s">
        <v>32</v>
      </c>
      <c r="C164" s="144">
        <v>0.19047619047619047</v>
      </c>
      <c r="D164" s="144">
        <v>0.32432432432432434</v>
      </c>
      <c r="E164" s="144">
        <v>0.18604651162790697</v>
      </c>
      <c r="F164" s="144">
        <v>0.25663716814159293</v>
      </c>
    </row>
    <row r="165" spans="2:6" x14ac:dyDescent="0.35">
      <c r="B165" s="292" t="s">
        <v>520</v>
      </c>
      <c r="C165" s="310" t="s">
        <v>263</v>
      </c>
      <c r="D165" s="310" t="s">
        <v>263</v>
      </c>
      <c r="E165" s="310" t="s">
        <v>263</v>
      </c>
      <c r="F165" s="310">
        <v>0.4</v>
      </c>
    </row>
    <row r="166" spans="2:6" x14ac:dyDescent="0.35">
      <c r="B166" s="292" t="s">
        <v>521</v>
      </c>
      <c r="C166" s="310" t="s">
        <v>263</v>
      </c>
      <c r="D166" s="310" t="s">
        <v>263</v>
      </c>
      <c r="E166" s="310" t="s">
        <v>263</v>
      </c>
      <c r="F166" s="310">
        <v>0.22666666666666666</v>
      </c>
    </row>
    <row r="167" spans="2:6" x14ac:dyDescent="0.35">
      <c r="B167" s="292" t="s">
        <v>522</v>
      </c>
      <c r="C167" s="310" t="s">
        <v>263</v>
      </c>
      <c r="D167" s="310" t="s">
        <v>263</v>
      </c>
      <c r="E167" s="310" t="s">
        <v>263</v>
      </c>
      <c r="F167" s="310">
        <v>0.22222222222222221</v>
      </c>
    </row>
    <row r="168" spans="2:6" x14ac:dyDescent="0.35">
      <c r="B168" s="169"/>
      <c r="C168" s="172"/>
      <c r="D168" s="172"/>
      <c r="E168" s="172"/>
      <c r="F168" s="172"/>
    </row>
    <row r="169" spans="2:6" x14ac:dyDescent="0.35">
      <c r="B169" s="170" t="s">
        <v>33</v>
      </c>
      <c r="C169" s="144">
        <v>0.34375</v>
      </c>
      <c r="D169" s="144">
        <v>0.77777777777777779</v>
      </c>
      <c r="E169" s="144">
        <v>0.24637681159420291</v>
      </c>
      <c r="F169" s="144">
        <v>0.26</v>
      </c>
    </row>
    <row r="170" spans="2:6" x14ac:dyDescent="0.35">
      <c r="B170" s="292" t="s">
        <v>520</v>
      </c>
      <c r="C170" s="310" t="s">
        <v>263</v>
      </c>
      <c r="D170" s="310" t="s">
        <v>263</v>
      </c>
      <c r="E170" s="310" t="s">
        <v>263</v>
      </c>
      <c r="F170" s="310">
        <v>0.4</v>
      </c>
    </row>
    <row r="171" spans="2:6" x14ac:dyDescent="0.35">
      <c r="B171" s="292" t="s">
        <v>521</v>
      </c>
      <c r="C171" s="249" t="s">
        <v>263</v>
      </c>
      <c r="D171" s="249" t="s">
        <v>263</v>
      </c>
      <c r="E171" s="249" t="s">
        <v>263</v>
      </c>
      <c r="F171" s="310">
        <v>0.23076923076923078</v>
      </c>
    </row>
    <row r="172" spans="2:6" x14ac:dyDescent="0.35">
      <c r="B172" s="292" t="s">
        <v>522</v>
      </c>
      <c r="C172" s="249" t="s">
        <v>263</v>
      </c>
      <c r="D172" s="249" t="s">
        <v>263</v>
      </c>
      <c r="E172" s="249" t="s">
        <v>263</v>
      </c>
      <c r="F172" s="310">
        <v>0</v>
      </c>
    </row>
    <row r="173" spans="2:6" x14ac:dyDescent="0.35">
      <c r="B173" s="171"/>
      <c r="C173" s="12" t="s">
        <v>263</v>
      </c>
      <c r="D173" s="12" t="s">
        <v>263</v>
      </c>
      <c r="E173" s="12" t="s">
        <v>263</v>
      </c>
      <c r="F173" s="310">
        <v>0.26</v>
      </c>
    </row>
    <row r="174" spans="2:6" x14ac:dyDescent="0.35">
      <c r="B174" s="298" t="s">
        <v>509</v>
      </c>
    </row>
    <row r="175" spans="2:6" x14ac:dyDescent="0.35">
      <c r="B175" s="171"/>
    </row>
    <row r="176" spans="2:6" x14ac:dyDescent="0.35">
      <c r="B176" s="303" t="s">
        <v>1250</v>
      </c>
      <c r="C176" s="304">
        <v>675</v>
      </c>
      <c r="D176" s="304">
        <v>443</v>
      </c>
      <c r="E176" s="304">
        <v>494</v>
      </c>
      <c r="F176" s="304">
        <v>902</v>
      </c>
    </row>
    <row r="177" spans="2:6" x14ac:dyDescent="0.35">
      <c r="B177" s="170" t="s">
        <v>32</v>
      </c>
      <c r="C177" s="55">
        <v>456</v>
      </c>
      <c r="D177" s="55">
        <v>289</v>
      </c>
      <c r="E177" s="55">
        <v>369</v>
      </c>
      <c r="F177" s="55">
        <v>567</v>
      </c>
    </row>
    <row r="178" spans="2:6" x14ac:dyDescent="0.35">
      <c r="B178" s="292" t="s">
        <v>520</v>
      </c>
      <c r="C178" s="293">
        <v>59</v>
      </c>
      <c r="D178" s="293">
        <v>50</v>
      </c>
      <c r="E178" s="293">
        <v>71</v>
      </c>
      <c r="F178" s="293">
        <v>239</v>
      </c>
    </row>
    <row r="179" spans="2:6" x14ac:dyDescent="0.35">
      <c r="B179" s="292" t="s">
        <v>521</v>
      </c>
      <c r="C179" s="293">
        <v>220</v>
      </c>
      <c r="D179" s="293">
        <v>126</v>
      </c>
      <c r="E179" s="293">
        <v>184</v>
      </c>
      <c r="F179" s="293">
        <v>294</v>
      </c>
    </row>
    <row r="180" spans="2:6" x14ac:dyDescent="0.35">
      <c r="B180" s="292" t="s">
        <v>522</v>
      </c>
      <c r="C180" s="293">
        <v>178</v>
      </c>
      <c r="D180" s="293">
        <v>115</v>
      </c>
      <c r="E180" s="293">
        <v>119</v>
      </c>
      <c r="F180" s="293">
        <v>34</v>
      </c>
    </row>
    <row r="181" spans="2:6" x14ac:dyDescent="0.35">
      <c r="B181" s="169"/>
      <c r="C181" s="55"/>
      <c r="D181" s="55"/>
      <c r="E181" s="55"/>
      <c r="F181" s="55"/>
    </row>
    <row r="182" spans="2:6" x14ac:dyDescent="0.35">
      <c r="B182" s="170" t="s">
        <v>33</v>
      </c>
      <c r="C182" s="55">
        <v>219</v>
      </c>
      <c r="D182" s="55">
        <v>154</v>
      </c>
      <c r="E182" s="55">
        <v>125</v>
      </c>
      <c r="F182" s="55">
        <v>335</v>
      </c>
    </row>
    <row r="183" spans="2:6" x14ac:dyDescent="0.35">
      <c r="B183" s="292" t="s">
        <v>520</v>
      </c>
      <c r="C183" s="293">
        <v>61</v>
      </c>
      <c r="D183" s="293">
        <v>34</v>
      </c>
      <c r="E183" s="293">
        <v>42</v>
      </c>
      <c r="F183" s="293">
        <v>168</v>
      </c>
    </row>
    <row r="184" spans="2:6" x14ac:dyDescent="0.35">
      <c r="B184" s="292" t="s">
        <v>521</v>
      </c>
      <c r="C184" s="293">
        <v>121</v>
      </c>
      <c r="D184" s="293">
        <v>90</v>
      </c>
      <c r="E184" s="293">
        <v>76</v>
      </c>
      <c r="F184" s="293">
        <v>162</v>
      </c>
    </row>
    <row r="185" spans="2:6" x14ac:dyDescent="0.35">
      <c r="B185" s="292" t="s">
        <v>522</v>
      </c>
      <c r="C185" s="293">
        <v>37</v>
      </c>
      <c r="D185" s="293">
        <v>30</v>
      </c>
      <c r="E185" s="293">
        <v>7</v>
      </c>
      <c r="F185" s="293">
        <v>5</v>
      </c>
    </row>
    <row r="186" spans="2:6" x14ac:dyDescent="0.35">
      <c r="B186" s="171"/>
    </row>
    <row r="187" spans="2:6" x14ac:dyDescent="0.35">
      <c r="B187" s="301" t="s">
        <v>1251</v>
      </c>
      <c r="C187" s="302">
        <v>491</v>
      </c>
      <c r="D187" s="302">
        <v>288</v>
      </c>
      <c r="E187" s="302">
        <v>335</v>
      </c>
      <c r="F187" s="302">
        <v>603</v>
      </c>
    </row>
    <row r="188" spans="2:6" x14ac:dyDescent="0.35">
      <c r="B188" s="170" t="s">
        <v>32</v>
      </c>
      <c r="C188" s="12">
        <v>334</v>
      </c>
      <c r="D188" s="55">
        <v>199</v>
      </c>
      <c r="E188" s="55">
        <v>248</v>
      </c>
      <c r="F188" s="55">
        <v>378</v>
      </c>
    </row>
    <row r="189" spans="2:6" x14ac:dyDescent="0.35">
      <c r="B189" s="292" t="s">
        <v>520</v>
      </c>
      <c r="C189" s="249">
        <v>40</v>
      </c>
      <c r="D189" s="249">
        <v>28</v>
      </c>
      <c r="E189" s="249">
        <v>47</v>
      </c>
      <c r="F189" s="293">
        <v>158</v>
      </c>
    </row>
    <row r="190" spans="2:6" x14ac:dyDescent="0.35">
      <c r="B190" s="292" t="s">
        <v>521</v>
      </c>
      <c r="C190" s="249">
        <v>160</v>
      </c>
      <c r="D190" s="249">
        <v>85</v>
      </c>
      <c r="E190" s="249">
        <v>118</v>
      </c>
      <c r="F190" s="293">
        <v>205</v>
      </c>
    </row>
    <row r="191" spans="2:6" x14ac:dyDescent="0.35">
      <c r="B191" s="292" t="s">
        <v>522</v>
      </c>
      <c r="C191" s="249">
        <v>134</v>
      </c>
      <c r="D191" s="249">
        <v>86</v>
      </c>
      <c r="E191" s="249">
        <v>83</v>
      </c>
      <c r="F191" s="293">
        <v>15</v>
      </c>
    </row>
    <row r="192" spans="2:6" x14ac:dyDescent="0.35">
      <c r="B192" s="169"/>
      <c r="F192" s="55"/>
    </row>
    <row r="193" spans="2:6" x14ac:dyDescent="0.35">
      <c r="B193" s="170" t="s">
        <v>33</v>
      </c>
      <c r="C193" s="55">
        <v>157</v>
      </c>
      <c r="D193" s="12">
        <v>89</v>
      </c>
      <c r="E193" s="55">
        <v>87</v>
      </c>
      <c r="F193" s="55">
        <v>225</v>
      </c>
    </row>
    <row r="194" spans="2:6" x14ac:dyDescent="0.35">
      <c r="B194" s="292" t="s">
        <v>520</v>
      </c>
      <c r="C194" s="249">
        <v>41</v>
      </c>
      <c r="D194" s="249">
        <v>22</v>
      </c>
      <c r="E194" s="249">
        <v>32</v>
      </c>
      <c r="F194" s="293">
        <v>116</v>
      </c>
    </row>
    <row r="195" spans="2:6" x14ac:dyDescent="0.35">
      <c r="B195" s="292" t="s">
        <v>521</v>
      </c>
      <c r="C195" s="249">
        <v>91</v>
      </c>
      <c r="D195" s="249">
        <v>48</v>
      </c>
      <c r="E195" s="249">
        <v>51</v>
      </c>
      <c r="F195" s="293">
        <v>104</v>
      </c>
    </row>
    <row r="196" spans="2:6" x14ac:dyDescent="0.35">
      <c r="B196" s="292" t="s">
        <v>522</v>
      </c>
      <c r="C196" s="249">
        <v>25</v>
      </c>
      <c r="D196" s="249">
        <v>19</v>
      </c>
      <c r="E196" s="249">
        <v>4</v>
      </c>
      <c r="F196" s="293">
        <v>5</v>
      </c>
    </row>
    <row r="197" spans="2:6" x14ac:dyDescent="0.35">
      <c r="B197" s="171"/>
    </row>
    <row r="198" spans="2:6" x14ac:dyDescent="0.35">
      <c r="B198" s="301" t="s">
        <v>1252</v>
      </c>
      <c r="C198" s="302">
        <v>89</v>
      </c>
      <c r="D198" s="302">
        <v>45</v>
      </c>
      <c r="E198" s="302">
        <v>65</v>
      </c>
      <c r="F198" s="302">
        <v>146</v>
      </c>
    </row>
    <row r="199" spans="2:6" x14ac:dyDescent="0.35">
      <c r="B199" s="170" t="s">
        <v>32</v>
      </c>
      <c r="C199" s="55">
        <v>59</v>
      </c>
      <c r="D199" s="55">
        <v>34</v>
      </c>
      <c r="E199" s="55">
        <v>57</v>
      </c>
      <c r="F199" s="55">
        <v>103</v>
      </c>
    </row>
    <row r="200" spans="2:6" x14ac:dyDescent="0.35">
      <c r="B200" s="292" t="s">
        <v>520</v>
      </c>
      <c r="C200" s="249">
        <v>5</v>
      </c>
      <c r="D200" s="249">
        <v>5</v>
      </c>
      <c r="E200" s="249">
        <v>6</v>
      </c>
      <c r="F200" s="293">
        <v>43</v>
      </c>
    </row>
    <row r="201" spans="2:6" x14ac:dyDescent="0.35">
      <c r="B201" s="292" t="s">
        <v>521</v>
      </c>
      <c r="C201" s="249">
        <v>28</v>
      </c>
      <c r="D201" s="249">
        <v>16</v>
      </c>
      <c r="E201" s="249">
        <v>28</v>
      </c>
      <c r="F201" s="293">
        <v>47</v>
      </c>
    </row>
    <row r="202" spans="2:6" x14ac:dyDescent="0.35">
      <c r="B202" s="292" t="s">
        <v>522</v>
      </c>
      <c r="C202" s="249">
        <v>26</v>
      </c>
      <c r="D202" s="249">
        <v>13</v>
      </c>
      <c r="E202" s="249">
        <v>23</v>
      </c>
      <c r="F202" s="293">
        <v>13</v>
      </c>
    </row>
    <row r="203" spans="2:6" x14ac:dyDescent="0.35">
      <c r="B203" s="169"/>
      <c r="F203" s="55"/>
    </row>
    <row r="204" spans="2:6" x14ac:dyDescent="0.35">
      <c r="B204" s="170" t="s">
        <v>33</v>
      </c>
      <c r="C204" s="55">
        <v>30</v>
      </c>
      <c r="D204" s="55">
        <v>11</v>
      </c>
      <c r="E204" s="55">
        <v>8</v>
      </c>
      <c r="F204" s="55">
        <v>43</v>
      </c>
    </row>
    <row r="205" spans="2:6" x14ac:dyDescent="0.35">
      <c r="B205" s="292" t="s">
        <v>520</v>
      </c>
      <c r="C205" s="249">
        <v>9</v>
      </c>
      <c r="D205" s="249">
        <v>5</v>
      </c>
      <c r="E205" s="249">
        <v>0</v>
      </c>
      <c r="F205" s="293">
        <v>18</v>
      </c>
    </row>
    <row r="206" spans="2:6" x14ac:dyDescent="0.35">
      <c r="B206" s="292" t="s">
        <v>521</v>
      </c>
      <c r="C206" s="249">
        <v>11</v>
      </c>
      <c r="D206" s="249">
        <v>2</v>
      </c>
      <c r="E206" s="249">
        <v>6</v>
      </c>
      <c r="F206" s="293">
        <v>25</v>
      </c>
    </row>
    <row r="207" spans="2:6" x14ac:dyDescent="0.35">
      <c r="B207" s="292" t="s">
        <v>522</v>
      </c>
      <c r="C207" s="249">
        <v>10</v>
      </c>
      <c r="D207" s="249">
        <v>4</v>
      </c>
      <c r="E207" s="249">
        <v>2</v>
      </c>
      <c r="F207" s="293" t="s">
        <v>263</v>
      </c>
    </row>
    <row r="208" spans="2:6" x14ac:dyDescent="0.35">
      <c r="B208" s="170"/>
    </row>
    <row r="209" spans="2:6" x14ac:dyDescent="0.35">
      <c r="B209" s="301" t="s">
        <v>1253</v>
      </c>
      <c r="C209" s="302">
        <v>24</v>
      </c>
      <c r="D209" s="302">
        <v>59</v>
      </c>
      <c r="E209" s="302">
        <v>14</v>
      </c>
      <c r="F209" s="302">
        <v>21</v>
      </c>
    </row>
    <row r="210" spans="2:6" x14ac:dyDescent="0.35">
      <c r="B210" s="170" t="s">
        <v>32</v>
      </c>
      <c r="C210" s="55">
        <v>15</v>
      </c>
      <c r="D210" s="55">
        <v>26</v>
      </c>
      <c r="E210" s="55">
        <v>9</v>
      </c>
      <c r="F210" s="55">
        <v>16</v>
      </c>
    </row>
    <row r="211" spans="2:6" x14ac:dyDescent="0.35">
      <c r="B211" s="292" t="s">
        <v>520</v>
      </c>
      <c r="C211" s="249">
        <v>0</v>
      </c>
      <c r="D211" s="249">
        <v>5</v>
      </c>
      <c r="E211" s="249">
        <v>1</v>
      </c>
      <c r="F211" s="293">
        <v>6</v>
      </c>
    </row>
    <row r="212" spans="2:6" x14ac:dyDescent="0.35">
      <c r="B212" s="292" t="s">
        <v>521</v>
      </c>
      <c r="C212" s="249">
        <v>5</v>
      </c>
      <c r="D212" s="249">
        <v>12</v>
      </c>
      <c r="E212" s="249">
        <v>2</v>
      </c>
      <c r="F212" s="293">
        <v>8</v>
      </c>
    </row>
    <row r="213" spans="2:6" x14ac:dyDescent="0.35">
      <c r="B213" s="292" t="s">
        <v>522</v>
      </c>
      <c r="C213" s="249">
        <v>10</v>
      </c>
      <c r="D213" s="249">
        <v>9</v>
      </c>
      <c r="E213" s="249">
        <v>6</v>
      </c>
      <c r="F213" s="293">
        <v>2</v>
      </c>
    </row>
    <row r="214" spans="2:6" x14ac:dyDescent="0.35">
      <c r="B214" s="169"/>
      <c r="F214" s="55"/>
    </row>
    <row r="215" spans="2:6" x14ac:dyDescent="0.35">
      <c r="B215" s="170" t="s">
        <v>33</v>
      </c>
      <c r="C215" s="55">
        <v>9</v>
      </c>
      <c r="D215" s="55">
        <v>33</v>
      </c>
      <c r="E215" s="55">
        <v>5</v>
      </c>
      <c r="F215" s="55">
        <v>5</v>
      </c>
    </row>
    <row r="216" spans="2:6" x14ac:dyDescent="0.35">
      <c r="B216" s="292" t="s">
        <v>520</v>
      </c>
      <c r="C216" s="249">
        <v>2</v>
      </c>
      <c r="D216" s="249">
        <v>1</v>
      </c>
      <c r="E216" s="249">
        <v>1</v>
      </c>
      <c r="F216" s="293">
        <v>1</v>
      </c>
    </row>
    <row r="217" spans="2:6" x14ac:dyDescent="0.35">
      <c r="B217" s="292" t="s">
        <v>521</v>
      </c>
      <c r="C217" s="249">
        <v>5</v>
      </c>
      <c r="D217" s="249">
        <v>26</v>
      </c>
      <c r="E217" s="249">
        <v>4</v>
      </c>
      <c r="F217" s="293">
        <v>4</v>
      </c>
    </row>
    <row r="218" spans="2:6" x14ac:dyDescent="0.35">
      <c r="B218" s="292" t="s">
        <v>522</v>
      </c>
      <c r="C218" s="249">
        <v>2</v>
      </c>
      <c r="D218" s="249">
        <v>6</v>
      </c>
      <c r="E218" s="249">
        <v>0</v>
      </c>
      <c r="F218" s="293" t="s">
        <v>263</v>
      </c>
    </row>
    <row r="219" spans="2:6" x14ac:dyDescent="0.35">
      <c r="B219" s="169"/>
    </row>
    <row r="220" spans="2:6" x14ac:dyDescent="0.35">
      <c r="B220" s="301" t="s">
        <v>1254</v>
      </c>
      <c r="C220" s="302">
        <v>66</v>
      </c>
      <c r="D220" s="302">
        <v>42</v>
      </c>
      <c r="E220" s="302">
        <v>67</v>
      </c>
      <c r="F220" s="302">
        <v>94</v>
      </c>
    </row>
    <row r="221" spans="2:6" x14ac:dyDescent="0.35">
      <c r="B221" s="170" t="s">
        <v>32</v>
      </c>
      <c r="C221" s="55">
        <v>45</v>
      </c>
      <c r="D221" s="55">
        <v>28</v>
      </c>
      <c r="E221" s="55">
        <v>52</v>
      </c>
      <c r="F221" s="55">
        <v>58</v>
      </c>
    </row>
    <row r="222" spans="2:6" x14ac:dyDescent="0.35">
      <c r="B222" s="292" t="s">
        <v>520</v>
      </c>
      <c r="C222" s="249">
        <v>12</v>
      </c>
      <c r="D222" s="249">
        <v>9</v>
      </c>
      <c r="E222" s="249">
        <v>10</v>
      </c>
      <c r="F222" s="293">
        <v>27</v>
      </c>
    </row>
    <row r="223" spans="2:6" x14ac:dyDescent="0.35">
      <c r="B223" s="292" t="s">
        <v>521</v>
      </c>
      <c r="C223" s="249">
        <v>25</v>
      </c>
      <c r="D223" s="249">
        <v>12</v>
      </c>
      <c r="E223" s="249">
        <v>35</v>
      </c>
      <c r="F223" s="293">
        <v>28</v>
      </c>
    </row>
    <row r="224" spans="2:6" x14ac:dyDescent="0.35">
      <c r="B224" s="292" t="s">
        <v>522</v>
      </c>
      <c r="C224" s="249">
        <v>8</v>
      </c>
      <c r="D224" s="249">
        <v>7</v>
      </c>
      <c r="E224" s="249">
        <v>7</v>
      </c>
      <c r="F224" s="293">
        <v>3</v>
      </c>
    </row>
    <row r="225" spans="2:6" x14ac:dyDescent="0.35">
      <c r="B225" s="169"/>
      <c r="F225" s="55"/>
    </row>
    <row r="226" spans="2:6" x14ac:dyDescent="0.35">
      <c r="B226" s="170" t="s">
        <v>33</v>
      </c>
      <c r="C226" s="55">
        <v>21</v>
      </c>
      <c r="D226" s="55">
        <v>14</v>
      </c>
      <c r="E226" s="55">
        <v>15</v>
      </c>
      <c r="F226" s="55">
        <v>36</v>
      </c>
    </row>
    <row r="227" spans="2:6" x14ac:dyDescent="0.35">
      <c r="B227" s="292" t="s">
        <v>520</v>
      </c>
      <c r="C227" s="249">
        <v>8</v>
      </c>
      <c r="D227" s="249">
        <v>5</v>
      </c>
      <c r="E227" s="249">
        <v>5</v>
      </c>
      <c r="F227" s="293">
        <v>25</v>
      </c>
    </row>
    <row r="228" spans="2:6" x14ac:dyDescent="0.35">
      <c r="B228" s="292" t="s">
        <v>521</v>
      </c>
      <c r="C228" s="249">
        <v>13</v>
      </c>
      <c r="D228" s="249">
        <v>9</v>
      </c>
      <c r="E228" s="249">
        <v>10</v>
      </c>
      <c r="F228" s="293">
        <v>11</v>
      </c>
    </row>
    <row r="229" spans="2:6" x14ac:dyDescent="0.35">
      <c r="B229" s="292" t="s">
        <v>522</v>
      </c>
      <c r="C229" s="249">
        <v>0</v>
      </c>
      <c r="D229" s="249">
        <v>0</v>
      </c>
      <c r="E229" s="249">
        <v>0</v>
      </c>
      <c r="F229" s="293" t="s">
        <v>263</v>
      </c>
    </row>
    <row r="230" spans="2:6" x14ac:dyDescent="0.35">
      <c r="B230" s="169"/>
    </row>
    <row r="231" spans="2:6" x14ac:dyDescent="0.35">
      <c r="B231" s="301" t="s">
        <v>1255</v>
      </c>
      <c r="C231" s="302">
        <v>5</v>
      </c>
      <c r="D231" s="302">
        <v>9</v>
      </c>
      <c r="E231" s="302">
        <v>20</v>
      </c>
      <c r="F231" s="302">
        <v>38</v>
      </c>
    </row>
    <row r="232" spans="2:6" x14ac:dyDescent="0.35">
      <c r="B232" s="170" t="s">
        <v>34</v>
      </c>
      <c r="C232" s="55">
        <v>4</v>
      </c>
      <c r="D232" s="55">
        <v>10</v>
      </c>
      <c r="E232" s="55">
        <v>18</v>
      </c>
      <c r="F232" s="55">
        <v>31</v>
      </c>
    </row>
    <row r="233" spans="2:6" x14ac:dyDescent="0.35">
      <c r="B233" s="292" t="s">
        <v>32</v>
      </c>
      <c r="C233" s="249">
        <v>3</v>
      </c>
      <c r="D233" s="249">
        <v>4</v>
      </c>
      <c r="E233" s="249">
        <v>9</v>
      </c>
      <c r="F233" s="293">
        <v>9</v>
      </c>
    </row>
    <row r="234" spans="2:6" x14ac:dyDescent="0.35">
      <c r="B234" s="292" t="s">
        <v>520</v>
      </c>
      <c r="C234" s="249">
        <v>1</v>
      </c>
      <c r="D234" s="249">
        <v>1</v>
      </c>
      <c r="E234" s="249">
        <v>2</v>
      </c>
      <c r="F234" s="293">
        <v>4</v>
      </c>
    </row>
    <row r="235" spans="2:6" x14ac:dyDescent="0.35">
      <c r="B235" s="292" t="s">
        <v>521</v>
      </c>
      <c r="C235" s="249">
        <v>2</v>
      </c>
      <c r="D235" s="249">
        <v>3</v>
      </c>
      <c r="E235" s="249">
        <v>7</v>
      </c>
      <c r="F235" s="293">
        <v>4</v>
      </c>
    </row>
    <row r="236" spans="2:6" x14ac:dyDescent="0.35">
      <c r="B236" s="292" t="s">
        <v>522</v>
      </c>
      <c r="C236" s="12">
        <v>0</v>
      </c>
      <c r="D236" s="12">
        <v>0</v>
      </c>
      <c r="E236" s="12">
        <v>0</v>
      </c>
      <c r="F236" s="55">
        <v>1</v>
      </c>
    </row>
    <row r="237" spans="2:6" x14ac:dyDescent="0.35">
      <c r="B237" s="292"/>
      <c r="C237" s="55"/>
      <c r="D237" s="55"/>
      <c r="E237" s="55"/>
      <c r="F237" s="55"/>
    </row>
    <row r="238" spans="2:6" x14ac:dyDescent="0.35">
      <c r="B238" s="169" t="s">
        <v>33</v>
      </c>
      <c r="C238" s="249">
        <v>1</v>
      </c>
      <c r="D238" s="249">
        <v>6</v>
      </c>
      <c r="E238" s="249">
        <v>9</v>
      </c>
      <c r="F238" s="293">
        <v>22</v>
      </c>
    </row>
    <row r="239" spans="2:6" x14ac:dyDescent="0.35">
      <c r="B239" s="292" t="s">
        <v>520</v>
      </c>
      <c r="C239" s="249">
        <v>0</v>
      </c>
      <c r="D239" s="249">
        <v>0</v>
      </c>
      <c r="E239" s="249">
        <v>4</v>
      </c>
      <c r="F239" s="293">
        <v>6</v>
      </c>
    </row>
    <row r="240" spans="2:6" x14ac:dyDescent="0.35">
      <c r="B240" s="292" t="s">
        <v>521</v>
      </c>
      <c r="C240" s="249">
        <v>1</v>
      </c>
      <c r="D240" s="249">
        <v>5</v>
      </c>
      <c r="E240" s="249">
        <v>4</v>
      </c>
      <c r="F240" s="293">
        <v>16</v>
      </c>
    </row>
    <row r="241" spans="2:6" x14ac:dyDescent="0.35">
      <c r="B241" s="292" t="s">
        <v>522</v>
      </c>
      <c r="C241" s="12">
        <v>0</v>
      </c>
      <c r="D241" s="12">
        <v>1</v>
      </c>
      <c r="E241" s="12">
        <v>1</v>
      </c>
      <c r="F241" s="12" t="s">
        <v>263</v>
      </c>
    </row>
    <row r="242" spans="2:6" x14ac:dyDescent="0.35">
      <c r="B242" s="292"/>
      <c r="C242" s="98"/>
      <c r="D242" s="98"/>
      <c r="E242" s="98"/>
      <c r="F242" s="98"/>
    </row>
    <row r="243" spans="2:6" x14ac:dyDescent="0.35">
      <c r="B243" s="170" t="s">
        <v>219</v>
      </c>
      <c r="C243" s="138">
        <v>2</v>
      </c>
      <c r="D243" s="138">
        <v>2</v>
      </c>
      <c r="E243" s="138">
        <v>2</v>
      </c>
      <c r="F243" s="138">
        <v>7</v>
      </c>
    </row>
    <row r="244" spans="2:6" x14ac:dyDescent="0.35">
      <c r="B244" s="170" t="s">
        <v>32</v>
      </c>
      <c r="C244" s="55">
        <v>1</v>
      </c>
      <c r="D244" s="55">
        <v>1</v>
      </c>
      <c r="E244" s="55">
        <v>1</v>
      </c>
      <c r="F244" s="55">
        <v>3</v>
      </c>
    </row>
    <row r="245" spans="2:6" x14ac:dyDescent="0.35">
      <c r="B245" s="292" t="s">
        <v>520</v>
      </c>
      <c r="C245" s="249">
        <v>0</v>
      </c>
      <c r="D245" s="249">
        <v>0</v>
      </c>
      <c r="E245" s="249">
        <v>0</v>
      </c>
      <c r="F245" s="293">
        <v>1</v>
      </c>
    </row>
    <row r="246" spans="2:6" x14ac:dyDescent="0.35">
      <c r="B246" s="292" t="s">
        <v>521</v>
      </c>
      <c r="C246" s="249">
        <v>1</v>
      </c>
      <c r="D246" s="249">
        <v>1</v>
      </c>
      <c r="E246" s="249">
        <v>1</v>
      </c>
      <c r="F246" s="293">
        <v>2</v>
      </c>
    </row>
    <row r="247" spans="2:6" x14ac:dyDescent="0.35">
      <c r="B247" s="292" t="s">
        <v>522</v>
      </c>
      <c r="C247" s="249">
        <v>0</v>
      </c>
      <c r="D247" s="249">
        <v>0</v>
      </c>
      <c r="E247" s="249">
        <v>0</v>
      </c>
      <c r="F247" s="293" t="s">
        <v>263</v>
      </c>
    </row>
    <row r="248" spans="2:6" x14ac:dyDescent="0.35">
      <c r="B248" s="292"/>
      <c r="F248" s="55"/>
    </row>
    <row r="249" spans="2:6" x14ac:dyDescent="0.35">
      <c r="B249" s="169" t="s">
        <v>33</v>
      </c>
      <c r="C249" s="55">
        <v>1</v>
      </c>
      <c r="D249" s="55">
        <v>1</v>
      </c>
      <c r="E249" s="55">
        <v>1</v>
      </c>
      <c r="F249" s="55">
        <v>4</v>
      </c>
    </row>
    <row r="250" spans="2:6" x14ac:dyDescent="0.35">
      <c r="B250" s="292" t="s">
        <v>520</v>
      </c>
      <c r="C250" s="249">
        <v>1</v>
      </c>
      <c r="D250" s="249">
        <v>1</v>
      </c>
      <c r="E250" s="249">
        <v>0</v>
      </c>
      <c r="F250" s="293">
        <v>2</v>
      </c>
    </row>
    <row r="251" spans="2:6" x14ac:dyDescent="0.35">
      <c r="B251" s="292" t="s">
        <v>521</v>
      </c>
      <c r="C251" s="249">
        <v>0</v>
      </c>
      <c r="D251" s="249">
        <v>0</v>
      </c>
      <c r="E251" s="249">
        <v>1</v>
      </c>
      <c r="F251" s="293">
        <v>2</v>
      </c>
    </row>
    <row r="252" spans="2:6" x14ac:dyDescent="0.35">
      <c r="B252" s="292" t="s">
        <v>522</v>
      </c>
      <c r="C252" s="249">
        <v>0</v>
      </c>
      <c r="D252" s="249">
        <v>0</v>
      </c>
      <c r="E252" s="249">
        <v>0</v>
      </c>
      <c r="F252" s="293" t="s">
        <v>263</v>
      </c>
    </row>
    <row r="253" spans="2:6" x14ac:dyDescent="0.35">
      <c r="B253" s="292"/>
    </row>
    <row r="254" spans="2:6" x14ac:dyDescent="0.35">
      <c r="B254" s="171"/>
    </row>
    <row r="255" spans="2:6" x14ac:dyDescent="0.35">
      <c r="B255" s="303" t="s">
        <v>572</v>
      </c>
      <c r="C255" s="307">
        <v>8.5000000000000006E-2</v>
      </c>
      <c r="D255" s="307">
        <v>5.6000000000000001E-2</v>
      </c>
      <c r="E255" s="307">
        <v>6.2E-2</v>
      </c>
      <c r="F255" s="307">
        <v>6.2413474850023076E-2</v>
      </c>
    </row>
    <row r="256" spans="2:6" x14ac:dyDescent="0.35">
      <c r="B256" s="170" t="s">
        <v>32</v>
      </c>
      <c r="C256" s="144" t="s">
        <v>263</v>
      </c>
      <c r="D256" s="144" t="s">
        <v>263</v>
      </c>
      <c r="E256" s="144" t="s">
        <v>263</v>
      </c>
      <c r="F256" s="144"/>
    </row>
    <row r="257" spans="2:6" x14ac:dyDescent="0.35">
      <c r="B257" s="292" t="s">
        <v>520</v>
      </c>
      <c r="C257" s="308" t="s">
        <v>263</v>
      </c>
      <c r="D257" s="308" t="s">
        <v>263</v>
      </c>
      <c r="E257" s="308" t="s">
        <v>263</v>
      </c>
      <c r="F257" s="308">
        <v>8.4198385236447515E-2</v>
      </c>
    </row>
    <row r="258" spans="2:6" x14ac:dyDescent="0.35">
      <c r="B258" s="292" t="s">
        <v>521</v>
      </c>
      <c r="C258" s="308" t="s">
        <v>263</v>
      </c>
      <c r="D258" s="308" t="s">
        <v>263</v>
      </c>
      <c r="E258" s="308" t="s">
        <v>263</v>
      </c>
      <c r="F258" s="308">
        <v>5.3566958698372968E-2</v>
      </c>
    </row>
    <row r="259" spans="2:6" x14ac:dyDescent="0.35">
      <c r="B259" s="292" t="s">
        <v>522</v>
      </c>
      <c r="C259" s="308" t="s">
        <v>263</v>
      </c>
      <c r="D259" s="308" t="s">
        <v>263</v>
      </c>
      <c r="E259" s="308" t="s">
        <v>263</v>
      </c>
      <c r="F259" s="308">
        <v>6.3178047223994893E-2</v>
      </c>
    </row>
    <row r="260" spans="2:6" x14ac:dyDescent="0.35">
      <c r="B260" s="169"/>
      <c r="C260" s="144" t="s">
        <v>263</v>
      </c>
      <c r="D260" s="144" t="s">
        <v>263</v>
      </c>
      <c r="E260" s="144" t="s">
        <v>263</v>
      </c>
      <c r="F260" s="144"/>
    </row>
    <row r="261" spans="2:6" x14ac:dyDescent="0.35">
      <c r="B261" s="170" t="s">
        <v>33</v>
      </c>
      <c r="C261" s="144" t="s">
        <v>263</v>
      </c>
      <c r="D261" s="144" t="s">
        <v>263</v>
      </c>
      <c r="E261" s="144" t="s">
        <v>263</v>
      </c>
      <c r="F261" s="144">
        <v>6.9227333631085311E-2</v>
      </c>
    </row>
    <row r="262" spans="2:6" x14ac:dyDescent="0.35">
      <c r="B262" s="292" t="s">
        <v>520</v>
      </c>
      <c r="C262" s="308" t="s">
        <v>263</v>
      </c>
      <c r="D262" s="308" t="s">
        <v>263</v>
      </c>
      <c r="E262" s="308" t="s">
        <v>263</v>
      </c>
      <c r="F262" s="308">
        <v>8.9316987740805598E-2</v>
      </c>
    </row>
    <row r="263" spans="2:6" x14ac:dyDescent="0.35">
      <c r="B263" s="292" t="s">
        <v>521</v>
      </c>
      <c r="C263" s="308" t="s">
        <v>263</v>
      </c>
      <c r="D263" s="308" t="s">
        <v>263</v>
      </c>
      <c r="E263" s="308" t="s">
        <v>263</v>
      </c>
      <c r="F263" s="308">
        <v>6.1497326203208559E-2</v>
      </c>
    </row>
    <row r="264" spans="2:6" x14ac:dyDescent="0.35">
      <c r="B264" s="292" t="s">
        <v>522</v>
      </c>
      <c r="C264" s="308" t="s">
        <v>263</v>
      </c>
      <c r="D264" s="308" t="s">
        <v>263</v>
      </c>
      <c r="E264" s="308" t="s">
        <v>263</v>
      </c>
      <c r="F264" s="308">
        <v>6.9767441860465115E-2</v>
      </c>
    </row>
    <row r="265" spans="2:6" x14ac:dyDescent="0.35">
      <c r="B265" s="171"/>
      <c r="C265" s="144" t="s">
        <v>263</v>
      </c>
      <c r="D265" s="144" t="s">
        <v>263</v>
      </c>
      <c r="E265" s="144" t="s">
        <v>263</v>
      </c>
      <c r="F265" s="144"/>
    </row>
    <row r="266" spans="2:6" x14ac:dyDescent="0.35">
      <c r="B266" s="301" t="s">
        <v>21</v>
      </c>
      <c r="C266" s="309" t="s">
        <v>263</v>
      </c>
      <c r="D266" s="309" t="s">
        <v>263</v>
      </c>
      <c r="E266" s="309" t="s">
        <v>263</v>
      </c>
      <c r="F266" s="309">
        <v>5.4520252579701216E-2</v>
      </c>
    </row>
    <row r="267" spans="2:6" x14ac:dyDescent="0.35">
      <c r="B267" s="170" t="s">
        <v>32</v>
      </c>
      <c r="C267" s="144" t="s">
        <v>263</v>
      </c>
      <c r="D267" s="144" t="s">
        <v>263</v>
      </c>
      <c r="E267" s="144" t="s">
        <v>263</v>
      </c>
      <c r="F267" s="144">
        <v>5.1942655308539372E-2</v>
      </c>
    </row>
    <row r="268" spans="2:6" x14ac:dyDescent="0.35">
      <c r="B268" s="292" t="s">
        <v>520</v>
      </c>
      <c r="C268" s="308" t="s">
        <v>263</v>
      </c>
      <c r="D268" s="308" t="s">
        <v>263</v>
      </c>
      <c r="E268" s="308" t="s">
        <v>263</v>
      </c>
      <c r="F268" s="308">
        <v>7.3005093378607805E-2</v>
      </c>
    </row>
    <row r="269" spans="2:6" x14ac:dyDescent="0.35">
      <c r="B269" s="292" t="s">
        <v>521</v>
      </c>
      <c r="C269" s="308" t="s">
        <v>263</v>
      </c>
      <c r="D269" s="308" t="s">
        <v>263</v>
      </c>
      <c r="E269" s="308" t="s">
        <v>263</v>
      </c>
      <c r="F269" s="308">
        <v>4.5676998368678633E-2</v>
      </c>
    </row>
    <row r="270" spans="2:6" x14ac:dyDescent="0.35">
      <c r="B270" s="292" t="s">
        <v>522</v>
      </c>
      <c r="C270" s="308" t="s">
        <v>263</v>
      </c>
      <c r="D270" s="308" t="s">
        <v>263</v>
      </c>
      <c r="E270" s="308" t="s">
        <v>263</v>
      </c>
      <c r="F270" s="308">
        <v>5.7808455565142365E-2</v>
      </c>
    </row>
    <row r="271" spans="2:6" x14ac:dyDescent="0.35">
      <c r="B271" s="169"/>
      <c r="C271" s="144" t="s">
        <v>263</v>
      </c>
      <c r="D271" s="144" t="s">
        <v>263</v>
      </c>
      <c r="E271" s="144" t="s">
        <v>263</v>
      </c>
      <c r="F271" s="144"/>
    </row>
    <row r="272" spans="2:6" x14ac:dyDescent="0.35">
      <c r="B272" s="170" t="s">
        <v>33</v>
      </c>
      <c r="C272" s="144" t="s">
        <v>263</v>
      </c>
      <c r="D272" s="144" t="s">
        <v>263</v>
      </c>
      <c r="E272" s="144" t="s">
        <v>263</v>
      </c>
      <c r="F272" s="144">
        <v>6.1904761904761907E-2</v>
      </c>
    </row>
    <row r="273" spans="2:6" x14ac:dyDescent="0.35">
      <c r="B273" s="292" t="s">
        <v>520</v>
      </c>
      <c r="C273" s="308" t="s">
        <v>263</v>
      </c>
      <c r="D273" s="308" t="s">
        <v>263</v>
      </c>
      <c r="E273" s="308" t="s">
        <v>263</v>
      </c>
      <c r="F273" s="308">
        <v>8.5106382978723402E-2</v>
      </c>
    </row>
    <row r="274" spans="2:6" x14ac:dyDescent="0.35">
      <c r="B274" s="292" t="s">
        <v>521</v>
      </c>
      <c r="C274" s="308" t="s">
        <v>263</v>
      </c>
      <c r="D274" s="308" t="s">
        <v>263</v>
      </c>
      <c r="E274" s="308" t="s">
        <v>263</v>
      </c>
      <c r="F274" s="308">
        <v>5.181347150259067E-2</v>
      </c>
    </row>
    <row r="275" spans="2:6" x14ac:dyDescent="0.35">
      <c r="B275" s="292" t="s">
        <v>522</v>
      </c>
      <c r="C275" s="308" t="s">
        <v>263</v>
      </c>
      <c r="D275" s="308" t="s">
        <v>263</v>
      </c>
      <c r="E275" s="308" t="s">
        <v>263</v>
      </c>
      <c r="F275" s="308">
        <v>8.0808080808080815E-2</v>
      </c>
    </row>
    <row r="276" spans="2:6" x14ac:dyDescent="0.35">
      <c r="B276" s="171"/>
      <c r="C276" s="144" t="s">
        <v>263</v>
      </c>
      <c r="D276" s="144" t="s">
        <v>263</v>
      </c>
      <c r="E276" s="144" t="s">
        <v>263</v>
      </c>
      <c r="F276" s="144"/>
    </row>
    <row r="277" spans="2:6" x14ac:dyDescent="0.35">
      <c r="B277" s="301" t="s">
        <v>523</v>
      </c>
      <c r="C277" s="309" t="s">
        <v>263</v>
      </c>
      <c r="D277" s="309" t="s">
        <v>263</v>
      </c>
      <c r="E277" s="309" t="s">
        <v>263</v>
      </c>
      <c r="F277" s="309">
        <v>9.2659446450060162E-2</v>
      </c>
    </row>
    <row r="278" spans="2:6" x14ac:dyDescent="0.35">
      <c r="B278" s="170" t="s">
        <v>32</v>
      </c>
      <c r="C278" s="144" t="s">
        <v>263</v>
      </c>
      <c r="D278" s="144" t="s">
        <v>263</v>
      </c>
      <c r="E278" s="144" t="s">
        <v>263</v>
      </c>
      <c r="F278" s="144">
        <v>0.10124610591900311</v>
      </c>
    </row>
    <row r="279" spans="2:6" x14ac:dyDescent="0.35">
      <c r="B279" s="292" t="s">
        <v>520</v>
      </c>
      <c r="C279" s="144" t="s">
        <v>263</v>
      </c>
      <c r="D279" s="144" t="s">
        <v>263</v>
      </c>
      <c r="E279" s="144" t="s">
        <v>263</v>
      </c>
      <c r="F279" s="308">
        <v>0.13207547169811321</v>
      </c>
    </row>
    <row r="280" spans="2:6" x14ac:dyDescent="0.35">
      <c r="B280" s="292" t="s">
        <v>521</v>
      </c>
      <c r="C280" s="308" t="s">
        <v>263</v>
      </c>
      <c r="D280" s="308" t="s">
        <v>263</v>
      </c>
      <c r="E280" s="308" t="s">
        <v>263</v>
      </c>
      <c r="F280" s="308">
        <v>0.11228070175438597</v>
      </c>
    </row>
    <row r="281" spans="2:6" x14ac:dyDescent="0.35">
      <c r="B281" s="292" t="s">
        <v>522</v>
      </c>
      <c r="C281" s="308" t="s">
        <v>263</v>
      </c>
      <c r="D281" s="308" t="s">
        <v>263</v>
      </c>
      <c r="E281" s="308" t="s">
        <v>263</v>
      </c>
      <c r="F281" s="308">
        <v>7.5697211155378488E-2</v>
      </c>
    </row>
    <row r="282" spans="2:6" x14ac:dyDescent="0.35">
      <c r="B282" s="169"/>
      <c r="C282" s="144" t="s">
        <v>263</v>
      </c>
      <c r="D282" s="144" t="s">
        <v>263</v>
      </c>
      <c r="E282" s="144" t="s">
        <v>263</v>
      </c>
      <c r="F282" s="144"/>
    </row>
    <row r="283" spans="2:6" x14ac:dyDescent="0.35">
      <c r="B283" s="170" t="s">
        <v>33</v>
      </c>
      <c r="C283" s="144" t="s">
        <v>263</v>
      </c>
      <c r="D283" s="144" t="s">
        <v>263</v>
      </c>
      <c r="E283" s="144" t="s">
        <v>263</v>
      </c>
      <c r="F283" s="144">
        <v>6.3492063492063489E-2</v>
      </c>
    </row>
    <row r="284" spans="2:6" x14ac:dyDescent="0.35">
      <c r="B284" s="292" t="s">
        <v>520</v>
      </c>
      <c r="C284" s="308" t="s">
        <v>263</v>
      </c>
      <c r="D284" s="308" t="s">
        <v>263</v>
      </c>
      <c r="E284" s="308" t="s">
        <v>263</v>
      </c>
      <c r="F284" s="308">
        <v>0.10256410256410256</v>
      </c>
    </row>
    <row r="285" spans="2:6" x14ac:dyDescent="0.35">
      <c r="B285" s="292" t="s">
        <v>521</v>
      </c>
      <c r="C285" s="308" t="s">
        <v>263</v>
      </c>
      <c r="D285" s="308" t="s">
        <v>263</v>
      </c>
      <c r="E285" s="308" t="s">
        <v>263</v>
      </c>
      <c r="F285" s="308">
        <v>0.04</v>
      </c>
    </row>
    <row r="286" spans="2:6" x14ac:dyDescent="0.35">
      <c r="B286" s="292" t="s">
        <v>522</v>
      </c>
      <c r="C286" s="308" t="s">
        <v>263</v>
      </c>
      <c r="D286" s="308" t="s">
        <v>263</v>
      </c>
      <c r="E286" s="308" t="s">
        <v>263</v>
      </c>
      <c r="F286" s="308">
        <v>0.08</v>
      </c>
    </row>
    <row r="287" spans="2:6" x14ac:dyDescent="0.35">
      <c r="B287" s="170"/>
      <c r="C287" s="144" t="s">
        <v>263</v>
      </c>
      <c r="D287" s="144" t="s">
        <v>263</v>
      </c>
      <c r="E287" s="144" t="s">
        <v>263</v>
      </c>
      <c r="F287" s="144"/>
    </row>
    <row r="288" spans="2:6" x14ac:dyDescent="0.35">
      <c r="B288" s="301" t="s">
        <v>24</v>
      </c>
      <c r="C288" s="309" t="s">
        <v>263</v>
      </c>
      <c r="D288" s="309" t="s">
        <v>263</v>
      </c>
      <c r="E288" s="309" t="s">
        <v>263</v>
      </c>
      <c r="F288" s="309">
        <v>7.7380952380952384E-2</v>
      </c>
    </row>
    <row r="289" spans="2:6" x14ac:dyDescent="0.35">
      <c r="B289" s="170" t="s">
        <v>32</v>
      </c>
      <c r="C289" s="144" t="s">
        <v>263</v>
      </c>
      <c r="D289" s="144" t="s">
        <v>263</v>
      </c>
      <c r="E289" s="144" t="s">
        <v>263</v>
      </c>
      <c r="F289" s="144">
        <v>0.10256410256410256</v>
      </c>
    </row>
    <row r="290" spans="2:6" x14ac:dyDescent="0.35">
      <c r="B290" s="292" t="s">
        <v>520</v>
      </c>
      <c r="C290" s="144" t="s">
        <v>263</v>
      </c>
      <c r="D290" s="144" t="s">
        <v>263</v>
      </c>
      <c r="E290" s="144" t="s">
        <v>263</v>
      </c>
      <c r="F290" s="308">
        <v>0.2</v>
      </c>
    </row>
    <row r="291" spans="2:6" x14ac:dyDescent="0.35">
      <c r="B291" s="292" t="s">
        <v>521</v>
      </c>
      <c r="C291" s="308" t="s">
        <v>263</v>
      </c>
      <c r="D291" s="308" t="s">
        <v>263</v>
      </c>
      <c r="E291" s="308" t="s">
        <v>263</v>
      </c>
      <c r="F291" s="308">
        <v>6.4516129032258063E-2</v>
      </c>
    </row>
    <row r="292" spans="2:6" x14ac:dyDescent="0.35">
      <c r="B292" s="292" t="s">
        <v>522</v>
      </c>
      <c r="C292" s="308" t="s">
        <v>263</v>
      </c>
      <c r="D292" s="308" t="s">
        <v>263</v>
      </c>
      <c r="E292" s="308" t="s">
        <v>263</v>
      </c>
      <c r="F292" s="308">
        <v>0.125</v>
      </c>
    </row>
    <row r="293" spans="2:6" x14ac:dyDescent="0.35">
      <c r="B293" s="169"/>
      <c r="C293" s="144" t="s">
        <v>263</v>
      </c>
      <c r="D293" s="144" t="s">
        <v>263</v>
      </c>
      <c r="E293" s="144" t="s">
        <v>263</v>
      </c>
      <c r="F293" s="144"/>
    </row>
    <row r="294" spans="2:6" x14ac:dyDescent="0.35">
      <c r="B294" s="170" t="s">
        <v>33</v>
      </c>
      <c r="C294" s="144" t="s">
        <v>263</v>
      </c>
      <c r="D294" s="144" t="s">
        <v>263</v>
      </c>
      <c r="E294" s="144" t="s">
        <v>263</v>
      </c>
      <c r="F294" s="144">
        <v>1.9607843137254902E-2</v>
      </c>
    </row>
    <row r="295" spans="2:6" x14ac:dyDescent="0.35">
      <c r="B295" s="292" t="s">
        <v>520</v>
      </c>
      <c r="C295" s="308" t="s">
        <v>263</v>
      </c>
      <c r="D295" s="308" t="s">
        <v>263</v>
      </c>
      <c r="E295" s="308" t="s">
        <v>263</v>
      </c>
      <c r="F295" s="308">
        <v>0</v>
      </c>
    </row>
    <row r="296" spans="2:6" x14ac:dyDescent="0.35">
      <c r="B296" s="292" t="s">
        <v>521</v>
      </c>
      <c r="C296" s="308" t="s">
        <v>263</v>
      </c>
      <c r="D296" s="308" t="s">
        <v>263</v>
      </c>
      <c r="E296" s="308" t="s">
        <v>263</v>
      </c>
      <c r="F296" s="308">
        <v>3.5714285714285712E-2</v>
      </c>
    </row>
    <row r="297" spans="2:6" x14ac:dyDescent="0.35">
      <c r="B297" s="292" t="s">
        <v>522</v>
      </c>
      <c r="C297" s="308" t="s">
        <v>263</v>
      </c>
      <c r="D297" s="308" t="s">
        <v>263</v>
      </c>
      <c r="E297" s="308" t="s">
        <v>263</v>
      </c>
      <c r="F297" s="308">
        <v>0</v>
      </c>
    </row>
    <row r="298" spans="2:6" x14ac:dyDescent="0.35">
      <c r="B298" s="169"/>
      <c r="C298" s="144" t="s">
        <v>263</v>
      </c>
      <c r="D298" s="144" t="s">
        <v>263</v>
      </c>
      <c r="E298" s="144" t="s">
        <v>263</v>
      </c>
      <c r="F298" s="144"/>
    </row>
    <row r="299" spans="2:6" x14ac:dyDescent="0.35">
      <c r="B299" s="301" t="s">
        <v>23</v>
      </c>
      <c r="C299" s="309" t="s">
        <v>263</v>
      </c>
      <c r="D299" s="309" t="s">
        <v>263</v>
      </c>
      <c r="E299" s="309" t="s">
        <v>263</v>
      </c>
      <c r="F299" s="309">
        <v>6.749740394600208E-2</v>
      </c>
    </row>
    <row r="300" spans="2:6" x14ac:dyDescent="0.35">
      <c r="B300" s="170" t="s">
        <v>32</v>
      </c>
      <c r="C300" s="144" t="s">
        <v>263</v>
      </c>
      <c r="D300" s="144" t="s">
        <v>263</v>
      </c>
      <c r="E300" s="144" t="s">
        <v>263</v>
      </c>
      <c r="F300" s="144">
        <v>5.510752688172043E-2</v>
      </c>
    </row>
    <row r="301" spans="2:6" x14ac:dyDescent="0.35">
      <c r="B301" s="292" t="s">
        <v>520</v>
      </c>
      <c r="C301" s="308" t="s">
        <v>263</v>
      </c>
      <c r="D301" s="308" t="s">
        <v>263</v>
      </c>
      <c r="E301" s="308" t="s">
        <v>263</v>
      </c>
      <c r="F301" s="308">
        <v>8.0291970802919707E-2</v>
      </c>
    </row>
    <row r="302" spans="2:6" x14ac:dyDescent="0.35">
      <c r="B302" s="292" t="s">
        <v>521</v>
      </c>
      <c r="C302" s="308" t="s">
        <v>263</v>
      </c>
      <c r="D302" s="308" t="s">
        <v>263</v>
      </c>
      <c r="E302" s="308" t="s">
        <v>263</v>
      </c>
      <c r="F302" s="308">
        <v>5.1181102362204724E-2</v>
      </c>
    </row>
    <row r="303" spans="2:6" x14ac:dyDescent="0.35">
      <c r="B303" s="292" t="s">
        <v>522</v>
      </c>
      <c r="C303" s="308" t="s">
        <v>263</v>
      </c>
      <c r="D303" s="308" t="s">
        <v>263</v>
      </c>
      <c r="E303" s="308" t="s">
        <v>263</v>
      </c>
      <c r="F303" s="308">
        <v>4.0404040404040407E-2</v>
      </c>
    </row>
    <row r="304" spans="2:6" x14ac:dyDescent="0.35">
      <c r="B304" s="169"/>
      <c r="C304" s="144" t="s">
        <v>263</v>
      </c>
      <c r="D304" s="144" t="s">
        <v>263</v>
      </c>
      <c r="E304" s="144" t="s">
        <v>263</v>
      </c>
      <c r="F304" s="144"/>
    </row>
    <row r="305" spans="2:6" x14ac:dyDescent="0.35">
      <c r="B305" s="170" t="s">
        <v>33</v>
      </c>
      <c r="C305" s="144" t="s">
        <v>263</v>
      </c>
      <c r="D305" s="144" t="s">
        <v>263</v>
      </c>
      <c r="E305" s="144" t="s">
        <v>263</v>
      </c>
      <c r="F305" s="144">
        <v>0.1095890410958904</v>
      </c>
    </row>
    <row r="306" spans="2:6" x14ac:dyDescent="0.35">
      <c r="B306" s="292" t="s">
        <v>520</v>
      </c>
      <c r="C306" s="308" t="s">
        <v>263</v>
      </c>
      <c r="D306" s="308" t="s">
        <v>263</v>
      </c>
      <c r="E306" s="308" t="s">
        <v>263</v>
      </c>
      <c r="F306" s="308">
        <v>8.5365853658536592E-2</v>
      </c>
    </row>
    <row r="307" spans="2:6" x14ac:dyDescent="0.35">
      <c r="B307" s="292" t="s">
        <v>521</v>
      </c>
      <c r="C307" s="308" t="s">
        <v>263</v>
      </c>
      <c r="D307" s="308" t="s">
        <v>263</v>
      </c>
      <c r="E307" s="308" t="s">
        <v>263</v>
      </c>
      <c r="F307" s="308">
        <v>0.12878787878787878</v>
      </c>
    </row>
    <row r="308" spans="2:6" x14ac:dyDescent="0.35">
      <c r="B308" s="292" t="s">
        <v>522</v>
      </c>
      <c r="C308" s="308" t="s">
        <v>263</v>
      </c>
      <c r="D308" s="308" t="s">
        <v>263</v>
      </c>
      <c r="E308" s="308" t="s">
        <v>263</v>
      </c>
      <c r="F308" s="308">
        <v>0</v>
      </c>
    </row>
    <row r="309" spans="2:6" x14ac:dyDescent="0.35">
      <c r="B309" s="169"/>
      <c r="C309" s="144" t="s">
        <v>263</v>
      </c>
      <c r="D309" s="144" t="s">
        <v>263</v>
      </c>
      <c r="E309" s="144" t="s">
        <v>263</v>
      </c>
      <c r="F309" s="144"/>
    </row>
    <row r="310" spans="2:6" x14ac:dyDescent="0.35">
      <c r="B310" s="301" t="s">
        <v>524</v>
      </c>
      <c r="C310" s="309" t="s">
        <v>263</v>
      </c>
      <c r="D310" s="309" t="s">
        <v>263</v>
      </c>
      <c r="E310" s="309" t="s">
        <v>263</v>
      </c>
      <c r="F310" s="306">
        <v>0.15023474178403756</v>
      </c>
    </row>
    <row r="311" spans="2:6" x14ac:dyDescent="0.35">
      <c r="B311" s="279" t="s">
        <v>32</v>
      </c>
      <c r="C311" s="144" t="s">
        <v>263</v>
      </c>
      <c r="D311" s="144" t="s">
        <v>263</v>
      </c>
      <c r="E311" s="144" t="s">
        <v>263</v>
      </c>
      <c r="F311" s="311">
        <v>0.15929203539823009</v>
      </c>
    </row>
    <row r="312" spans="2:6" x14ac:dyDescent="0.35">
      <c r="B312" s="292" t="s">
        <v>520</v>
      </c>
      <c r="C312" s="310" t="s">
        <v>263</v>
      </c>
      <c r="D312" s="310" t="s">
        <v>263</v>
      </c>
      <c r="E312" s="310" t="s">
        <v>263</v>
      </c>
      <c r="F312" s="144">
        <v>0.1</v>
      </c>
    </row>
    <row r="313" spans="2:6" x14ac:dyDescent="0.35">
      <c r="B313" s="292" t="s">
        <v>521</v>
      </c>
      <c r="C313" s="310" t="s">
        <v>263</v>
      </c>
      <c r="D313" s="310" t="s">
        <v>263</v>
      </c>
      <c r="E313" s="310" t="s">
        <v>263</v>
      </c>
      <c r="F313" s="308">
        <v>0.16</v>
      </c>
    </row>
    <row r="314" spans="2:6" x14ac:dyDescent="0.35">
      <c r="B314" s="292" t="s">
        <v>522</v>
      </c>
      <c r="C314" s="310" t="s">
        <v>263</v>
      </c>
      <c r="D314" s="310" t="s">
        <v>263</v>
      </c>
      <c r="E314" s="310" t="s">
        <v>263</v>
      </c>
      <c r="F314" s="308">
        <v>0.22222222222222221</v>
      </c>
    </row>
    <row r="315" spans="2:6" x14ac:dyDescent="0.35">
      <c r="B315" s="292"/>
      <c r="C315" s="172" t="s">
        <v>263</v>
      </c>
      <c r="D315" s="172" t="s">
        <v>263</v>
      </c>
      <c r="E315" s="172" t="s">
        <v>263</v>
      </c>
      <c r="F315" s="308"/>
    </row>
    <row r="316" spans="2:6" x14ac:dyDescent="0.35">
      <c r="B316" s="169" t="s">
        <v>33</v>
      </c>
      <c r="C316" s="144" t="s">
        <v>263</v>
      </c>
      <c r="D316" s="144" t="s">
        <v>263</v>
      </c>
      <c r="E316" s="144" t="s">
        <v>263</v>
      </c>
      <c r="F316" s="144">
        <v>0.14000000000000001</v>
      </c>
    </row>
    <row r="317" spans="2:6" x14ac:dyDescent="0.35">
      <c r="B317" s="170" t="s">
        <v>520</v>
      </c>
      <c r="C317" s="310" t="s">
        <v>263</v>
      </c>
      <c r="D317" s="310" t="s">
        <v>263</v>
      </c>
      <c r="E317" s="310" t="s">
        <v>263</v>
      </c>
      <c r="F317" s="144">
        <v>0.2</v>
      </c>
    </row>
    <row r="318" spans="2:6" x14ac:dyDescent="0.35">
      <c r="B318" s="292" t="s">
        <v>521</v>
      </c>
      <c r="C318" s="310" t="s">
        <v>263</v>
      </c>
      <c r="D318" s="310" t="s">
        <v>263</v>
      </c>
      <c r="E318" s="310" t="s">
        <v>263</v>
      </c>
      <c r="F318" s="308">
        <v>0.12820512820512819</v>
      </c>
    </row>
    <row r="319" spans="2:6" x14ac:dyDescent="0.35">
      <c r="B319" s="292" t="s">
        <v>522</v>
      </c>
      <c r="C319" s="310" t="s">
        <v>263</v>
      </c>
      <c r="D319" s="310" t="s">
        <v>263</v>
      </c>
      <c r="E319" s="310" t="s">
        <v>263</v>
      </c>
      <c r="F319" s="308">
        <v>0</v>
      </c>
    </row>
    <row r="320" spans="2:6" x14ac:dyDescent="0.35">
      <c r="B320" s="169"/>
      <c r="F320" s="144"/>
    </row>
    <row r="321" spans="2:6" x14ac:dyDescent="0.35">
      <c r="B321" s="169"/>
      <c r="F321" s="144"/>
    </row>
    <row r="322" spans="2:6" x14ac:dyDescent="0.35">
      <c r="B322" s="303" t="s">
        <v>566</v>
      </c>
      <c r="C322" s="304">
        <v>201</v>
      </c>
      <c r="D322" s="304">
        <v>197</v>
      </c>
      <c r="E322" s="304">
        <v>295</v>
      </c>
      <c r="F322" s="304">
        <v>916</v>
      </c>
    </row>
    <row r="323" spans="2:6" x14ac:dyDescent="0.35">
      <c r="B323" s="170" t="s">
        <v>32</v>
      </c>
      <c r="C323" s="55">
        <v>130</v>
      </c>
      <c r="D323" s="55">
        <v>120</v>
      </c>
      <c r="E323" s="55">
        <v>206</v>
      </c>
      <c r="F323" s="55">
        <v>583</v>
      </c>
    </row>
    <row r="324" spans="2:6" x14ac:dyDescent="0.35">
      <c r="B324" s="292" t="s">
        <v>520</v>
      </c>
      <c r="C324" s="293">
        <v>34</v>
      </c>
      <c r="D324" s="293">
        <v>32</v>
      </c>
      <c r="E324" s="293">
        <v>58</v>
      </c>
      <c r="F324" s="293">
        <v>241</v>
      </c>
    </row>
    <row r="325" spans="2:6" x14ac:dyDescent="0.35">
      <c r="B325" s="292" t="s">
        <v>521</v>
      </c>
      <c r="C325" s="293">
        <v>75</v>
      </c>
      <c r="D325" s="293">
        <v>63</v>
      </c>
      <c r="E325" s="293">
        <v>121</v>
      </c>
      <c r="F325" s="293">
        <v>305</v>
      </c>
    </row>
    <row r="326" spans="2:6" x14ac:dyDescent="0.35">
      <c r="B326" s="292" t="s">
        <v>522</v>
      </c>
      <c r="C326" s="293">
        <v>21</v>
      </c>
      <c r="D326" s="293">
        <v>23</v>
      </c>
      <c r="E326" s="293">
        <v>32</v>
      </c>
      <c r="F326" s="293">
        <v>37</v>
      </c>
    </row>
    <row r="327" spans="2:6" x14ac:dyDescent="0.35">
      <c r="B327" s="169"/>
      <c r="C327" s="55"/>
      <c r="D327" s="55"/>
      <c r="E327" s="55"/>
      <c r="F327" s="55"/>
    </row>
    <row r="328" spans="2:6" x14ac:dyDescent="0.35">
      <c r="B328" s="170" t="s">
        <v>33</v>
      </c>
      <c r="C328" s="55">
        <v>71</v>
      </c>
      <c r="D328" s="55">
        <v>77</v>
      </c>
      <c r="E328" s="55">
        <v>89</v>
      </c>
      <c r="F328" s="55">
        <v>333</v>
      </c>
    </row>
    <row r="329" spans="2:6" x14ac:dyDescent="0.35">
      <c r="B329" s="292" t="s">
        <v>520</v>
      </c>
      <c r="C329" s="293">
        <v>24</v>
      </c>
      <c r="D329" s="293">
        <v>23</v>
      </c>
      <c r="E329" s="293">
        <v>32</v>
      </c>
      <c r="F329" s="293">
        <v>167</v>
      </c>
    </row>
    <row r="330" spans="2:6" x14ac:dyDescent="0.35">
      <c r="B330" s="292" t="s">
        <v>521</v>
      </c>
      <c r="C330" s="293">
        <v>42</v>
      </c>
      <c r="D330" s="293">
        <v>46</v>
      </c>
      <c r="E330" s="293">
        <v>54</v>
      </c>
      <c r="F330" s="293">
        <v>161</v>
      </c>
    </row>
    <row r="331" spans="2:6" x14ac:dyDescent="0.35">
      <c r="B331" s="292" t="s">
        <v>522</v>
      </c>
      <c r="C331" s="293">
        <v>5</v>
      </c>
      <c r="D331" s="293">
        <v>8</v>
      </c>
      <c r="E331" s="293">
        <v>3</v>
      </c>
      <c r="F331" s="293">
        <v>5</v>
      </c>
    </row>
    <row r="332" spans="2:6" x14ac:dyDescent="0.35">
      <c r="B332" s="171"/>
    </row>
    <row r="333" spans="2:6" x14ac:dyDescent="0.35">
      <c r="B333" s="301" t="s">
        <v>1331</v>
      </c>
      <c r="C333" s="302">
        <v>100</v>
      </c>
      <c r="D333" s="302">
        <v>103</v>
      </c>
      <c r="E333" s="302">
        <v>167</v>
      </c>
      <c r="F333" s="302">
        <v>603</v>
      </c>
    </row>
    <row r="334" spans="2:6" x14ac:dyDescent="0.35">
      <c r="B334" s="170" t="s">
        <v>32</v>
      </c>
      <c r="C334" s="12">
        <v>61</v>
      </c>
      <c r="D334" s="55">
        <v>57</v>
      </c>
      <c r="E334" s="55">
        <v>108</v>
      </c>
      <c r="F334" s="55">
        <v>378</v>
      </c>
    </row>
    <row r="335" spans="2:6" x14ac:dyDescent="0.35">
      <c r="B335" s="292" t="s">
        <v>520</v>
      </c>
      <c r="C335" s="249">
        <v>21</v>
      </c>
      <c r="D335" s="249">
        <v>18</v>
      </c>
      <c r="E335" s="249">
        <v>34</v>
      </c>
      <c r="F335" s="293">
        <v>158</v>
      </c>
    </row>
    <row r="336" spans="2:6" x14ac:dyDescent="0.35">
      <c r="B336" s="292" t="s">
        <v>521</v>
      </c>
      <c r="C336" s="249">
        <v>40</v>
      </c>
      <c r="D336" s="249">
        <v>39</v>
      </c>
      <c r="E336" s="249">
        <v>71</v>
      </c>
      <c r="F336" s="293">
        <v>205</v>
      </c>
    </row>
    <row r="337" spans="2:6" x14ac:dyDescent="0.35">
      <c r="B337" s="292" t="s">
        <v>522</v>
      </c>
      <c r="C337" s="249">
        <v>0</v>
      </c>
      <c r="D337" s="249">
        <v>0</v>
      </c>
      <c r="E337" s="249">
        <v>3</v>
      </c>
      <c r="F337" s="293">
        <v>15</v>
      </c>
    </row>
    <row r="338" spans="2:6" x14ac:dyDescent="0.35">
      <c r="B338" s="169"/>
      <c r="F338" s="55"/>
    </row>
    <row r="339" spans="2:6" x14ac:dyDescent="0.35">
      <c r="B339" s="170" t="s">
        <v>33</v>
      </c>
      <c r="C339" s="55">
        <v>39</v>
      </c>
      <c r="D339" s="12">
        <v>46</v>
      </c>
      <c r="E339" s="55">
        <v>59</v>
      </c>
      <c r="F339" s="55">
        <v>225</v>
      </c>
    </row>
    <row r="340" spans="2:6" x14ac:dyDescent="0.35">
      <c r="B340" s="292" t="s">
        <v>520</v>
      </c>
      <c r="C340" s="249">
        <v>13</v>
      </c>
      <c r="D340" s="249">
        <v>13</v>
      </c>
      <c r="E340" s="249">
        <v>23</v>
      </c>
      <c r="F340" s="293">
        <v>116</v>
      </c>
    </row>
    <row r="341" spans="2:6" x14ac:dyDescent="0.35">
      <c r="B341" s="292" t="s">
        <v>521</v>
      </c>
      <c r="C341" s="249">
        <v>26</v>
      </c>
      <c r="D341" s="249">
        <v>32</v>
      </c>
      <c r="E341" s="249">
        <v>35</v>
      </c>
      <c r="F341" s="293">
        <v>104</v>
      </c>
    </row>
    <row r="342" spans="2:6" x14ac:dyDescent="0.35">
      <c r="B342" s="292" t="s">
        <v>522</v>
      </c>
      <c r="C342" s="249">
        <v>0</v>
      </c>
      <c r="D342" s="249">
        <v>1</v>
      </c>
      <c r="E342" s="249">
        <v>1</v>
      </c>
      <c r="F342" s="293">
        <v>5</v>
      </c>
    </row>
    <row r="343" spans="2:6" x14ac:dyDescent="0.35">
      <c r="B343" s="171"/>
    </row>
    <row r="344" spans="2:6" x14ac:dyDescent="0.35">
      <c r="B344" s="301" t="s">
        <v>1332</v>
      </c>
      <c r="C344" s="302">
        <v>45</v>
      </c>
      <c r="D344" s="302">
        <v>41</v>
      </c>
      <c r="E344" s="302">
        <v>54</v>
      </c>
      <c r="F344" s="302">
        <v>146</v>
      </c>
    </row>
    <row r="345" spans="2:6" x14ac:dyDescent="0.35">
      <c r="B345" s="170" t="s">
        <v>32</v>
      </c>
      <c r="C345" s="55">
        <v>30</v>
      </c>
      <c r="D345" s="55">
        <v>32</v>
      </c>
      <c r="E345" s="55">
        <v>48</v>
      </c>
      <c r="F345" s="55">
        <v>103</v>
      </c>
    </row>
    <row r="346" spans="2:6" x14ac:dyDescent="0.35">
      <c r="B346" s="292" t="s">
        <v>520</v>
      </c>
      <c r="C346" s="249">
        <v>4</v>
      </c>
      <c r="D346" s="249">
        <v>5</v>
      </c>
      <c r="E346" s="249">
        <v>6</v>
      </c>
      <c r="F346" s="293">
        <v>43</v>
      </c>
    </row>
    <row r="347" spans="2:6" x14ac:dyDescent="0.35">
      <c r="B347" s="292" t="s">
        <v>521</v>
      </c>
      <c r="C347" s="249">
        <v>18</v>
      </c>
      <c r="D347" s="249">
        <v>14</v>
      </c>
      <c r="E347" s="249">
        <v>23</v>
      </c>
      <c r="F347" s="293">
        <v>47</v>
      </c>
    </row>
    <row r="348" spans="2:6" x14ac:dyDescent="0.35">
      <c r="B348" s="292" t="s">
        <v>522</v>
      </c>
      <c r="C348" s="249">
        <v>8</v>
      </c>
      <c r="D348" s="249">
        <v>13</v>
      </c>
      <c r="E348" s="249">
        <v>19</v>
      </c>
      <c r="F348" s="293">
        <v>13</v>
      </c>
    </row>
    <row r="349" spans="2:6" x14ac:dyDescent="0.35">
      <c r="B349" s="169"/>
      <c r="F349" s="55"/>
    </row>
    <row r="350" spans="2:6" x14ac:dyDescent="0.35">
      <c r="B350" s="170" t="s">
        <v>33</v>
      </c>
      <c r="C350" s="55">
        <v>15</v>
      </c>
      <c r="D350" s="55">
        <v>9</v>
      </c>
      <c r="E350" s="55">
        <v>6</v>
      </c>
      <c r="F350" s="55">
        <v>43</v>
      </c>
    </row>
    <row r="351" spans="2:6" x14ac:dyDescent="0.35">
      <c r="B351" s="292" t="s">
        <v>520</v>
      </c>
      <c r="C351" s="249">
        <v>5</v>
      </c>
      <c r="D351" s="249">
        <v>4</v>
      </c>
      <c r="E351" s="249">
        <v>0</v>
      </c>
      <c r="F351" s="293">
        <v>18</v>
      </c>
    </row>
    <row r="352" spans="2:6" x14ac:dyDescent="0.35">
      <c r="B352" s="292" t="s">
        <v>521</v>
      </c>
      <c r="C352" s="249">
        <v>7</v>
      </c>
      <c r="D352" s="249">
        <v>1</v>
      </c>
      <c r="E352" s="249">
        <v>5</v>
      </c>
      <c r="F352" s="293">
        <v>25</v>
      </c>
    </row>
    <row r="353" spans="2:6" x14ac:dyDescent="0.35">
      <c r="B353" s="292" t="s">
        <v>522</v>
      </c>
      <c r="C353" s="249">
        <v>3</v>
      </c>
      <c r="D353" s="249">
        <v>4</v>
      </c>
      <c r="E353" s="249">
        <v>1</v>
      </c>
      <c r="F353" s="293" t="s">
        <v>263</v>
      </c>
    </row>
    <row r="354" spans="2:6" x14ac:dyDescent="0.35">
      <c r="B354" s="170"/>
    </row>
    <row r="355" spans="2:6" x14ac:dyDescent="0.35">
      <c r="B355" s="301" t="s">
        <v>1333</v>
      </c>
      <c r="C355" s="302">
        <v>19</v>
      </c>
      <c r="D355" s="302">
        <v>13</v>
      </c>
      <c r="E355" s="302">
        <v>12</v>
      </c>
      <c r="F355" s="302">
        <v>21</v>
      </c>
    </row>
    <row r="356" spans="2:6" x14ac:dyDescent="0.35">
      <c r="B356" s="170" t="s">
        <v>32</v>
      </c>
      <c r="C356" s="55">
        <v>13</v>
      </c>
      <c r="D356" s="55">
        <v>9</v>
      </c>
      <c r="E356" s="55">
        <v>9</v>
      </c>
      <c r="F356" s="55">
        <v>16</v>
      </c>
    </row>
    <row r="357" spans="2:6" x14ac:dyDescent="0.35">
      <c r="B357" s="292" t="s">
        <v>520</v>
      </c>
      <c r="C357" s="249">
        <v>0</v>
      </c>
      <c r="D357" s="249">
        <v>1</v>
      </c>
      <c r="E357" s="249">
        <v>1</v>
      </c>
      <c r="F357" s="293">
        <v>6</v>
      </c>
    </row>
    <row r="358" spans="2:6" x14ac:dyDescent="0.35">
      <c r="B358" s="292" t="s">
        <v>521</v>
      </c>
      <c r="C358" s="249">
        <v>4</v>
      </c>
      <c r="D358" s="249">
        <v>3</v>
      </c>
      <c r="E358" s="249">
        <v>2</v>
      </c>
      <c r="F358" s="293">
        <v>8</v>
      </c>
    </row>
    <row r="359" spans="2:6" x14ac:dyDescent="0.35">
      <c r="B359" s="292" t="s">
        <v>522</v>
      </c>
      <c r="C359" s="249">
        <v>9</v>
      </c>
      <c r="D359" s="249">
        <v>5</v>
      </c>
      <c r="E359" s="249">
        <v>6</v>
      </c>
      <c r="F359" s="293">
        <v>2</v>
      </c>
    </row>
    <row r="360" spans="2:6" x14ac:dyDescent="0.35">
      <c r="B360" s="169"/>
      <c r="F360" s="55"/>
    </row>
    <row r="361" spans="2:6" x14ac:dyDescent="0.35">
      <c r="B361" s="170" t="s">
        <v>33</v>
      </c>
      <c r="C361" s="55">
        <v>6</v>
      </c>
      <c r="D361" s="55">
        <v>4</v>
      </c>
      <c r="E361" s="55">
        <v>3</v>
      </c>
      <c r="F361" s="55">
        <v>5</v>
      </c>
    </row>
    <row r="362" spans="2:6" x14ac:dyDescent="0.35">
      <c r="B362" s="292" t="s">
        <v>520</v>
      </c>
      <c r="C362" s="249">
        <v>1</v>
      </c>
      <c r="D362" s="249">
        <v>0</v>
      </c>
      <c r="E362" s="249">
        <v>1</v>
      </c>
      <c r="F362" s="293">
        <v>1</v>
      </c>
    </row>
    <row r="363" spans="2:6" x14ac:dyDescent="0.35">
      <c r="B363" s="292" t="s">
        <v>521</v>
      </c>
      <c r="C363" s="249">
        <v>3</v>
      </c>
      <c r="D363" s="249">
        <v>2</v>
      </c>
      <c r="E363" s="249">
        <v>2</v>
      </c>
      <c r="F363" s="293">
        <v>4</v>
      </c>
    </row>
    <row r="364" spans="2:6" x14ac:dyDescent="0.35">
      <c r="B364" s="292" t="s">
        <v>522</v>
      </c>
      <c r="C364" s="249">
        <v>2</v>
      </c>
      <c r="D364" s="249">
        <v>2</v>
      </c>
      <c r="E364" s="249">
        <v>0</v>
      </c>
      <c r="F364" s="293" t="s">
        <v>263</v>
      </c>
    </row>
    <row r="365" spans="2:6" x14ac:dyDescent="0.35">
      <c r="B365" s="169"/>
    </row>
    <row r="366" spans="2:6" x14ac:dyDescent="0.35">
      <c r="B366" s="301" t="s">
        <v>1334</v>
      </c>
      <c r="C366" s="302">
        <v>35</v>
      </c>
      <c r="D366" s="302">
        <v>31</v>
      </c>
      <c r="E366" s="302">
        <v>49</v>
      </c>
      <c r="F366" s="302">
        <v>94</v>
      </c>
    </row>
    <row r="367" spans="2:6" x14ac:dyDescent="0.35">
      <c r="B367" s="170" t="s">
        <v>32</v>
      </c>
      <c r="C367" s="55">
        <v>25</v>
      </c>
      <c r="D367" s="55">
        <v>19</v>
      </c>
      <c r="E367" s="55">
        <v>38</v>
      </c>
      <c r="F367" s="55">
        <v>58</v>
      </c>
    </row>
    <row r="368" spans="2:6" x14ac:dyDescent="0.35">
      <c r="B368" s="292" t="s">
        <v>520</v>
      </c>
      <c r="C368" s="249">
        <v>8</v>
      </c>
      <c r="D368" s="249">
        <v>8</v>
      </c>
      <c r="E368" s="249">
        <v>10</v>
      </c>
      <c r="F368" s="293">
        <v>27</v>
      </c>
    </row>
    <row r="369" spans="2:6" x14ac:dyDescent="0.35">
      <c r="B369" s="292" t="s">
        <v>521</v>
      </c>
      <c r="C369" s="249">
        <v>13</v>
      </c>
      <c r="D369" s="249">
        <v>6</v>
      </c>
      <c r="E369" s="249">
        <v>24</v>
      </c>
      <c r="F369" s="293">
        <v>28</v>
      </c>
    </row>
    <row r="370" spans="2:6" x14ac:dyDescent="0.35">
      <c r="B370" s="292" t="s">
        <v>522</v>
      </c>
      <c r="C370" s="249">
        <v>4</v>
      </c>
      <c r="D370" s="249">
        <v>5</v>
      </c>
      <c r="E370" s="249">
        <v>4</v>
      </c>
      <c r="F370" s="293">
        <v>3</v>
      </c>
    </row>
    <row r="371" spans="2:6" x14ac:dyDescent="0.35">
      <c r="B371" s="169"/>
      <c r="F371" s="55"/>
    </row>
    <row r="372" spans="2:6" x14ac:dyDescent="0.35">
      <c r="B372" s="170" t="s">
        <v>33</v>
      </c>
      <c r="C372" s="55">
        <v>10</v>
      </c>
      <c r="D372" s="55">
        <v>12</v>
      </c>
      <c r="E372" s="55">
        <v>11</v>
      </c>
      <c r="F372" s="55">
        <v>36</v>
      </c>
    </row>
    <row r="373" spans="2:6" x14ac:dyDescent="0.35">
      <c r="B373" s="292" t="s">
        <v>520</v>
      </c>
      <c r="C373" s="249">
        <v>5</v>
      </c>
      <c r="D373" s="249">
        <v>5</v>
      </c>
      <c r="E373" s="249">
        <v>4</v>
      </c>
      <c r="F373" s="293">
        <v>25</v>
      </c>
    </row>
    <row r="374" spans="2:6" x14ac:dyDescent="0.35">
      <c r="B374" s="292" t="s">
        <v>521</v>
      </c>
      <c r="C374" s="249">
        <v>5</v>
      </c>
      <c r="D374" s="249">
        <v>7</v>
      </c>
      <c r="E374" s="249">
        <v>7</v>
      </c>
      <c r="F374" s="293">
        <v>11</v>
      </c>
    </row>
    <row r="375" spans="2:6" x14ac:dyDescent="0.35">
      <c r="B375" s="292" t="s">
        <v>522</v>
      </c>
      <c r="C375" s="249">
        <v>0</v>
      </c>
      <c r="D375" s="249">
        <v>0</v>
      </c>
      <c r="E375" s="249">
        <v>0</v>
      </c>
      <c r="F375" s="293" t="s">
        <v>263</v>
      </c>
    </row>
    <row r="376" spans="2:6" x14ac:dyDescent="0.35">
      <c r="B376" s="169"/>
    </row>
    <row r="377" spans="2:6" x14ac:dyDescent="0.35">
      <c r="B377" s="301" t="s">
        <v>1335</v>
      </c>
      <c r="C377" s="302">
        <v>2</v>
      </c>
      <c r="D377" s="302">
        <v>9</v>
      </c>
      <c r="E377" s="302">
        <v>13</v>
      </c>
      <c r="F377" s="302">
        <v>52</v>
      </c>
    </row>
    <row r="378" spans="2:6" x14ac:dyDescent="0.35">
      <c r="B378" s="170" t="s">
        <v>34</v>
      </c>
      <c r="C378" s="55">
        <v>2</v>
      </c>
      <c r="D378" s="55">
        <v>6</v>
      </c>
      <c r="E378" s="55">
        <v>18</v>
      </c>
      <c r="F378" s="55">
        <v>48</v>
      </c>
    </row>
    <row r="379" spans="2:6" x14ac:dyDescent="0.35">
      <c r="B379" s="292" t="s">
        <v>32</v>
      </c>
      <c r="C379" s="249">
        <v>1</v>
      </c>
      <c r="D379" s="249">
        <v>1</v>
      </c>
      <c r="E379" s="249">
        <v>9</v>
      </c>
      <c r="F379" s="293">
        <v>26</v>
      </c>
    </row>
    <row r="380" spans="2:6" x14ac:dyDescent="0.35">
      <c r="B380" s="292" t="s">
        <v>520</v>
      </c>
      <c r="C380" s="249">
        <v>1</v>
      </c>
      <c r="D380" s="249">
        <v>2</v>
      </c>
      <c r="E380" s="249">
        <v>2</v>
      </c>
      <c r="F380" s="293">
        <v>7</v>
      </c>
    </row>
    <row r="381" spans="2:6" x14ac:dyDescent="0.35">
      <c r="B381" s="292" t="s">
        <v>521</v>
      </c>
      <c r="C381" s="249">
        <v>0</v>
      </c>
      <c r="D381" s="249">
        <v>0</v>
      </c>
      <c r="E381" s="249">
        <v>7</v>
      </c>
      <c r="F381" s="293">
        <v>15</v>
      </c>
    </row>
    <row r="382" spans="2:6" x14ac:dyDescent="0.35">
      <c r="B382" s="292" t="s">
        <v>522</v>
      </c>
      <c r="C382" s="12">
        <v>0</v>
      </c>
      <c r="D382" s="12">
        <v>0</v>
      </c>
      <c r="E382" s="12">
        <v>0</v>
      </c>
      <c r="F382" s="55">
        <v>4</v>
      </c>
    </row>
    <row r="383" spans="2:6" x14ac:dyDescent="0.35">
      <c r="B383" s="292"/>
      <c r="C383" s="55"/>
      <c r="D383" s="55"/>
      <c r="E383" s="55"/>
      <c r="F383" s="55"/>
    </row>
    <row r="384" spans="2:6" x14ac:dyDescent="0.35">
      <c r="B384" s="169" t="s">
        <v>33</v>
      </c>
      <c r="C384" s="249">
        <v>1</v>
      </c>
      <c r="D384" s="249">
        <v>5</v>
      </c>
      <c r="E384" s="249">
        <v>9</v>
      </c>
      <c r="F384" s="293">
        <v>22</v>
      </c>
    </row>
    <row r="385" spans="2:6" x14ac:dyDescent="0.35">
      <c r="B385" s="292" t="s">
        <v>520</v>
      </c>
      <c r="C385" s="249">
        <v>0</v>
      </c>
      <c r="D385" s="249">
        <v>0</v>
      </c>
      <c r="E385" s="249">
        <v>4</v>
      </c>
      <c r="F385" s="293">
        <v>6</v>
      </c>
    </row>
    <row r="386" spans="2:6" x14ac:dyDescent="0.35">
      <c r="B386" s="292" t="s">
        <v>521</v>
      </c>
      <c r="C386" s="249">
        <v>1</v>
      </c>
      <c r="D386" s="249">
        <v>4</v>
      </c>
      <c r="E386" s="249">
        <v>4</v>
      </c>
      <c r="F386" s="293">
        <v>16</v>
      </c>
    </row>
    <row r="387" spans="2:6" x14ac:dyDescent="0.35">
      <c r="B387" s="292" t="s">
        <v>522</v>
      </c>
      <c r="C387" s="12">
        <v>0</v>
      </c>
      <c r="D387" s="12">
        <v>1</v>
      </c>
      <c r="E387" s="12">
        <v>1</v>
      </c>
      <c r="F387" s="12" t="s">
        <v>263</v>
      </c>
    </row>
    <row r="388" spans="2:6" x14ac:dyDescent="0.35">
      <c r="B388" s="292"/>
      <c r="C388" s="98"/>
      <c r="D388" s="98"/>
      <c r="E388" s="98"/>
      <c r="F388" s="98"/>
    </row>
    <row r="389" spans="2:6" x14ac:dyDescent="0.35">
      <c r="B389" s="170" t="s">
        <v>219</v>
      </c>
      <c r="C389" s="138">
        <v>0</v>
      </c>
      <c r="D389" s="138">
        <v>2</v>
      </c>
      <c r="E389" s="138">
        <v>2</v>
      </c>
      <c r="F389" s="138">
        <v>4</v>
      </c>
    </row>
    <row r="390" spans="2:6" x14ac:dyDescent="0.35">
      <c r="B390" s="170" t="s">
        <v>32</v>
      </c>
      <c r="C390" s="55">
        <v>0</v>
      </c>
      <c r="D390" s="55">
        <v>1</v>
      </c>
      <c r="E390" s="55">
        <v>1</v>
      </c>
      <c r="F390" s="55">
        <v>2</v>
      </c>
    </row>
    <row r="391" spans="2:6" x14ac:dyDescent="0.35">
      <c r="B391" s="292" t="s">
        <v>520</v>
      </c>
      <c r="C391" s="249">
        <v>0</v>
      </c>
      <c r="D391" s="249">
        <v>0</v>
      </c>
      <c r="E391" s="249">
        <v>0</v>
      </c>
      <c r="F391" s="293">
        <v>0</v>
      </c>
    </row>
    <row r="392" spans="2:6" x14ac:dyDescent="0.35">
      <c r="B392" s="292" t="s">
        <v>521</v>
      </c>
      <c r="C392" s="249">
        <v>0</v>
      </c>
      <c r="D392" s="249">
        <v>1</v>
      </c>
      <c r="E392" s="249">
        <v>1</v>
      </c>
      <c r="F392" s="293">
        <v>2</v>
      </c>
    </row>
    <row r="393" spans="2:6" x14ac:dyDescent="0.35">
      <c r="B393" s="292" t="s">
        <v>522</v>
      </c>
      <c r="C393" s="249">
        <v>0</v>
      </c>
      <c r="D393" s="249">
        <v>0</v>
      </c>
      <c r="E393" s="249">
        <v>0</v>
      </c>
      <c r="F393" s="293">
        <v>0</v>
      </c>
    </row>
    <row r="394" spans="2:6" x14ac:dyDescent="0.35">
      <c r="B394" s="292"/>
      <c r="F394" s="55"/>
    </row>
    <row r="395" spans="2:6" x14ac:dyDescent="0.35">
      <c r="B395" s="169" t="s">
        <v>33</v>
      </c>
      <c r="C395" s="55">
        <v>0</v>
      </c>
      <c r="D395" s="55">
        <v>1</v>
      </c>
      <c r="E395" s="55">
        <v>1</v>
      </c>
      <c r="F395" s="55">
        <v>2</v>
      </c>
    </row>
    <row r="396" spans="2:6" x14ac:dyDescent="0.35">
      <c r="B396" s="292" t="s">
        <v>520</v>
      </c>
      <c r="C396" s="249">
        <v>0</v>
      </c>
      <c r="D396" s="249">
        <v>1</v>
      </c>
      <c r="E396" s="249">
        <v>0</v>
      </c>
      <c r="F396" s="293">
        <v>1</v>
      </c>
    </row>
    <row r="397" spans="2:6" x14ac:dyDescent="0.35">
      <c r="B397" s="292" t="s">
        <v>521</v>
      </c>
      <c r="C397" s="249">
        <v>0</v>
      </c>
      <c r="D397" s="249">
        <v>0</v>
      </c>
      <c r="E397" s="249">
        <v>1</v>
      </c>
      <c r="F397" s="293">
        <v>1</v>
      </c>
    </row>
    <row r="398" spans="2:6" x14ac:dyDescent="0.35">
      <c r="B398" s="292" t="s">
        <v>522</v>
      </c>
      <c r="C398" s="249">
        <v>0</v>
      </c>
      <c r="D398" s="249">
        <v>0</v>
      </c>
      <c r="E398" s="249">
        <v>0</v>
      </c>
      <c r="F398" s="293">
        <v>0</v>
      </c>
    </row>
    <row r="399" spans="2:6" x14ac:dyDescent="0.35">
      <c r="B399" s="171"/>
      <c r="C399" s="249"/>
      <c r="D399" s="249"/>
      <c r="E399" s="249"/>
      <c r="F399" s="249"/>
    </row>
    <row r="400" spans="2:6" x14ac:dyDescent="0.35">
      <c r="B400" s="171"/>
    </row>
    <row r="401" spans="2:8" x14ac:dyDescent="0.35">
      <c r="B401" s="303" t="s">
        <v>571</v>
      </c>
      <c r="C401" s="307">
        <v>2.5000000000000001E-2</v>
      </c>
      <c r="D401" s="307">
        <v>2.5000000000000001E-2</v>
      </c>
      <c r="E401" s="307">
        <v>3.6999999999999998E-2</v>
      </c>
      <c r="F401" s="307">
        <v>4.049377018920166E-2</v>
      </c>
    </row>
    <row r="402" spans="2:8" x14ac:dyDescent="0.35">
      <c r="B402" s="170" t="s">
        <v>32</v>
      </c>
      <c r="C402" s="27"/>
      <c r="D402" s="27"/>
      <c r="E402" s="27"/>
      <c r="F402" s="144">
        <v>3.8419660911494791E-2</v>
      </c>
      <c r="H402" s="12"/>
    </row>
    <row r="403" spans="2:8" x14ac:dyDescent="0.35">
      <c r="B403" s="292" t="s">
        <v>520</v>
      </c>
      <c r="C403" s="300" t="s">
        <v>263</v>
      </c>
      <c r="D403" s="300" t="s">
        <v>263</v>
      </c>
      <c r="E403" s="300" t="s">
        <v>263</v>
      </c>
      <c r="F403" s="308">
        <v>6.5743944636678195E-2</v>
      </c>
    </row>
    <row r="404" spans="2:8" x14ac:dyDescent="0.35">
      <c r="B404" s="292" t="s">
        <v>521</v>
      </c>
      <c r="C404" s="300" t="s">
        <v>263</v>
      </c>
      <c r="D404" s="300" t="s">
        <v>263</v>
      </c>
      <c r="E404" s="300" t="s">
        <v>263</v>
      </c>
      <c r="F404" s="308">
        <v>3.9799749687108886E-2</v>
      </c>
    </row>
    <row r="405" spans="2:8" x14ac:dyDescent="0.35">
      <c r="B405" s="292" t="s">
        <v>522</v>
      </c>
      <c r="C405" s="300" t="s">
        <v>263</v>
      </c>
      <c r="D405" s="300" t="s">
        <v>263</v>
      </c>
      <c r="E405" s="300" t="s">
        <v>263</v>
      </c>
      <c r="F405" s="308">
        <v>1.9783024888321635E-2</v>
      </c>
    </row>
    <row r="406" spans="2:8" x14ac:dyDescent="0.35">
      <c r="B406" s="169"/>
      <c r="C406" s="27"/>
      <c r="D406" s="27"/>
      <c r="E406" s="27"/>
      <c r="F406" s="144"/>
    </row>
    <row r="407" spans="2:8" x14ac:dyDescent="0.35">
      <c r="B407" s="170" t="s">
        <v>33</v>
      </c>
      <c r="C407" s="27"/>
      <c r="D407" s="27"/>
      <c r="E407" s="27"/>
      <c r="F407" s="144">
        <v>4.644930772666369E-2</v>
      </c>
    </row>
    <row r="408" spans="2:8" x14ac:dyDescent="0.35">
      <c r="B408" s="292" t="s">
        <v>520</v>
      </c>
      <c r="C408" s="300" t="s">
        <v>263</v>
      </c>
      <c r="D408" s="300" t="s">
        <v>263</v>
      </c>
      <c r="E408" s="300" t="s">
        <v>263</v>
      </c>
      <c r="F408" s="308">
        <v>6.8301225919439573E-2</v>
      </c>
    </row>
    <row r="409" spans="2:8" x14ac:dyDescent="0.35">
      <c r="B409" s="292" t="s">
        <v>521</v>
      </c>
      <c r="C409" s="300" t="s">
        <v>263</v>
      </c>
      <c r="D409" s="300" t="s">
        <v>263</v>
      </c>
      <c r="E409" s="300" t="s">
        <v>263</v>
      </c>
      <c r="F409" s="308">
        <v>4.2112299465240643E-2</v>
      </c>
    </row>
    <row r="410" spans="2:8" x14ac:dyDescent="0.35">
      <c r="B410" s="292" t="s">
        <v>522</v>
      </c>
      <c r="C410" s="300" t="s">
        <v>263</v>
      </c>
      <c r="D410" s="300" t="s">
        <v>263</v>
      </c>
      <c r="E410" s="300" t="s">
        <v>263</v>
      </c>
      <c r="F410" s="308">
        <v>1.1627906976744186E-2</v>
      </c>
    </row>
    <row r="411" spans="2:8" x14ac:dyDescent="0.35">
      <c r="B411" s="171"/>
      <c r="C411" s="27"/>
      <c r="D411" s="27"/>
      <c r="E411" s="27"/>
      <c r="F411" s="144"/>
    </row>
    <row r="412" spans="2:8" x14ac:dyDescent="0.35">
      <c r="B412" s="301" t="s">
        <v>21</v>
      </c>
      <c r="C412" s="305"/>
      <c r="D412" s="305"/>
      <c r="E412" s="305"/>
      <c r="F412" s="309">
        <v>3.2034498690897889E-2</v>
      </c>
    </row>
    <row r="413" spans="2:8" x14ac:dyDescent="0.35">
      <c r="B413" s="170" t="s">
        <v>32</v>
      </c>
      <c r="C413" s="27"/>
      <c r="D413" s="27"/>
      <c r="E413" s="27"/>
      <c r="F413" s="144">
        <v>2.9503428215250364E-2</v>
      </c>
    </row>
    <row r="414" spans="2:8" x14ac:dyDescent="0.35">
      <c r="B414" s="292" t="s">
        <v>520</v>
      </c>
      <c r="C414" s="300" t="s">
        <v>263</v>
      </c>
      <c r="D414" s="300" t="s">
        <v>263</v>
      </c>
      <c r="E414" s="300" t="s">
        <v>263</v>
      </c>
      <c r="F414" s="308">
        <v>5.4329371816638369E-2</v>
      </c>
    </row>
    <row r="415" spans="2:8" x14ac:dyDescent="0.35">
      <c r="B415" s="292" t="s">
        <v>521</v>
      </c>
      <c r="C415" s="300" t="s">
        <v>263</v>
      </c>
      <c r="D415" s="300" t="s">
        <v>263</v>
      </c>
      <c r="E415" s="300" t="s">
        <v>263</v>
      </c>
      <c r="F415" s="308">
        <v>3.3278955954323002E-2</v>
      </c>
    </row>
    <row r="416" spans="2:8" x14ac:dyDescent="0.35">
      <c r="B416" s="292" t="s">
        <v>522</v>
      </c>
      <c r="C416" s="300" t="s">
        <v>263</v>
      </c>
      <c r="D416" s="300" t="s">
        <v>263</v>
      </c>
      <c r="E416" s="300" t="s">
        <v>263</v>
      </c>
      <c r="F416" s="308">
        <v>6.9025021570319244E-3</v>
      </c>
    </row>
    <row r="417" spans="2:6" x14ac:dyDescent="0.35">
      <c r="B417" s="169"/>
      <c r="C417" s="27"/>
      <c r="D417" s="27"/>
      <c r="E417" s="27"/>
      <c r="F417" s="144"/>
    </row>
    <row r="418" spans="2:6" x14ac:dyDescent="0.35">
      <c r="B418" s="170" t="s">
        <v>33</v>
      </c>
      <c r="C418" s="27"/>
      <c r="D418" s="27"/>
      <c r="E418" s="27"/>
      <c r="F418" s="144">
        <v>3.9285714285714285E-2</v>
      </c>
    </row>
    <row r="419" spans="2:6" x14ac:dyDescent="0.35">
      <c r="B419" s="292" t="s">
        <v>520</v>
      </c>
      <c r="C419" s="300" t="s">
        <v>263</v>
      </c>
      <c r="D419" s="300" t="s">
        <v>263</v>
      </c>
      <c r="E419" s="300" t="s">
        <v>263</v>
      </c>
      <c r="F419" s="308">
        <v>6.1465721040189124E-2</v>
      </c>
    </row>
    <row r="420" spans="2:6" x14ac:dyDescent="0.35">
      <c r="B420" s="292" t="s">
        <v>521</v>
      </c>
      <c r="C420" s="300" t="s">
        <v>263</v>
      </c>
      <c r="D420" s="300" t="s">
        <v>263</v>
      </c>
      <c r="E420" s="300" t="s">
        <v>263</v>
      </c>
      <c r="F420" s="308">
        <v>3.367875647668394E-2</v>
      </c>
    </row>
    <row r="421" spans="2:6" x14ac:dyDescent="0.35">
      <c r="B421" s="292" t="s">
        <v>522</v>
      </c>
      <c r="C421" s="300" t="s">
        <v>263</v>
      </c>
      <c r="D421" s="300" t="s">
        <v>263</v>
      </c>
      <c r="E421" s="300" t="s">
        <v>263</v>
      </c>
      <c r="F421" s="308">
        <v>1.0101010101010102E-2</v>
      </c>
    </row>
    <row r="422" spans="2:6" x14ac:dyDescent="0.35">
      <c r="B422" s="171"/>
      <c r="C422" s="27"/>
      <c r="D422" s="27"/>
      <c r="E422" s="27"/>
      <c r="F422" s="144"/>
    </row>
    <row r="423" spans="2:6" x14ac:dyDescent="0.35">
      <c r="B423" s="301" t="s">
        <v>523</v>
      </c>
      <c r="C423" s="305"/>
      <c r="D423" s="305"/>
      <c r="E423" s="305"/>
      <c r="F423" s="309">
        <v>7.4608904933814682E-2</v>
      </c>
    </row>
    <row r="424" spans="2:6" x14ac:dyDescent="0.35">
      <c r="B424" s="170" t="s">
        <v>32</v>
      </c>
      <c r="C424" s="27"/>
      <c r="D424" s="27"/>
      <c r="E424" s="27"/>
      <c r="F424" s="144">
        <v>8.2554517133956382E-2</v>
      </c>
    </row>
    <row r="425" spans="2:6" x14ac:dyDescent="0.35">
      <c r="B425" s="292" t="s">
        <v>520</v>
      </c>
      <c r="C425" s="300" t="s">
        <v>263</v>
      </c>
      <c r="D425" s="300" t="s">
        <v>263</v>
      </c>
      <c r="E425" s="300" t="s">
        <v>263</v>
      </c>
      <c r="F425" s="308">
        <v>0.12264150943396226</v>
      </c>
    </row>
    <row r="426" spans="2:6" x14ac:dyDescent="0.35">
      <c r="B426" s="292" t="s">
        <v>521</v>
      </c>
      <c r="C426" s="300" t="s">
        <v>263</v>
      </c>
      <c r="D426" s="300" t="s">
        <v>263</v>
      </c>
      <c r="E426" s="300" t="s">
        <v>263</v>
      </c>
      <c r="F426" s="308">
        <v>9.8245614035087719E-2</v>
      </c>
    </row>
    <row r="427" spans="2:6" x14ac:dyDescent="0.35">
      <c r="B427" s="292" t="s">
        <v>522</v>
      </c>
      <c r="C427" s="300" t="s">
        <v>263</v>
      </c>
      <c r="D427" s="300" t="s">
        <v>263</v>
      </c>
      <c r="E427" s="300" t="s">
        <v>263</v>
      </c>
      <c r="F427" s="308">
        <v>4.7808764940239043E-2</v>
      </c>
    </row>
    <row r="428" spans="2:6" x14ac:dyDescent="0.35">
      <c r="B428" s="169"/>
      <c r="D428" s="27"/>
      <c r="E428" s="27"/>
      <c r="F428" s="144"/>
    </row>
    <row r="429" spans="2:6" x14ac:dyDescent="0.35">
      <c r="B429" s="170" t="s">
        <v>33</v>
      </c>
      <c r="C429" s="27"/>
      <c r="D429" s="27"/>
      <c r="E429" s="27"/>
      <c r="F429" s="144">
        <v>4.7619047619047616E-2</v>
      </c>
    </row>
    <row r="430" spans="2:6" x14ac:dyDescent="0.35">
      <c r="B430" s="292" t="s">
        <v>520</v>
      </c>
      <c r="C430" s="300" t="s">
        <v>263</v>
      </c>
      <c r="D430" s="300" t="s">
        <v>263</v>
      </c>
      <c r="E430" s="300" t="s">
        <v>263</v>
      </c>
      <c r="F430" s="308">
        <v>0.10256410256410256</v>
      </c>
    </row>
    <row r="431" spans="2:6" x14ac:dyDescent="0.35">
      <c r="B431" s="292" t="s">
        <v>521</v>
      </c>
      <c r="C431" s="300" t="s">
        <v>263</v>
      </c>
      <c r="D431" s="300" t="s">
        <v>263</v>
      </c>
      <c r="E431" s="300" t="s">
        <v>263</v>
      </c>
      <c r="F431" s="308">
        <v>0.04</v>
      </c>
    </row>
    <row r="432" spans="2:6" x14ac:dyDescent="0.35">
      <c r="B432" s="292" t="s">
        <v>522</v>
      </c>
      <c r="C432" s="300" t="s">
        <v>263</v>
      </c>
      <c r="D432" s="300" t="s">
        <v>263</v>
      </c>
      <c r="E432" s="300" t="s">
        <v>263</v>
      </c>
      <c r="F432" s="308">
        <v>0.02</v>
      </c>
    </row>
    <row r="433" spans="2:6" x14ac:dyDescent="0.35">
      <c r="B433" s="170"/>
      <c r="C433" s="27"/>
      <c r="D433" s="27"/>
      <c r="E433" s="27"/>
      <c r="F433" s="144"/>
    </row>
    <row r="434" spans="2:6" x14ac:dyDescent="0.35">
      <c r="B434" s="301" t="s">
        <v>24</v>
      </c>
      <c r="C434" s="305"/>
      <c r="D434" s="305"/>
      <c r="E434" s="305"/>
      <c r="F434" s="309">
        <v>6.5476190476190479E-2</v>
      </c>
    </row>
    <row r="435" spans="2:6" x14ac:dyDescent="0.35">
      <c r="B435" s="170" t="s">
        <v>32</v>
      </c>
      <c r="C435" s="27"/>
      <c r="D435" s="27"/>
      <c r="E435" s="27"/>
      <c r="F435" s="144">
        <v>9.4017094017094016E-2</v>
      </c>
    </row>
    <row r="436" spans="2:6" x14ac:dyDescent="0.35">
      <c r="B436" s="292" t="s">
        <v>520</v>
      </c>
      <c r="C436" s="300"/>
      <c r="D436" s="300"/>
      <c r="E436" s="300"/>
      <c r="F436" s="308">
        <v>0.2</v>
      </c>
    </row>
    <row r="437" spans="2:6" x14ac:dyDescent="0.35">
      <c r="B437" s="292" t="s">
        <v>521</v>
      </c>
      <c r="C437" s="300" t="s">
        <v>263</v>
      </c>
      <c r="D437" s="300" t="s">
        <v>263</v>
      </c>
      <c r="E437" s="300" t="s">
        <v>263</v>
      </c>
      <c r="F437" s="308">
        <v>4.8387096774193547E-2</v>
      </c>
    </row>
    <row r="438" spans="2:6" x14ac:dyDescent="0.35">
      <c r="B438" s="292" t="s">
        <v>522</v>
      </c>
      <c r="C438" s="300" t="s">
        <v>263</v>
      </c>
      <c r="D438" s="300" t="s">
        <v>263</v>
      </c>
      <c r="E438" s="300" t="s">
        <v>263</v>
      </c>
      <c r="F438" s="308">
        <v>0.125</v>
      </c>
    </row>
    <row r="439" spans="2:6" x14ac:dyDescent="0.35">
      <c r="B439" s="169"/>
      <c r="C439" s="27"/>
      <c r="D439" s="27"/>
      <c r="E439" s="27"/>
      <c r="F439" s="144"/>
    </row>
    <row r="440" spans="2:6" x14ac:dyDescent="0.35">
      <c r="B440" s="170" t="s">
        <v>33</v>
      </c>
      <c r="C440" s="27"/>
      <c r="D440" s="27"/>
      <c r="E440" s="27"/>
      <c r="F440" s="144">
        <v>0</v>
      </c>
    </row>
    <row r="441" spans="2:6" x14ac:dyDescent="0.35">
      <c r="B441" s="292" t="s">
        <v>520</v>
      </c>
      <c r="C441" s="300" t="s">
        <v>263</v>
      </c>
      <c r="D441" s="300" t="s">
        <v>263</v>
      </c>
      <c r="E441" s="300" t="s">
        <v>263</v>
      </c>
      <c r="F441" s="308">
        <v>0</v>
      </c>
    </row>
    <row r="442" spans="2:6" x14ac:dyDescent="0.35">
      <c r="B442" s="292" t="s">
        <v>521</v>
      </c>
      <c r="C442" s="300" t="s">
        <v>263</v>
      </c>
      <c r="D442" s="300" t="s">
        <v>263</v>
      </c>
      <c r="E442" s="300" t="s">
        <v>263</v>
      </c>
      <c r="F442" s="308">
        <v>0</v>
      </c>
    </row>
    <row r="443" spans="2:6" x14ac:dyDescent="0.35">
      <c r="B443" s="292" t="s">
        <v>522</v>
      </c>
      <c r="C443" s="300" t="s">
        <v>263</v>
      </c>
      <c r="D443" s="300" t="s">
        <v>263</v>
      </c>
      <c r="E443" s="300" t="s">
        <v>263</v>
      </c>
      <c r="F443" s="308">
        <v>0</v>
      </c>
    </row>
    <row r="444" spans="2:6" x14ac:dyDescent="0.35">
      <c r="B444" s="169"/>
      <c r="C444" s="27"/>
      <c r="D444" s="27"/>
      <c r="E444" s="27"/>
      <c r="F444" s="144"/>
    </row>
    <row r="445" spans="2:6" x14ac:dyDescent="0.35">
      <c r="B445" s="301" t="s">
        <v>23</v>
      </c>
      <c r="C445" s="305"/>
      <c r="D445" s="305"/>
      <c r="E445" s="305"/>
      <c r="F445" s="309">
        <v>4.46521287642783E-2</v>
      </c>
    </row>
    <row r="446" spans="2:6" x14ac:dyDescent="0.35">
      <c r="B446" s="170" t="s">
        <v>32</v>
      </c>
      <c r="C446" s="27"/>
      <c r="D446" s="27"/>
      <c r="E446" s="27"/>
      <c r="F446" s="144">
        <v>3.3602150537634407E-2</v>
      </c>
    </row>
    <row r="447" spans="2:6" x14ac:dyDescent="0.35">
      <c r="B447" s="292" t="s">
        <v>520</v>
      </c>
      <c r="C447" s="300" t="s">
        <v>263</v>
      </c>
      <c r="D447" s="300" t="s">
        <v>263</v>
      </c>
      <c r="E447" s="300" t="s">
        <v>263</v>
      </c>
      <c r="F447" s="308">
        <v>5.1094890510948905E-2</v>
      </c>
    </row>
    <row r="448" spans="2:6" x14ac:dyDescent="0.35">
      <c r="B448" s="292" t="s">
        <v>521</v>
      </c>
      <c r="C448" s="300" t="s">
        <v>263</v>
      </c>
      <c r="D448" s="300" t="s">
        <v>263</v>
      </c>
      <c r="E448" s="300" t="s">
        <v>263</v>
      </c>
      <c r="F448" s="308">
        <v>2.952755905511811E-2</v>
      </c>
    </row>
    <row r="449" spans="2:6" x14ac:dyDescent="0.35">
      <c r="B449" s="292" t="s">
        <v>522</v>
      </c>
      <c r="C449" s="300" t="s">
        <v>263</v>
      </c>
      <c r="D449" s="300" t="s">
        <v>263</v>
      </c>
      <c r="E449" s="300" t="s">
        <v>263</v>
      </c>
      <c r="F449" s="308">
        <v>3.0303030303030304E-2</v>
      </c>
    </row>
    <row r="450" spans="2:6" x14ac:dyDescent="0.35">
      <c r="B450" s="169"/>
      <c r="C450" s="27"/>
      <c r="D450" s="27"/>
      <c r="E450" s="27"/>
      <c r="F450" s="144"/>
    </row>
    <row r="451" spans="2:6" x14ac:dyDescent="0.35">
      <c r="B451" s="170" t="s">
        <v>33</v>
      </c>
      <c r="C451" s="27"/>
      <c r="D451" s="27"/>
      <c r="E451" s="27"/>
      <c r="F451" s="144">
        <v>8.2191780821917804E-2</v>
      </c>
    </row>
    <row r="452" spans="2:6" x14ac:dyDescent="0.35">
      <c r="B452" s="292" t="s">
        <v>520</v>
      </c>
      <c r="C452" s="300" t="s">
        <v>263</v>
      </c>
      <c r="D452" s="300" t="s">
        <v>263</v>
      </c>
      <c r="E452" s="300" t="s">
        <v>263</v>
      </c>
      <c r="F452" s="308">
        <v>6.097560975609756E-2</v>
      </c>
    </row>
    <row r="453" spans="2:6" x14ac:dyDescent="0.35">
      <c r="B453" s="292" t="s">
        <v>521</v>
      </c>
      <c r="C453" s="300" t="s">
        <v>263</v>
      </c>
      <c r="D453" s="300" t="s">
        <v>263</v>
      </c>
      <c r="E453" s="300" t="s">
        <v>263</v>
      </c>
      <c r="F453" s="308">
        <v>9.8484848484848481E-2</v>
      </c>
    </row>
    <row r="454" spans="2:6" x14ac:dyDescent="0.35">
      <c r="B454" s="292" t="s">
        <v>522</v>
      </c>
      <c r="C454" s="300" t="s">
        <v>263</v>
      </c>
      <c r="D454" s="300" t="s">
        <v>263</v>
      </c>
      <c r="E454" s="300" t="s">
        <v>263</v>
      </c>
      <c r="F454" s="308">
        <v>0</v>
      </c>
    </row>
    <row r="455" spans="2:6" x14ac:dyDescent="0.35">
      <c r="B455" s="169"/>
      <c r="C455" s="27"/>
      <c r="D455" s="27"/>
      <c r="E455" s="27"/>
      <c r="F455" s="144"/>
    </row>
    <row r="456" spans="2:6" x14ac:dyDescent="0.35">
      <c r="B456" s="301" t="s">
        <v>524</v>
      </c>
      <c r="C456" s="312"/>
      <c r="D456" s="312"/>
      <c r="E456" s="312"/>
      <c r="F456" s="306">
        <v>0.12676056338028169</v>
      </c>
    </row>
    <row r="457" spans="2:6" x14ac:dyDescent="0.35">
      <c r="B457" s="279" t="s">
        <v>32</v>
      </c>
      <c r="C457" s="98"/>
      <c r="D457" s="98"/>
      <c r="E457" s="98"/>
      <c r="F457" s="202">
        <v>0.1415929203539823</v>
      </c>
    </row>
    <row r="458" spans="2:6" x14ac:dyDescent="0.35">
      <c r="B458" s="292" t="s">
        <v>520</v>
      </c>
      <c r="C458" s="300" t="s">
        <v>263</v>
      </c>
      <c r="D458" s="300" t="s">
        <v>263</v>
      </c>
      <c r="E458" s="300" t="s">
        <v>263</v>
      </c>
      <c r="F458" s="144">
        <v>0.1</v>
      </c>
    </row>
    <row r="459" spans="2:6" x14ac:dyDescent="0.35">
      <c r="B459" s="292" t="s">
        <v>521</v>
      </c>
      <c r="C459" s="300" t="s">
        <v>263</v>
      </c>
      <c r="D459" s="300" t="s">
        <v>263</v>
      </c>
      <c r="E459" s="300" t="s">
        <v>263</v>
      </c>
      <c r="F459" s="308">
        <v>0.14666666666666667</v>
      </c>
    </row>
    <row r="460" spans="2:6" x14ac:dyDescent="0.35">
      <c r="B460" s="292" t="s">
        <v>522</v>
      </c>
      <c r="C460" s="300" t="s">
        <v>263</v>
      </c>
      <c r="D460" s="300" t="s">
        <v>263</v>
      </c>
      <c r="E460" s="300" t="s">
        <v>263</v>
      </c>
      <c r="F460" s="308">
        <v>0.16666666666666666</v>
      </c>
    </row>
    <row r="461" spans="2:6" x14ac:dyDescent="0.35">
      <c r="B461" s="292"/>
      <c r="C461" s="27"/>
      <c r="D461" s="27"/>
      <c r="E461" s="27"/>
      <c r="F461" s="308"/>
    </row>
    <row r="462" spans="2:6" x14ac:dyDescent="0.35">
      <c r="B462" s="169" t="s">
        <v>33</v>
      </c>
      <c r="C462" s="27"/>
      <c r="D462" s="27"/>
      <c r="E462" s="27"/>
      <c r="F462" s="144">
        <v>0.11</v>
      </c>
    </row>
    <row r="463" spans="2:6" x14ac:dyDescent="0.35">
      <c r="B463" s="170" t="s">
        <v>520</v>
      </c>
      <c r="C463" s="300" t="s">
        <v>263</v>
      </c>
      <c r="D463" s="300" t="s">
        <v>263</v>
      </c>
      <c r="E463" s="300" t="s">
        <v>263</v>
      </c>
      <c r="F463" s="144">
        <v>0.2</v>
      </c>
    </row>
    <row r="464" spans="2:6" x14ac:dyDescent="0.35">
      <c r="B464" s="292" t="s">
        <v>521</v>
      </c>
      <c r="C464" s="300" t="s">
        <v>263</v>
      </c>
      <c r="D464" s="300" t="s">
        <v>263</v>
      </c>
      <c r="E464" s="300" t="s">
        <v>263</v>
      </c>
      <c r="F464" s="308">
        <v>8.9743589743589744E-2</v>
      </c>
    </row>
    <row r="465" spans="2:6" x14ac:dyDescent="0.35">
      <c r="B465" s="292" t="s">
        <v>522</v>
      </c>
      <c r="C465" s="300" t="s">
        <v>263</v>
      </c>
      <c r="D465" s="300" t="s">
        <v>263</v>
      </c>
      <c r="E465" s="300" t="s">
        <v>263</v>
      </c>
      <c r="F465" s="308">
        <v>0</v>
      </c>
    </row>
    <row r="466" spans="2:6" x14ac:dyDescent="0.35">
      <c r="B466" s="87"/>
      <c r="C466" s="249"/>
      <c r="D466" s="249"/>
      <c r="E466" s="249"/>
    </row>
    <row r="467" spans="2:6" ht="14.15" customHeight="1" x14ac:dyDescent="0.35">
      <c r="B467" s="63" t="s">
        <v>510</v>
      </c>
      <c r="C467" s="240"/>
      <c r="D467" s="240"/>
      <c r="E467" s="240"/>
      <c r="F467" s="240"/>
    </row>
    <row r="468" spans="2:6" ht="14.15" customHeight="1" x14ac:dyDescent="0.35">
      <c r="B468" s="142"/>
    </row>
    <row r="469" spans="2:6" ht="35.25" customHeight="1" x14ac:dyDescent="0.35">
      <c r="B469" s="385" t="s">
        <v>512</v>
      </c>
      <c r="C469" s="385"/>
      <c r="D469" s="385"/>
      <c r="E469" s="385"/>
      <c r="F469" s="385"/>
    </row>
    <row r="470" spans="2:6" x14ac:dyDescent="0.35">
      <c r="B470" s="87"/>
    </row>
    <row r="471" spans="2:6" ht="43.5" x14ac:dyDescent="0.35">
      <c r="B471" s="366" t="s">
        <v>578</v>
      </c>
      <c r="C471" s="366" t="s">
        <v>579</v>
      </c>
      <c r="D471" s="366" t="s">
        <v>580</v>
      </c>
      <c r="E471" s="366" t="s">
        <v>581</v>
      </c>
    </row>
    <row r="472" spans="2:6" x14ac:dyDescent="0.35">
      <c r="B472" s="367" t="s">
        <v>582</v>
      </c>
      <c r="C472" s="368" t="s">
        <v>583</v>
      </c>
      <c r="D472" s="368" t="s">
        <v>584</v>
      </c>
      <c r="E472" s="369" t="s">
        <v>21</v>
      </c>
    </row>
    <row r="473" spans="2:6" x14ac:dyDescent="0.35">
      <c r="B473" s="370" t="s">
        <v>585</v>
      </c>
      <c r="C473" s="368" t="s">
        <v>586</v>
      </c>
      <c r="D473" s="368" t="s">
        <v>587</v>
      </c>
      <c r="E473" s="369" t="s">
        <v>21</v>
      </c>
    </row>
    <row r="474" spans="2:6" x14ac:dyDescent="0.35">
      <c r="B474" s="371" t="s">
        <v>588</v>
      </c>
      <c r="C474" s="368" t="s">
        <v>583</v>
      </c>
      <c r="D474" s="368" t="s">
        <v>589</v>
      </c>
      <c r="E474" s="369" t="s">
        <v>21</v>
      </c>
    </row>
    <row r="475" spans="2:6" x14ac:dyDescent="0.35">
      <c r="B475" s="367" t="s">
        <v>590</v>
      </c>
      <c r="C475" s="368" t="s">
        <v>583</v>
      </c>
      <c r="D475" s="368" t="s">
        <v>537</v>
      </c>
      <c r="E475" s="369" t="s">
        <v>21</v>
      </c>
    </row>
    <row r="476" spans="2:6" x14ac:dyDescent="0.35">
      <c r="B476" s="367" t="s">
        <v>591</v>
      </c>
      <c r="C476" s="368" t="s">
        <v>583</v>
      </c>
      <c r="D476" s="368" t="s">
        <v>537</v>
      </c>
      <c r="E476" s="369" t="s">
        <v>21</v>
      </c>
    </row>
    <row r="477" spans="2:6" x14ac:dyDescent="0.35">
      <c r="B477" s="371" t="s">
        <v>592</v>
      </c>
      <c r="C477" s="368" t="s">
        <v>583</v>
      </c>
      <c r="D477" s="368" t="s">
        <v>537</v>
      </c>
      <c r="E477" s="369" t="s">
        <v>21</v>
      </c>
    </row>
    <row r="478" spans="2:6" x14ac:dyDescent="0.35">
      <c r="B478" s="371" t="s">
        <v>593</v>
      </c>
      <c r="C478" s="368" t="s">
        <v>594</v>
      </c>
      <c r="D478" s="368" t="s">
        <v>537</v>
      </c>
      <c r="E478" s="369" t="s">
        <v>21</v>
      </c>
    </row>
    <row r="479" spans="2:6" x14ac:dyDescent="0.35">
      <c r="B479" s="371" t="s">
        <v>595</v>
      </c>
      <c r="C479" s="368" t="s">
        <v>586</v>
      </c>
      <c r="D479" s="368" t="s">
        <v>584</v>
      </c>
      <c r="E479" s="369" t="s">
        <v>21</v>
      </c>
    </row>
    <row r="480" spans="2:6" x14ac:dyDescent="0.35">
      <c r="B480" s="371" t="s">
        <v>596</v>
      </c>
      <c r="C480" s="368" t="s">
        <v>586</v>
      </c>
      <c r="D480" s="368" t="s">
        <v>584</v>
      </c>
      <c r="E480" s="369" t="s">
        <v>21</v>
      </c>
    </row>
    <row r="481" spans="2:5" x14ac:dyDescent="0.35">
      <c r="B481" s="371" t="s">
        <v>597</v>
      </c>
      <c r="C481" s="368" t="s">
        <v>583</v>
      </c>
      <c r="D481" s="368" t="s">
        <v>584</v>
      </c>
      <c r="E481" s="369" t="s">
        <v>21</v>
      </c>
    </row>
    <row r="482" spans="2:5" x14ac:dyDescent="0.35">
      <c r="B482" s="367" t="s">
        <v>598</v>
      </c>
      <c r="C482" s="368" t="s">
        <v>586</v>
      </c>
      <c r="D482" s="368" t="s">
        <v>537</v>
      </c>
      <c r="E482" s="369" t="s">
        <v>21</v>
      </c>
    </row>
    <row r="483" spans="2:5" x14ac:dyDescent="0.35">
      <c r="B483" s="367" t="s">
        <v>599</v>
      </c>
      <c r="C483" s="368" t="s">
        <v>586</v>
      </c>
      <c r="D483" s="368" t="s">
        <v>537</v>
      </c>
      <c r="E483" s="369" t="s">
        <v>21</v>
      </c>
    </row>
    <row r="484" spans="2:5" x14ac:dyDescent="0.35">
      <c r="B484" s="367" t="s">
        <v>600</v>
      </c>
      <c r="C484" s="368" t="s">
        <v>586</v>
      </c>
      <c r="D484" s="368" t="s">
        <v>537</v>
      </c>
      <c r="E484" s="369" t="s">
        <v>21</v>
      </c>
    </row>
    <row r="485" spans="2:5" x14ac:dyDescent="0.35">
      <c r="B485" s="367" t="s">
        <v>601</v>
      </c>
      <c r="C485" s="368" t="s">
        <v>586</v>
      </c>
      <c r="D485" s="368" t="s">
        <v>584</v>
      </c>
      <c r="E485" s="369" t="s">
        <v>21</v>
      </c>
    </row>
    <row r="486" spans="2:5" x14ac:dyDescent="0.35">
      <c r="B486" s="371" t="s">
        <v>602</v>
      </c>
      <c r="C486" s="368" t="s">
        <v>586</v>
      </c>
      <c r="D486" s="368" t="s">
        <v>537</v>
      </c>
      <c r="E486" s="369" t="s">
        <v>21</v>
      </c>
    </row>
    <row r="487" spans="2:5" x14ac:dyDescent="0.35">
      <c r="B487" s="367" t="s">
        <v>603</v>
      </c>
      <c r="C487" s="368" t="s">
        <v>583</v>
      </c>
      <c r="D487" s="368" t="s">
        <v>537</v>
      </c>
      <c r="E487" s="369" t="s">
        <v>21</v>
      </c>
    </row>
    <row r="488" spans="2:5" x14ac:dyDescent="0.35">
      <c r="B488" s="367" t="s">
        <v>604</v>
      </c>
      <c r="C488" s="368" t="s">
        <v>586</v>
      </c>
      <c r="D488" s="368" t="s">
        <v>537</v>
      </c>
      <c r="E488" s="369" t="s">
        <v>21</v>
      </c>
    </row>
    <row r="489" spans="2:5" x14ac:dyDescent="0.35">
      <c r="B489" s="367" t="s">
        <v>605</v>
      </c>
      <c r="C489" s="368" t="s">
        <v>583</v>
      </c>
      <c r="D489" s="368" t="s">
        <v>537</v>
      </c>
      <c r="E489" s="369" t="s">
        <v>21</v>
      </c>
    </row>
    <row r="490" spans="2:5" x14ac:dyDescent="0.35">
      <c r="B490" s="367" t="s">
        <v>606</v>
      </c>
      <c r="C490" s="368" t="s">
        <v>583</v>
      </c>
      <c r="D490" s="368" t="s">
        <v>537</v>
      </c>
      <c r="E490" s="369" t="s">
        <v>21</v>
      </c>
    </row>
    <row r="491" spans="2:5" x14ac:dyDescent="0.35">
      <c r="B491" s="367" t="s">
        <v>607</v>
      </c>
      <c r="C491" s="368" t="s">
        <v>594</v>
      </c>
      <c r="D491" s="368" t="s">
        <v>584</v>
      </c>
      <c r="E491" s="369" t="s">
        <v>21</v>
      </c>
    </row>
    <row r="492" spans="2:5" x14ac:dyDescent="0.35">
      <c r="B492" s="367" t="s">
        <v>608</v>
      </c>
      <c r="C492" s="368" t="s">
        <v>594</v>
      </c>
      <c r="D492" s="368" t="s">
        <v>584</v>
      </c>
      <c r="E492" s="369" t="s">
        <v>21</v>
      </c>
    </row>
    <row r="493" spans="2:5" x14ac:dyDescent="0.35">
      <c r="B493" s="87"/>
    </row>
    <row r="494" spans="2:5" x14ac:dyDescent="0.35">
      <c r="B494" s="136" t="s">
        <v>899</v>
      </c>
    </row>
    <row r="495" spans="2:5" x14ac:dyDescent="0.35">
      <c r="B495" s="136" t="s">
        <v>900</v>
      </c>
    </row>
    <row r="496" spans="2:5" x14ac:dyDescent="0.35">
      <c r="B496" s="87"/>
    </row>
    <row r="497" spans="2:6" x14ac:dyDescent="0.35">
      <c r="B497" s="63" t="s">
        <v>613</v>
      </c>
      <c r="C497" s="11"/>
      <c r="D497" s="11"/>
      <c r="E497" s="11"/>
      <c r="F497" s="11"/>
    </row>
    <row r="498" spans="2:6" x14ac:dyDescent="0.35">
      <c r="B498" s="142"/>
      <c r="C498" s="221"/>
      <c r="D498" s="221"/>
      <c r="E498" s="221"/>
      <c r="F498" s="221"/>
    </row>
    <row r="499" spans="2:6" x14ac:dyDescent="0.35">
      <c r="B499" s="87" t="s">
        <v>618</v>
      </c>
      <c r="C499" s="109">
        <v>2019</v>
      </c>
      <c r="D499" s="109">
        <v>2020</v>
      </c>
      <c r="E499" s="109">
        <v>2021</v>
      </c>
      <c r="F499" s="109">
        <v>2022</v>
      </c>
    </row>
    <row r="500" spans="2:6" x14ac:dyDescent="0.35">
      <c r="B500" s="168" t="s">
        <v>573</v>
      </c>
      <c r="C500" s="102">
        <v>1</v>
      </c>
      <c r="D500" s="102">
        <v>1</v>
      </c>
      <c r="E500" s="102">
        <v>1</v>
      </c>
      <c r="F500" s="102">
        <v>1</v>
      </c>
    </row>
    <row r="501" spans="2:6" x14ac:dyDescent="0.35">
      <c r="B501" s="168" t="s">
        <v>575</v>
      </c>
      <c r="C501" s="102">
        <v>1</v>
      </c>
      <c r="D501" s="102">
        <v>1</v>
      </c>
      <c r="E501" s="102">
        <v>1</v>
      </c>
      <c r="F501" s="102">
        <v>1</v>
      </c>
    </row>
    <row r="502" spans="2:6" x14ac:dyDescent="0.35">
      <c r="B502" s="140"/>
    </row>
    <row r="503" spans="2:6" ht="21.65" customHeight="1" x14ac:dyDescent="0.35">
      <c r="B503" s="87" t="s">
        <v>515</v>
      </c>
      <c r="C503" s="109">
        <v>2019</v>
      </c>
      <c r="D503" s="109">
        <v>2020</v>
      </c>
      <c r="E503" s="109">
        <v>2021</v>
      </c>
      <c r="F503" s="109">
        <v>2022</v>
      </c>
    </row>
    <row r="504" spans="2:6" x14ac:dyDescent="0.35">
      <c r="B504" s="168" t="s">
        <v>573</v>
      </c>
      <c r="C504" s="12">
        <v>66</v>
      </c>
      <c r="D504" s="12">
        <v>66</v>
      </c>
      <c r="E504" s="12">
        <v>66</v>
      </c>
      <c r="F504" s="55">
        <v>72</v>
      </c>
    </row>
    <row r="505" spans="2:6" x14ac:dyDescent="0.35">
      <c r="B505" s="168" t="s">
        <v>575</v>
      </c>
      <c r="C505" s="12">
        <v>6</v>
      </c>
      <c r="D505" s="12">
        <v>33</v>
      </c>
      <c r="E505" s="12">
        <v>19</v>
      </c>
      <c r="F505" s="55">
        <v>14</v>
      </c>
    </row>
    <row r="506" spans="2:6" x14ac:dyDescent="0.35">
      <c r="B506" s="87"/>
    </row>
    <row r="507" spans="2:6" ht="29" x14ac:dyDescent="0.35">
      <c r="B507" s="87" t="s">
        <v>516</v>
      </c>
      <c r="C507" s="109">
        <v>2019</v>
      </c>
      <c r="D507" s="109">
        <v>2020</v>
      </c>
      <c r="E507" s="109">
        <v>2021</v>
      </c>
      <c r="F507" s="109">
        <v>2022</v>
      </c>
    </row>
    <row r="508" spans="2:6" x14ac:dyDescent="0.35">
      <c r="B508" s="168" t="s">
        <v>573</v>
      </c>
      <c r="C508" s="12">
        <v>80</v>
      </c>
      <c r="D508" s="12">
        <v>81</v>
      </c>
      <c r="E508" s="12">
        <v>83</v>
      </c>
      <c r="F508" s="55">
        <v>66</v>
      </c>
    </row>
    <row r="509" spans="2:6" x14ac:dyDescent="0.35">
      <c r="B509" s="168" t="s">
        <v>575</v>
      </c>
      <c r="C509" s="12" t="s">
        <v>263</v>
      </c>
      <c r="D509" s="12" t="s">
        <v>263</v>
      </c>
      <c r="E509" s="12" t="s">
        <v>263</v>
      </c>
      <c r="F509" s="12" t="s">
        <v>263</v>
      </c>
    </row>
    <row r="510" spans="2:6" x14ac:dyDescent="0.35">
      <c r="B510" s="372" t="s">
        <v>1336</v>
      </c>
    </row>
    <row r="511" spans="2:6" x14ac:dyDescent="0.35">
      <c r="B511" s="235"/>
    </row>
    <row r="512" spans="2:6" ht="43.5" x14ac:dyDescent="0.35">
      <c r="B512" s="87" t="s">
        <v>517</v>
      </c>
      <c r="C512" s="109">
        <v>2019</v>
      </c>
      <c r="D512" s="109">
        <v>2020</v>
      </c>
      <c r="E512" s="109">
        <v>2021</v>
      </c>
      <c r="F512" s="109">
        <v>2022</v>
      </c>
    </row>
    <row r="513" spans="2:6" x14ac:dyDescent="0.35">
      <c r="B513" s="168" t="s">
        <v>573</v>
      </c>
      <c r="C513" s="12">
        <v>73</v>
      </c>
      <c r="D513" s="12">
        <v>79</v>
      </c>
      <c r="E513" s="12">
        <v>77</v>
      </c>
      <c r="F513" s="55">
        <v>59</v>
      </c>
    </row>
    <row r="514" spans="2:6" x14ac:dyDescent="0.35">
      <c r="B514" s="168" t="s">
        <v>575</v>
      </c>
      <c r="C514" s="12" t="s">
        <v>263</v>
      </c>
      <c r="D514" s="12" t="s">
        <v>263</v>
      </c>
      <c r="E514" s="12" t="s">
        <v>263</v>
      </c>
      <c r="F514" s="12" t="s">
        <v>263</v>
      </c>
    </row>
    <row r="515" spans="2:6" x14ac:dyDescent="0.35">
      <c r="B515" s="372" t="s">
        <v>1336</v>
      </c>
    </row>
    <row r="516" spans="2:6" x14ac:dyDescent="0.35">
      <c r="B516" s="236"/>
    </row>
    <row r="517" spans="2:6" ht="36.65" customHeight="1" x14ac:dyDescent="0.35">
      <c r="B517" s="87" t="s">
        <v>518</v>
      </c>
      <c r="C517" s="109">
        <v>2019</v>
      </c>
      <c r="D517" s="109">
        <v>2020</v>
      </c>
      <c r="E517" s="109">
        <v>2021</v>
      </c>
      <c r="F517" s="109">
        <v>2022</v>
      </c>
    </row>
    <row r="518" spans="2:6" x14ac:dyDescent="0.35">
      <c r="B518" s="168" t="s">
        <v>573</v>
      </c>
      <c r="C518" s="163">
        <v>0.91300000000000003</v>
      </c>
      <c r="D518" s="163">
        <v>0.97499999999999998</v>
      </c>
      <c r="E518" s="163">
        <v>0.92800000000000005</v>
      </c>
      <c r="F518" s="102">
        <v>0.89393939393939392</v>
      </c>
    </row>
    <row r="519" spans="2:6" x14ac:dyDescent="0.35">
      <c r="B519" s="168" t="s">
        <v>575</v>
      </c>
      <c r="C519" s="12" t="s">
        <v>263</v>
      </c>
      <c r="D519" s="12" t="s">
        <v>263</v>
      </c>
      <c r="E519" s="12" t="s">
        <v>263</v>
      </c>
      <c r="F519" s="12" t="s">
        <v>263</v>
      </c>
    </row>
    <row r="520" spans="2:6" x14ac:dyDescent="0.35">
      <c r="B520" s="372" t="s">
        <v>1336</v>
      </c>
    </row>
    <row r="521" spans="2:6" x14ac:dyDescent="0.35"/>
    <row r="522" spans="2:6" x14ac:dyDescent="0.35"/>
    <row r="523" spans="2:6" x14ac:dyDescent="0.35"/>
    <row r="524" spans="2:6" x14ac:dyDescent="0.35"/>
    <row r="525" spans="2:6" x14ac:dyDescent="0.35"/>
    <row r="526" spans="2:6" x14ac:dyDescent="0.35"/>
  </sheetData>
  <mergeCells count="5">
    <mergeCell ref="B25:E25"/>
    <mergeCell ref="B16:E16"/>
    <mergeCell ref="B13:E13"/>
    <mergeCell ref="B22:E22"/>
    <mergeCell ref="B469:F469"/>
  </mergeCell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E832F-B2DE-48C6-A6FF-A9C473BB9D76}">
  <sheetPr>
    <tabColor rgb="FF0070C0"/>
  </sheetPr>
  <dimension ref="A1:F23"/>
  <sheetViews>
    <sheetView showGridLines="0" showRowColHeaders="0" zoomScale="80" zoomScaleNormal="80" workbookViewId="0">
      <selection activeCell="C10" sqref="C10"/>
    </sheetView>
  </sheetViews>
  <sheetFormatPr defaultColWidth="0" defaultRowHeight="14.5" zeroHeight="1" x14ac:dyDescent="0.35"/>
  <cols>
    <col min="1" max="1" width="4" customWidth="1"/>
    <col min="2" max="2" width="101.54296875" customWidth="1"/>
    <col min="3" max="6" width="9.1796875" customWidth="1"/>
    <col min="7" max="16384" width="9.1796875" hidden="1"/>
  </cols>
  <sheetData>
    <row r="1" spans="2:6" ht="39.75" customHeight="1" x14ac:dyDescent="0.35">
      <c r="B1" s="71" t="s">
        <v>1288</v>
      </c>
    </row>
    <row r="2" spans="2:6" ht="33" customHeight="1" x14ac:dyDescent="0.35">
      <c r="B2" s="72"/>
    </row>
    <row r="3" spans="2:6" x14ac:dyDescent="0.35">
      <c r="B3" s="125" t="s">
        <v>983</v>
      </c>
      <c r="C3" s="240"/>
      <c r="D3" s="44"/>
      <c r="E3" s="44"/>
      <c r="F3" s="44"/>
    </row>
    <row r="4" spans="2:6" ht="14.25" customHeight="1" x14ac:dyDescent="0.35">
      <c r="B4" s="56"/>
    </row>
    <row r="5" spans="2:6" ht="12" customHeight="1" x14ac:dyDescent="0.35">
      <c r="B5" s="248" t="s">
        <v>1107</v>
      </c>
    </row>
    <row r="6" spans="2:6" ht="7" customHeight="1" x14ac:dyDescent="0.35">
      <c r="B6" s="72"/>
    </row>
    <row r="7" spans="2:6" x14ac:dyDescent="0.35">
      <c r="B7" s="63" t="s">
        <v>614</v>
      </c>
      <c r="C7" s="44"/>
      <c r="D7" s="44"/>
      <c r="E7" s="44"/>
      <c r="F7" s="44"/>
    </row>
    <row r="8" spans="2:6" x14ac:dyDescent="0.35"/>
    <row r="9" spans="2:6" x14ac:dyDescent="0.35">
      <c r="B9" s="374" t="s">
        <v>619</v>
      </c>
    </row>
    <row r="10" spans="2:6" x14ac:dyDescent="0.35">
      <c r="B10" s="374"/>
    </row>
    <row r="11" spans="2:6" x14ac:dyDescent="0.35">
      <c r="B11" s="374"/>
    </row>
    <row r="12" spans="2:6" x14ac:dyDescent="0.35">
      <c r="B12" s="374"/>
    </row>
    <row r="13" spans="2:6" x14ac:dyDescent="0.35">
      <c r="B13" s="374"/>
    </row>
    <row r="14" spans="2:6" x14ac:dyDescent="0.35">
      <c r="B14" s="374"/>
    </row>
    <row r="15" spans="2:6" x14ac:dyDescent="0.35">
      <c r="B15" s="374"/>
    </row>
    <row r="16" spans="2:6" x14ac:dyDescent="0.35">
      <c r="B16" s="374"/>
    </row>
    <row r="17" spans="2:2" x14ac:dyDescent="0.35">
      <c r="B17" s="374"/>
    </row>
    <row r="18" spans="2:2" x14ac:dyDescent="0.35">
      <c r="B18" s="374"/>
    </row>
    <row r="19" spans="2:2" x14ac:dyDescent="0.35">
      <c r="B19" s="374"/>
    </row>
    <row r="20" spans="2:2" x14ac:dyDescent="0.35">
      <c r="B20" s="374"/>
    </row>
    <row r="21" spans="2:2" x14ac:dyDescent="0.35">
      <c r="B21" s="374"/>
    </row>
    <row r="22" spans="2:2" ht="29.5" customHeight="1" x14ac:dyDescent="0.35">
      <c r="B22" s="374"/>
    </row>
    <row r="23" spans="2:2" x14ac:dyDescent="0.35"/>
  </sheetData>
  <mergeCells count="1">
    <mergeCell ref="B9:B22"/>
  </mergeCells>
  <hyperlinks>
    <hyperlink ref="B5" location="'GRI 401'!A1" display="Conforme GRI 401" xr:uid="{4C07E1F5-842E-47C1-9A73-33BD6E3692F4}"/>
  </hyperlinks>
  <pageMargins left="0.511811024" right="0.511811024" top="0.78740157499999996" bottom="0.78740157499999996" header="0.31496062000000002" footer="0.31496062000000002"/>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4D8E-C21A-4440-84AD-564F6842184A}">
  <sheetPr>
    <tabColor rgb="FF0070C0"/>
  </sheetPr>
  <dimension ref="A1:G114"/>
  <sheetViews>
    <sheetView showGridLines="0" showRowColHeaders="0" zoomScale="80" zoomScaleNormal="80" workbookViewId="0">
      <selection activeCell="F9" sqref="F9"/>
    </sheetView>
  </sheetViews>
  <sheetFormatPr defaultColWidth="0" defaultRowHeight="14.5" x14ac:dyDescent="0.35"/>
  <cols>
    <col min="1" max="1" width="4.7265625" customWidth="1"/>
    <col min="2" max="2" width="88" customWidth="1"/>
    <col min="3" max="5" width="21.26953125" customWidth="1"/>
    <col min="6" max="6" width="25.54296875" customWidth="1"/>
    <col min="7" max="7" width="2.81640625" customWidth="1"/>
    <col min="8" max="16384" width="9.1796875" hidden="1"/>
  </cols>
  <sheetData>
    <row r="1" spans="2:6" ht="30.65" customHeight="1" x14ac:dyDescent="0.35">
      <c r="B1" s="71" t="s">
        <v>1289</v>
      </c>
    </row>
    <row r="2" spans="2:6" ht="27" customHeight="1" x14ac:dyDescent="0.35">
      <c r="B2" s="72"/>
    </row>
    <row r="3" spans="2:6" ht="19" customHeight="1" x14ac:dyDescent="0.35">
      <c r="B3" s="125" t="s">
        <v>983</v>
      </c>
      <c r="C3" s="63"/>
      <c r="D3" s="63"/>
      <c r="E3" s="63"/>
      <c r="F3" s="11"/>
    </row>
    <row r="4" spans="2:6" ht="5.25" customHeight="1" x14ac:dyDescent="0.35"/>
    <row r="5" spans="2:6" x14ac:dyDescent="0.35">
      <c r="B5" s="87" t="s">
        <v>984</v>
      </c>
      <c r="C5" s="126"/>
      <c r="D5" s="126"/>
      <c r="E5" s="126"/>
      <c r="F5" s="126"/>
    </row>
    <row r="6" spans="2:6" ht="6.75" customHeight="1" x14ac:dyDescent="0.35">
      <c r="B6" s="87"/>
      <c r="C6" s="126"/>
      <c r="D6" s="126"/>
      <c r="E6" s="126"/>
      <c r="F6" s="126"/>
    </row>
    <row r="7" spans="2:6" ht="19.5" customHeight="1" x14ac:dyDescent="0.35">
      <c r="B7" s="230" t="s">
        <v>1001</v>
      </c>
      <c r="C7" s="126"/>
      <c r="D7" s="126"/>
      <c r="E7" s="126"/>
      <c r="F7" s="126"/>
    </row>
    <row r="8" spans="2:6" ht="15.75" customHeight="1" x14ac:dyDescent="0.35">
      <c r="B8" s="133" t="s">
        <v>985</v>
      </c>
      <c r="C8" s="133" t="s">
        <v>988</v>
      </c>
      <c r="D8" s="133" t="s">
        <v>989</v>
      </c>
      <c r="E8" s="133" t="s">
        <v>990</v>
      </c>
      <c r="F8" s="97"/>
    </row>
    <row r="9" spans="2:6" ht="53.25" customHeight="1" x14ac:dyDescent="0.35">
      <c r="B9" s="231" t="s">
        <v>991</v>
      </c>
      <c r="C9" s="134" t="s">
        <v>993</v>
      </c>
      <c r="D9" s="188" t="s">
        <v>994</v>
      </c>
      <c r="E9" s="188" t="s">
        <v>996</v>
      </c>
      <c r="F9" s="97"/>
    </row>
    <row r="10" spans="2:6" ht="53.25" customHeight="1" x14ac:dyDescent="0.35">
      <c r="B10" s="231" t="s">
        <v>992</v>
      </c>
      <c r="C10" s="134" t="s">
        <v>1290</v>
      </c>
      <c r="D10" s="188" t="s">
        <v>1192</v>
      </c>
      <c r="E10" s="188" t="s">
        <v>1193</v>
      </c>
      <c r="F10" s="97"/>
    </row>
    <row r="11" spans="2:6" ht="15.75" customHeight="1" x14ac:dyDescent="0.35">
      <c r="B11" s="87"/>
      <c r="C11" s="126"/>
      <c r="D11" s="126"/>
      <c r="E11" s="126"/>
      <c r="F11" s="126"/>
    </row>
    <row r="12" spans="2:6" ht="15.75" customHeight="1" x14ac:dyDescent="0.35">
      <c r="B12" s="230" t="s">
        <v>1002</v>
      </c>
      <c r="C12" s="126"/>
      <c r="D12" s="126"/>
      <c r="E12" s="126"/>
      <c r="F12" s="126"/>
    </row>
    <row r="13" spans="2:6" x14ac:dyDescent="0.35">
      <c r="B13" s="30" t="s">
        <v>1090</v>
      </c>
      <c r="C13" s="5"/>
      <c r="D13" s="5"/>
      <c r="E13" s="5"/>
      <c r="F13" s="126"/>
    </row>
    <row r="14" spans="2:6" ht="15.75" customHeight="1" x14ac:dyDescent="0.35">
      <c r="B14" s="87"/>
      <c r="C14" s="126"/>
      <c r="D14" s="126"/>
      <c r="E14" s="126"/>
      <c r="F14" s="126"/>
    </row>
    <row r="15" spans="2:6" x14ac:dyDescent="0.35">
      <c r="B15" s="230" t="s">
        <v>1003</v>
      </c>
      <c r="C15" s="126"/>
      <c r="D15" s="126"/>
      <c r="E15" s="126"/>
      <c r="F15" s="126"/>
    </row>
    <row r="16" spans="2:6" ht="117.75" customHeight="1" x14ac:dyDescent="0.35">
      <c r="B16" s="378" t="s">
        <v>998</v>
      </c>
      <c r="C16" s="378"/>
      <c r="D16" s="378"/>
      <c r="E16" s="378"/>
      <c r="F16" s="378"/>
    </row>
    <row r="17" spans="2:6" ht="18.75" customHeight="1" x14ac:dyDescent="0.35">
      <c r="B17" s="230" t="s">
        <v>1005</v>
      </c>
      <c r="C17" s="126"/>
      <c r="D17" s="126"/>
      <c r="E17" s="126"/>
      <c r="F17" s="126"/>
    </row>
    <row r="18" spans="2:6" ht="18.75" customHeight="1" x14ac:dyDescent="0.35">
      <c r="B18" s="30" t="s">
        <v>1108</v>
      </c>
      <c r="C18" s="126"/>
      <c r="D18" s="126"/>
      <c r="E18" s="126"/>
      <c r="F18" s="126"/>
    </row>
    <row r="19" spans="2:6" x14ac:dyDescent="0.35">
      <c r="B19" s="87"/>
      <c r="C19" s="126"/>
      <c r="D19" s="126"/>
      <c r="E19" s="126"/>
      <c r="F19" s="126"/>
    </row>
    <row r="20" spans="2:6" x14ac:dyDescent="0.35">
      <c r="B20" s="230" t="s">
        <v>1004</v>
      </c>
      <c r="C20" s="126"/>
      <c r="D20" s="126"/>
      <c r="E20" s="126"/>
      <c r="F20" s="126"/>
    </row>
    <row r="21" spans="2:6" ht="67.5" customHeight="1" x14ac:dyDescent="0.35">
      <c r="B21" s="378" t="s">
        <v>999</v>
      </c>
      <c r="C21" s="378"/>
      <c r="D21" s="378"/>
      <c r="E21" s="378"/>
      <c r="F21" s="126"/>
    </row>
    <row r="22" spans="2:6" ht="14.25" customHeight="1" x14ac:dyDescent="0.35">
      <c r="B22" s="230" t="s">
        <v>1006</v>
      </c>
      <c r="C22" s="126"/>
      <c r="D22" s="126"/>
      <c r="E22" s="126"/>
      <c r="F22" s="126"/>
    </row>
    <row r="23" spans="2:6" ht="34.5" customHeight="1" x14ac:dyDescent="0.35">
      <c r="B23" s="378" t="s">
        <v>1000</v>
      </c>
      <c r="C23" s="378"/>
      <c r="D23" s="378"/>
      <c r="E23" s="378"/>
      <c r="F23" s="126"/>
    </row>
    <row r="25" spans="2:6" x14ac:dyDescent="0.35">
      <c r="B25" s="54" t="s">
        <v>511</v>
      </c>
      <c r="C25" s="11"/>
      <c r="D25" s="11"/>
      <c r="E25" s="11"/>
      <c r="F25" s="11"/>
    </row>
    <row r="26" spans="2:6" ht="240.75" customHeight="1" x14ac:dyDescent="0.35">
      <c r="B26" s="374" t="s">
        <v>513</v>
      </c>
      <c r="C26" s="374"/>
      <c r="D26" s="374"/>
      <c r="E26" s="374"/>
      <c r="F26" s="374"/>
    </row>
    <row r="27" spans="2:6" ht="73.5" customHeight="1" x14ac:dyDescent="0.35">
      <c r="B27" s="374" t="s">
        <v>514</v>
      </c>
      <c r="C27" s="374"/>
      <c r="D27" s="374"/>
      <c r="E27" s="374"/>
      <c r="F27" s="374"/>
    </row>
    <row r="29" spans="2:6" x14ac:dyDescent="0.35">
      <c r="B29" s="54" t="s">
        <v>519</v>
      </c>
      <c r="C29" s="11"/>
      <c r="D29" s="11"/>
      <c r="E29" s="11"/>
      <c r="F29" s="11"/>
    </row>
    <row r="30" spans="2:6" ht="375.75" customHeight="1" x14ac:dyDescent="0.35">
      <c r="B30" s="374" t="s">
        <v>525</v>
      </c>
      <c r="C30" s="374"/>
      <c r="D30" s="374"/>
      <c r="E30" s="374"/>
      <c r="F30" s="374"/>
    </row>
    <row r="31" spans="2:6" ht="60.75" customHeight="1" x14ac:dyDescent="0.35">
      <c r="B31" s="374"/>
      <c r="C31" s="374"/>
      <c r="D31" s="374"/>
      <c r="E31" s="374"/>
      <c r="F31" s="374"/>
    </row>
    <row r="33" spans="2:6" x14ac:dyDescent="0.35">
      <c r="B33" s="54" t="s">
        <v>526</v>
      </c>
      <c r="C33" s="11"/>
      <c r="D33" s="11"/>
      <c r="E33" s="11"/>
      <c r="F33" s="11"/>
    </row>
    <row r="34" spans="2:6" ht="12" customHeight="1" x14ac:dyDescent="0.35">
      <c r="B34" s="57"/>
      <c r="C34" s="57"/>
      <c r="D34" s="57"/>
    </row>
    <row r="35" spans="2:6" ht="299.25" customHeight="1" x14ac:dyDescent="0.35">
      <c r="B35" s="374" t="s">
        <v>527</v>
      </c>
      <c r="C35" s="374"/>
      <c r="D35" s="374"/>
      <c r="E35" s="374"/>
      <c r="F35" s="374"/>
    </row>
    <row r="36" spans="2:6" ht="14.25" customHeight="1" x14ac:dyDescent="0.35">
      <c r="B36" s="87"/>
      <c r="C36" s="87"/>
      <c r="D36" s="87"/>
      <c r="E36" s="87"/>
      <c r="F36" s="87"/>
    </row>
    <row r="37" spans="2:6" x14ac:dyDescent="0.35">
      <c r="B37" s="54" t="s">
        <v>528</v>
      </c>
      <c r="C37" s="11"/>
      <c r="D37" s="11"/>
      <c r="E37" s="11"/>
      <c r="F37" s="11"/>
    </row>
    <row r="38" spans="2:6" ht="12" customHeight="1" x14ac:dyDescent="0.35">
      <c r="B38" s="57"/>
      <c r="C38" s="57"/>
      <c r="D38" s="57"/>
    </row>
    <row r="39" spans="2:6" ht="93" customHeight="1" x14ac:dyDescent="0.35">
      <c r="B39" s="374" t="s">
        <v>529</v>
      </c>
      <c r="C39" s="374"/>
      <c r="D39" s="374"/>
      <c r="E39" s="374"/>
      <c r="F39" s="374"/>
    </row>
    <row r="41" spans="2:6" x14ac:dyDescent="0.35">
      <c r="B41" s="54" t="s">
        <v>530</v>
      </c>
      <c r="C41" s="11"/>
      <c r="D41" s="11"/>
      <c r="E41" s="11"/>
      <c r="F41" s="11"/>
    </row>
    <row r="42" spans="2:6" x14ac:dyDescent="0.35">
      <c r="B42" s="57"/>
      <c r="C42" s="57"/>
      <c r="D42" s="57"/>
    </row>
    <row r="43" spans="2:6" ht="193.5" customHeight="1" x14ac:dyDescent="0.35">
      <c r="B43" s="374" t="s">
        <v>531</v>
      </c>
      <c r="C43" s="374"/>
      <c r="D43" s="374"/>
      <c r="E43" s="374"/>
      <c r="F43" s="374"/>
    </row>
    <row r="45" spans="2:6" x14ac:dyDescent="0.35">
      <c r="B45" s="54" t="s">
        <v>532</v>
      </c>
      <c r="C45" s="11"/>
      <c r="D45" s="11"/>
      <c r="E45" s="11"/>
      <c r="F45" s="11"/>
    </row>
    <row r="46" spans="2:6" ht="15.75" customHeight="1" x14ac:dyDescent="0.35">
      <c r="B46" s="57"/>
      <c r="C46" s="57"/>
      <c r="D46" s="57"/>
    </row>
    <row r="47" spans="2:6" ht="372" customHeight="1" x14ac:dyDescent="0.35">
      <c r="B47" s="374" t="s">
        <v>836</v>
      </c>
      <c r="C47" s="374"/>
      <c r="D47" s="374"/>
      <c r="E47" s="374"/>
      <c r="F47" s="374"/>
    </row>
    <row r="48" spans="2:6" ht="148.5" customHeight="1" x14ac:dyDescent="0.35">
      <c r="B48" s="374"/>
      <c r="C48" s="374"/>
      <c r="D48" s="374"/>
      <c r="E48" s="374"/>
      <c r="F48" s="374"/>
    </row>
    <row r="49" spans="2:6" x14ac:dyDescent="0.35">
      <c r="B49" s="138"/>
      <c r="C49" s="138"/>
      <c r="D49" s="138"/>
      <c r="E49" s="138"/>
      <c r="F49" s="138"/>
    </row>
    <row r="50" spans="2:6" x14ac:dyDescent="0.35">
      <c r="B50" s="54" t="s">
        <v>533</v>
      </c>
      <c r="C50" s="11"/>
      <c r="D50" s="11"/>
      <c r="E50" s="11"/>
      <c r="F50" s="11"/>
    </row>
    <row r="51" spans="2:6" x14ac:dyDescent="0.35">
      <c r="B51" s="57"/>
      <c r="C51" s="57"/>
      <c r="D51" s="57"/>
    </row>
    <row r="52" spans="2:6" ht="340.5" customHeight="1" x14ac:dyDescent="0.35">
      <c r="B52" s="374" t="s">
        <v>534</v>
      </c>
      <c r="C52" s="374"/>
      <c r="D52" s="374"/>
      <c r="E52" s="374"/>
      <c r="F52" s="374"/>
    </row>
    <row r="54" spans="2:6" x14ac:dyDescent="0.35">
      <c r="B54" s="54" t="s">
        <v>535</v>
      </c>
      <c r="C54" s="11"/>
      <c r="D54" s="11"/>
      <c r="E54" s="11"/>
      <c r="F54" s="11"/>
    </row>
    <row r="55" spans="2:6" x14ac:dyDescent="0.35">
      <c r="B55" s="57"/>
      <c r="C55" s="57"/>
      <c r="D55" s="57"/>
    </row>
    <row r="56" spans="2:6" ht="110.25" customHeight="1" x14ac:dyDescent="0.35">
      <c r="B56" s="374" t="s">
        <v>536</v>
      </c>
      <c r="C56" s="374"/>
      <c r="D56" s="374"/>
      <c r="E56" s="374"/>
      <c r="F56" s="374"/>
    </row>
    <row r="58" spans="2:6" x14ac:dyDescent="0.35">
      <c r="B58" s="54" t="s">
        <v>546</v>
      </c>
      <c r="C58" s="11"/>
      <c r="D58" s="11"/>
      <c r="E58" s="11"/>
      <c r="F58" s="11"/>
    </row>
    <row r="59" spans="2:6" ht="11.25" customHeight="1" x14ac:dyDescent="0.35">
      <c r="B59" s="57"/>
      <c r="C59" s="57"/>
      <c r="D59" s="57"/>
    </row>
    <row r="60" spans="2:6" x14ac:dyDescent="0.35">
      <c r="B60" s="87" t="s">
        <v>545</v>
      </c>
      <c r="C60" s="126">
        <v>2019</v>
      </c>
      <c r="D60" s="126">
        <v>2020</v>
      </c>
      <c r="E60" s="126">
        <v>2021</v>
      </c>
      <c r="F60" s="126">
        <v>2022</v>
      </c>
    </row>
    <row r="61" spans="2:6" ht="3.75" customHeight="1" x14ac:dyDescent="0.35">
      <c r="B61" s="87"/>
      <c r="C61" s="12"/>
    </row>
    <row r="62" spans="2:6" x14ac:dyDescent="0.35">
      <c r="B62" t="s">
        <v>538</v>
      </c>
      <c r="C62" s="55">
        <v>17117253</v>
      </c>
      <c r="D62" s="55">
        <v>16136552</v>
      </c>
      <c r="E62" s="55">
        <v>16187072</v>
      </c>
      <c r="F62" s="55" t="s">
        <v>1337</v>
      </c>
    </row>
    <row r="63" spans="2:6" x14ac:dyDescent="0.35">
      <c r="B63" t="s">
        <v>539</v>
      </c>
      <c r="C63" s="55">
        <v>0</v>
      </c>
      <c r="D63" s="55">
        <v>0</v>
      </c>
      <c r="E63" s="55">
        <v>0</v>
      </c>
      <c r="F63" s="55">
        <v>0</v>
      </c>
    </row>
    <row r="64" spans="2:6" x14ac:dyDescent="0.35">
      <c r="B64" t="s">
        <v>540</v>
      </c>
      <c r="C64" s="55">
        <v>0</v>
      </c>
      <c r="D64" s="55">
        <v>0</v>
      </c>
      <c r="E64" s="55">
        <v>0</v>
      </c>
      <c r="F64" s="55">
        <v>0</v>
      </c>
    </row>
    <row r="65" spans="2:6" x14ac:dyDescent="0.35">
      <c r="B65" t="s">
        <v>541</v>
      </c>
      <c r="C65" s="55">
        <v>5</v>
      </c>
      <c r="D65" s="55">
        <v>4</v>
      </c>
      <c r="E65" s="55">
        <v>3</v>
      </c>
      <c r="F65" s="55">
        <v>7</v>
      </c>
    </row>
    <row r="66" spans="2:6" x14ac:dyDescent="0.35">
      <c r="B66" t="s">
        <v>542</v>
      </c>
      <c r="C66" s="118">
        <v>0.29210294432173201</v>
      </c>
      <c r="D66" s="118">
        <v>0.24788443032935414</v>
      </c>
      <c r="E66" s="118">
        <v>0.18533308556359049</v>
      </c>
      <c r="F66" s="118" t="s">
        <v>1338</v>
      </c>
    </row>
    <row r="67" spans="2:6" x14ac:dyDescent="0.35">
      <c r="B67" t="s">
        <v>543</v>
      </c>
      <c r="C67" s="55">
        <v>12</v>
      </c>
      <c r="D67" s="55">
        <v>13</v>
      </c>
      <c r="E67" s="55">
        <v>9</v>
      </c>
      <c r="F67" s="55">
        <v>15</v>
      </c>
    </row>
    <row r="68" spans="2:6" x14ac:dyDescent="0.35">
      <c r="B68" t="s">
        <v>544</v>
      </c>
      <c r="C68" s="118">
        <v>0.70104706637215686</v>
      </c>
      <c r="D68" s="118">
        <v>0.80562439857040091</v>
      </c>
      <c r="E68" s="118">
        <v>0.55599925669077144</v>
      </c>
      <c r="F68" s="55" t="s">
        <v>1339</v>
      </c>
    </row>
    <row r="70" spans="2:6" x14ac:dyDescent="0.35">
      <c r="B70" s="87" t="s">
        <v>548</v>
      </c>
      <c r="C70" s="126">
        <v>2019</v>
      </c>
      <c r="D70" s="126">
        <v>2020</v>
      </c>
      <c r="E70" s="126">
        <v>2021</v>
      </c>
      <c r="F70" s="126">
        <v>2022</v>
      </c>
    </row>
    <row r="71" spans="2:6" ht="9" customHeight="1" x14ac:dyDescent="0.35">
      <c r="B71" s="87"/>
      <c r="C71" s="12"/>
      <c r="F71" s="126"/>
    </row>
    <row r="72" spans="2:6" x14ac:dyDescent="0.35">
      <c r="B72" t="s">
        <v>538</v>
      </c>
      <c r="C72" s="55">
        <v>30986736</v>
      </c>
      <c r="D72" s="55">
        <v>24988785</v>
      </c>
      <c r="E72" s="55">
        <v>37460045</v>
      </c>
      <c r="F72" s="55">
        <v>42188834</v>
      </c>
    </row>
    <row r="73" spans="2:6" x14ac:dyDescent="0.35">
      <c r="B73" t="s">
        <v>539</v>
      </c>
      <c r="C73" s="55">
        <v>0</v>
      </c>
      <c r="D73" s="55">
        <v>1</v>
      </c>
      <c r="E73" s="55">
        <v>0</v>
      </c>
      <c r="F73" s="55">
        <v>0</v>
      </c>
    </row>
    <row r="74" spans="2:6" x14ac:dyDescent="0.35">
      <c r="B74" t="s">
        <v>540</v>
      </c>
      <c r="C74" s="55">
        <v>0</v>
      </c>
      <c r="D74" s="55">
        <v>4.002E-2</v>
      </c>
      <c r="E74" s="55">
        <v>0</v>
      </c>
      <c r="F74" s="55">
        <v>0</v>
      </c>
    </row>
    <row r="75" spans="2:6" x14ac:dyDescent="0.35">
      <c r="B75" t="s">
        <v>541</v>
      </c>
      <c r="C75" s="55">
        <v>14</v>
      </c>
      <c r="D75" s="55">
        <v>2</v>
      </c>
      <c r="E75" s="55">
        <v>16</v>
      </c>
      <c r="F75" s="55">
        <v>11</v>
      </c>
    </row>
    <row r="76" spans="2:6" x14ac:dyDescent="0.35">
      <c r="B76" t="s">
        <v>542</v>
      </c>
      <c r="C76" s="118">
        <v>0.45180621798952947</v>
      </c>
      <c r="D76" s="118">
        <v>8.0035904106582206E-2</v>
      </c>
      <c r="E76" s="118">
        <v>0.42712175065459745</v>
      </c>
      <c r="F76" s="118" t="s">
        <v>1340</v>
      </c>
    </row>
    <row r="77" spans="2:6" x14ac:dyDescent="0.35">
      <c r="B77" t="s">
        <v>543</v>
      </c>
      <c r="C77" s="55">
        <v>51</v>
      </c>
      <c r="D77" s="55">
        <v>26</v>
      </c>
      <c r="E77" s="55">
        <v>37</v>
      </c>
      <c r="F77" s="55">
        <v>36</v>
      </c>
    </row>
    <row r="78" spans="2:6" x14ac:dyDescent="0.35">
      <c r="B78" t="s">
        <v>544</v>
      </c>
      <c r="C78" s="118">
        <v>1.6458655083904286</v>
      </c>
      <c r="D78" s="118">
        <v>1.0404667533855687</v>
      </c>
      <c r="E78" s="118">
        <v>0.98771904838875646</v>
      </c>
      <c r="F78" s="55" t="s">
        <v>1341</v>
      </c>
    </row>
    <row r="79" spans="2:6" x14ac:dyDescent="0.35">
      <c r="F79" s="55"/>
    </row>
    <row r="80" spans="2:6" x14ac:dyDescent="0.35">
      <c r="B80" s="385" t="s">
        <v>547</v>
      </c>
      <c r="C80" s="385"/>
      <c r="D80" s="385"/>
      <c r="E80" s="385"/>
      <c r="F80" s="385"/>
    </row>
    <row r="81" spans="2:6" ht="67.5" customHeight="1" x14ac:dyDescent="0.35">
      <c r="B81" s="374" t="s">
        <v>549</v>
      </c>
      <c r="C81" s="374"/>
      <c r="D81" s="374"/>
      <c r="E81" s="374"/>
      <c r="F81" s="374"/>
    </row>
    <row r="82" spans="2:6" x14ac:dyDescent="0.35">
      <c r="B82" s="385" t="s">
        <v>550</v>
      </c>
      <c r="C82" s="385"/>
      <c r="D82" s="385"/>
      <c r="E82" s="385"/>
      <c r="F82" s="385"/>
    </row>
    <row r="83" spans="2:6" ht="60" customHeight="1" x14ac:dyDescent="0.35">
      <c r="B83" s="374" t="s">
        <v>551</v>
      </c>
      <c r="C83" s="374"/>
      <c r="D83" s="374"/>
      <c r="E83" s="374"/>
      <c r="F83" s="374"/>
    </row>
    <row r="84" spans="2:6" ht="16.5" customHeight="1" x14ac:dyDescent="0.35">
      <c r="B84" s="61"/>
      <c r="C84" s="61"/>
      <c r="D84" s="61"/>
      <c r="E84" s="61"/>
      <c r="F84" s="61"/>
    </row>
    <row r="85" spans="2:6" x14ac:dyDescent="0.35">
      <c r="B85" s="385" t="s">
        <v>552</v>
      </c>
      <c r="C85" s="385"/>
      <c r="D85" s="385"/>
      <c r="E85" s="385"/>
      <c r="F85" s="385"/>
    </row>
    <row r="86" spans="2:6" x14ac:dyDescent="0.35">
      <c r="B86" s="374" t="s">
        <v>553</v>
      </c>
      <c r="C86" s="374"/>
      <c r="D86" s="374"/>
      <c r="E86" s="374"/>
      <c r="F86" s="374"/>
    </row>
    <row r="87" spans="2:6" ht="15.75" customHeight="1" x14ac:dyDescent="0.35">
      <c r="B87" s="61"/>
      <c r="C87" s="61"/>
      <c r="D87" s="61"/>
      <c r="E87" s="61"/>
      <c r="F87" s="61"/>
    </row>
    <row r="88" spans="2:6" x14ac:dyDescent="0.35">
      <c r="B88" s="385" t="s">
        <v>554</v>
      </c>
      <c r="C88" s="385"/>
      <c r="D88" s="385"/>
      <c r="E88" s="385"/>
      <c r="F88" s="385"/>
    </row>
    <row r="89" spans="2:6" ht="15.75" customHeight="1" x14ac:dyDescent="0.35">
      <c r="B89" s="374" t="s">
        <v>555</v>
      </c>
      <c r="C89" s="374"/>
      <c r="D89" s="374"/>
      <c r="E89" s="374"/>
      <c r="F89" s="374"/>
    </row>
    <row r="90" spans="2:6" ht="15.75" customHeight="1" x14ac:dyDescent="0.35">
      <c r="B90" s="61"/>
      <c r="C90" s="61"/>
      <c r="D90" s="61"/>
      <c r="E90" s="61"/>
      <c r="F90" s="61"/>
    </row>
    <row r="91" spans="2:6" ht="15.75" customHeight="1" x14ac:dyDescent="0.35">
      <c r="B91" s="385" t="s">
        <v>556</v>
      </c>
      <c r="C91" s="385"/>
      <c r="D91" s="385"/>
      <c r="E91" s="385"/>
      <c r="F91" s="385"/>
    </row>
    <row r="92" spans="2:6" ht="38.25" customHeight="1" x14ac:dyDescent="0.35">
      <c r="B92" s="374" t="s">
        <v>557</v>
      </c>
      <c r="C92" s="374"/>
      <c r="D92" s="374"/>
      <c r="E92" s="374"/>
      <c r="F92" s="374"/>
    </row>
    <row r="94" spans="2:6" x14ac:dyDescent="0.35">
      <c r="B94" s="54" t="s">
        <v>570</v>
      </c>
      <c r="C94" s="11"/>
      <c r="D94" s="11"/>
      <c r="E94" s="11"/>
      <c r="F94" s="11"/>
    </row>
    <row r="95" spans="2:6" x14ac:dyDescent="0.35">
      <c r="B95" s="57"/>
      <c r="C95" s="57"/>
      <c r="D95" s="57"/>
    </row>
    <row r="96" spans="2:6" x14ac:dyDescent="0.35">
      <c r="B96" s="87" t="s">
        <v>558</v>
      </c>
      <c r="C96" s="126">
        <v>2019</v>
      </c>
      <c r="D96" s="126">
        <v>2020</v>
      </c>
      <c r="E96" s="126">
        <v>2021</v>
      </c>
      <c r="F96" s="126">
        <v>2022</v>
      </c>
    </row>
    <row r="97" spans="2:6" x14ac:dyDescent="0.35">
      <c r="B97" t="s">
        <v>560</v>
      </c>
      <c r="C97" s="12">
        <v>0</v>
      </c>
      <c r="D97" s="12">
        <v>0</v>
      </c>
      <c r="E97" s="12">
        <v>0</v>
      </c>
      <c r="F97" s="12">
        <v>0</v>
      </c>
    </row>
    <row r="98" spans="2:6" x14ac:dyDescent="0.35">
      <c r="B98" t="s">
        <v>559</v>
      </c>
      <c r="C98" s="12">
        <v>6</v>
      </c>
      <c r="D98" s="12">
        <v>1</v>
      </c>
      <c r="E98" s="12">
        <v>36</v>
      </c>
      <c r="F98" s="12">
        <v>5</v>
      </c>
    </row>
    <row r="99" spans="2:6" x14ac:dyDescent="0.35">
      <c r="F99" s="12"/>
    </row>
    <row r="100" spans="2:6" x14ac:dyDescent="0.35">
      <c r="B100" s="374" t="s">
        <v>561</v>
      </c>
      <c r="C100" s="374"/>
      <c r="D100" s="374"/>
      <c r="E100" s="374"/>
      <c r="F100" s="374"/>
    </row>
    <row r="102" spans="2:6" x14ac:dyDescent="0.35">
      <c r="B102" s="87" t="s">
        <v>562</v>
      </c>
    </row>
    <row r="103" spans="2:6" ht="8.25" customHeight="1" x14ac:dyDescent="0.35">
      <c r="B103" s="87"/>
    </row>
    <row r="104" spans="2:6" x14ac:dyDescent="0.35">
      <c r="B104" s="378" t="s">
        <v>567</v>
      </c>
      <c r="C104" s="378"/>
      <c r="D104" s="378"/>
      <c r="E104" s="378"/>
      <c r="F104" s="378"/>
    </row>
    <row r="106" spans="2:6" x14ac:dyDescent="0.35">
      <c r="B106" s="385" t="s">
        <v>565</v>
      </c>
      <c r="C106" s="385"/>
      <c r="D106" s="385"/>
      <c r="E106" s="385"/>
      <c r="F106" s="385"/>
    </row>
    <row r="107" spans="2:6" x14ac:dyDescent="0.35">
      <c r="B107" s="374" t="s">
        <v>569</v>
      </c>
      <c r="C107" s="374"/>
      <c r="D107" s="374"/>
      <c r="E107" s="374"/>
      <c r="F107" s="374"/>
    </row>
    <row r="108" spans="2:6" x14ac:dyDescent="0.35">
      <c r="B108" s="61"/>
      <c r="C108" s="61"/>
      <c r="D108" s="61"/>
      <c r="E108" s="61"/>
      <c r="F108" s="61"/>
    </row>
    <row r="109" spans="2:6" x14ac:dyDescent="0.35">
      <c r="B109" s="385" t="s">
        <v>563</v>
      </c>
      <c r="C109" s="385"/>
      <c r="D109" s="385"/>
      <c r="E109" s="385"/>
      <c r="F109" s="385"/>
    </row>
    <row r="110" spans="2:6" x14ac:dyDescent="0.35">
      <c r="B110" s="374" t="s">
        <v>568</v>
      </c>
      <c r="C110" s="374"/>
      <c r="D110" s="374"/>
      <c r="E110" s="374"/>
      <c r="F110" s="374"/>
    </row>
    <row r="111" spans="2:6" x14ac:dyDescent="0.35">
      <c r="B111" s="61"/>
      <c r="C111" s="61"/>
      <c r="D111" s="61"/>
      <c r="E111" s="61"/>
      <c r="F111" s="61"/>
    </row>
    <row r="112" spans="2:6" x14ac:dyDescent="0.35">
      <c r="B112" s="385" t="s">
        <v>564</v>
      </c>
      <c r="C112" s="385"/>
      <c r="D112" s="385"/>
      <c r="E112" s="385"/>
      <c r="F112" s="385"/>
    </row>
    <row r="113" spans="2:6" x14ac:dyDescent="0.35">
      <c r="B113" t="s">
        <v>1194</v>
      </c>
      <c r="F113" s="55"/>
    </row>
    <row r="114" spans="2:6" x14ac:dyDescent="0.35">
      <c r="B114" s="374"/>
      <c r="C114" s="374"/>
      <c r="D114" s="374"/>
      <c r="E114" s="374"/>
      <c r="F114" s="374"/>
    </row>
  </sheetData>
  <mergeCells count="30">
    <mergeCell ref="B110:F110"/>
    <mergeCell ref="B112:F112"/>
    <mergeCell ref="B114:F114"/>
    <mergeCell ref="B104:F104"/>
    <mergeCell ref="B106:F106"/>
    <mergeCell ref="B107:F107"/>
    <mergeCell ref="B88:F88"/>
    <mergeCell ref="B89:F89"/>
    <mergeCell ref="B91:F91"/>
    <mergeCell ref="B92:F92"/>
    <mergeCell ref="B109:F109"/>
    <mergeCell ref="B100:F100"/>
    <mergeCell ref="B35:F35"/>
    <mergeCell ref="B47:F48"/>
    <mergeCell ref="B39:F39"/>
    <mergeCell ref="B43:F43"/>
    <mergeCell ref="B86:F86"/>
    <mergeCell ref="B52:F52"/>
    <mergeCell ref="B56:F56"/>
    <mergeCell ref="B81:F81"/>
    <mergeCell ref="B83:F83"/>
    <mergeCell ref="B82:F82"/>
    <mergeCell ref="B80:F80"/>
    <mergeCell ref="B85:F85"/>
    <mergeCell ref="B16:F16"/>
    <mergeCell ref="B26:F26"/>
    <mergeCell ref="B27:F27"/>
    <mergeCell ref="B30:F31"/>
    <mergeCell ref="B21:E21"/>
    <mergeCell ref="B23:E23"/>
  </mergeCell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8590D-3B15-46E6-A3DE-6D5AFC74815D}">
  <sheetPr>
    <tabColor rgb="FF0070C0"/>
  </sheetPr>
  <dimension ref="A1:N77"/>
  <sheetViews>
    <sheetView showGridLines="0" showRowColHeaders="0" zoomScale="80" zoomScaleNormal="80" workbookViewId="0">
      <selection activeCell="D1" sqref="D1"/>
    </sheetView>
  </sheetViews>
  <sheetFormatPr defaultColWidth="0" defaultRowHeight="14.5" zeroHeight="1" x14ac:dyDescent="0.35"/>
  <cols>
    <col min="1" max="1" width="4.54296875" customWidth="1"/>
    <col min="2" max="2" width="146.1796875" customWidth="1"/>
    <col min="3" max="5" width="9.1796875" customWidth="1"/>
    <col min="6" max="6" width="11.1796875" style="12" customWidth="1"/>
    <col min="7" max="7" width="3.453125" customWidth="1"/>
    <col min="8" max="14" width="0" hidden="1" customWidth="1"/>
    <col min="15" max="16384" width="9.1796875" hidden="1"/>
  </cols>
  <sheetData>
    <row r="1" spans="2:14" ht="28.5" customHeight="1" x14ac:dyDescent="0.35">
      <c r="B1" s="71" t="s">
        <v>1292</v>
      </c>
    </row>
    <row r="2" spans="2:14" ht="34.5" customHeight="1" x14ac:dyDescent="0.35">
      <c r="B2" s="72"/>
    </row>
    <row r="3" spans="2:14" x14ac:dyDescent="0.35">
      <c r="B3" s="125" t="s">
        <v>983</v>
      </c>
      <c r="C3" s="240"/>
      <c r="D3" s="44"/>
      <c r="E3" s="44"/>
      <c r="F3" s="44"/>
    </row>
    <row r="4" spans="2:14" ht="14.25" customHeight="1" x14ac:dyDescent="0.35">
      <c r="B4" s="56"/>
      <c r="F4"/>
    </row>
    <row r="5" spans="2:14" ht="12" customHeight="1" x14ac:dyDescent="0.35">
      <c r="B5" s="248" t="s">
        <v>1107</v>
      </c>
      <c r="F5"/>
    </row>
    <row r="6" spans="2:14" x14ac:dyDescent="0.35"/>
    <row r="7" spans="2:14" x14ac:dyDescent="0.35">
      <c r="B7" s="54" t="s">
        <v>574</v>
      </c>
      <c r="C7" s="11"/>
      <c r="D7" s="11"/>
      <c r="E7" s="11"/>
      <c r="F7" s="11"/>
    </row>
    <row r="8" spans="2:14" ht="7.5" customHeight="1" x14ac:dyDescent="0.35">
      <c r="B8" s="57"/>
      <c r="C8" s="57"/>
      <c r="D8" s="57"/>
    </row>
    <row r="9" spans="2:14" x14ac:dyDescent="0.35">
      <c r="B9" s="113" t="s">
        <v>1291</v>
      </c>
      <c r="C9" s="127">
        <v>2019</v>
      </c>
      <c r="D9" s="127">
        <v>2020</v>
      </c>
      <c r="E9" s="127">
        <v>2021</v>
      </c>
      <c r="F9" s="127">
        <v>2022</v>
      </c>
    </row>
    <row r="10" spans="2:14" ht="6.75" customHeight="1" x14ac:dyDescent="0.35"/>
    <row r="11" spans="2:14" ht="16.5" customHeight="1" x14ac:dyDescent="0.35">
      <c r="B11" s="148" t="s">
        <v>609</v>
      </c>
      <c r="C11" s="147"/>
      <c r="D11" s="147"/>
      <c r="E11" s="147"/>
      <c r="F11" s="153"/>
    </row>
    <row r="12" spans="2:14" ht="10.5" customHeight="1" x14ac:dyDescent="0.35"/>
    <row r="13" spans="2:14" x14ac:dyDescent="0.35">
      <c r="B13" s="65" t="s">
        <v>576</v>
      </c>
      <c r="C13" s="67" t="s">
        <v>263</v>
      </c>
      <c r="D13" s="67" t="s">
        <v>263</v>
      </c>
      <c r="E13" s="67" t="s">
        <v>263</v>
      </c>
      <c r="F13" s="146">
        <v>21.85350473659901</v>
      </c>
    </row>
    <row r="14" spans="2:14" x14ac:dyDescent="0.35">
      <c r="B14" t="s">
        <v>32</v>
      </c>
      <c r="C14" s="67" t="s">
        <v>263</v>
      </c>
      <c r="D14" s="67" t="s">
        <v>263</v>
      </c>
      <c r="E14" s="67" t="s">
        <v>263</v>
      </c>
      <c r="F14" s="146">
        <v>24.428380231105709</v>
      </c>
      <c r="N14" s="113"/>
    </row>
    <row r="15" spans="2:14" x14ac:dyDescent="0.35">
      <c r="B15" t="s">
        <v>33</v>
      </c>
      <c r="C15" s="67" t="s">
        <v>263</v>
      </c>
      <c r="D15" s="67" t="s">
        <v>263</v>
      </c>
      <c r="E15" s="67" t="s">
        <v>263</v>
      </c>
      <c r="F15" s="146">
        <v>14.53134547069274</v>
      </c>
    </row>
    <row r="16" spans="2:14" x14ac:dyDescent="0.35"/>
    <row r="17" spans="2:6" x14ac:dyDescent="0.35">
      <c r="B17" s="65" t="s">
        <v>636</v>
      </c>
      <c r="C17" s="67" t="s">
        <v>263</v>
      </c>
      <c r="D17" s="67" t="s">
        <v>263</v>
      </c>
      <c r="E17" s="67" t="s">
        <v>263</v>
      </c>
      <c r="F17" s="98">
        <v>189163.93700000102</v>
      </c>
    </row>
    <row r="18" spans="2:6" x14ac:dyDescent="0.35">
      <c r="B18" t="s">
        <v>32</v>
      </c>
      <c r="C18" s="67" t="s">
        <v>263</v>
      </c>
      <c r="D18" s="67" t="s">
        <v>263</v>
      </c>
      <c r="E18" s="67" t="s">
        <v>263</v>
      </c>
      <c r="F18" s="55">
        <v>156439.34700000097</v>
      </c>
    </row>
    <row r="19" spans="2:6" x14ac:dyDescent="0.35">
      <c r="B19" t="s">
        <v>33</v>
      </c>
      <c r="C19" s="67" t="s">
        <v>263</v>
      </c>
      <c r="D19" s="67" t="s">
        <v>263</v>
      </c>
      <c r="E19" s="67" t="s">
        <v>263</v>
      </c>
      <c r="F19" s="55">
        <v>32724.590000000051</v>
      </c>
    </row>
    <row r="20" spans="2:6" x14ac:dyDescent="0.35"/>
    <row r="21" spans="2:6" s="65" customFormat="1" x14ac:dyDescent="0.35">
      <c r="B21" s="65" t="s">
        <v>577</v>
      </c>
      <c r="C21" s="67" t="s">
        <v>263</v>
      </c>
      <c r="D21" s="67" t="s">
        <v>263</v>
      </c>
      <c r="E21" s="67" t="s">
        <v>263</v>
      </c>
      <c r="F21" s="98">
        <v>8656</v>
      </c>
    </row>
    <row r="22" spans="2:6" x14ac:dyDescent="0.35">
      <c r="B22" t="s">
        <v>32</v>
      </c>
      <c r="C22" s="67" t="s">
        <v>263</v>
      </c>
      <c r="D22" s="67" t="s">
        <v>263</v>
      </c>
      <c r="E22" s="67" t="s">
        <v>263</v>
      </c>
      <c r="F22" s="55">
        <v>6404</v>
      </c>
    </row>
    <row r="23" spans="2:6" x14ac:dyDescent="0.35">
      <c r="B23" t="s">
        <v>33</v>
      </c>
      <c r="C23" s="67" t="s">
        <v>263</v>
      </c>
      <c r="D23" s="67" t="s">
        <v>263</v>
      </c>
      <c r="E23" s="67" t="s">
        <v>263</v>
      </c>
      <c r="F23" s="55">
        <v>2252</v>
      </c>
    </row>
    <row r="24" spans="2:6" x14ac:dyDescent="0.35"/>
    <row r="25" spans="2:6" x14ac:dyDescent="0.35">
      <c r="B25" s="148" t="s">
        <v>610</v>
      </c>
      <c r="C25" s="147"/>
      <c r="D25" s="147"/>
      <c r="E25" s="147"/>
      <c r="F25" s="153"/>
    </row>
    <row r="26" spans="2:6" x14ac:dyDescent="0.35"/>
    <row r="27" spans="2:6" x14ac:dyDescent="0.35">
      <c r="B27" s="65" t="s">
        <v>576</v>
      </c>
      <c r="C27" s="67" t="s">
        <v>263</v>
      </c>
      <c r="D27" s="67" t="s">
        <v>263</v>
      </c>
      <c r="E27" s="67" t="s">
        <v>263</v>
      </c>
      <c r="F27" s="155">
        <v>20.353219529222862</v>
      </c>
    </row>
    <row r="28" spans="2:6" x14ac:dyDescent="0.35">
      <c r="B28" t="s">
        <v>611</v>
      </c>
      <c r="C28" s="67" t="s">
        <v>263</v>
      </c>
      <c r="D28" s="67" t="s">
        <v>263</v>
      </c>
      <c r="E28" s="67" t="s">
        <v>263</v>
      </c>
      <c r="F28" s="154">
        <v>21.1912342268025</v>
      </c>
    </row>
    <row r="29" spans="2:6" x14ac:dyDescent="0.35">
      <c r="B29" t="s">
        <v>612</v>
      </c>
      <c r="C29" s="67" t="s">
        <v>263</v>
      </c>
      <c r="D29" s="67" t="s">
        <v>263</v>
      </c>
      <c r="E29" s="67" t="s">
        <v>263</v>
      </c>
      <c r="F29" s="154">
        <v>18.084348298334625</v>
      </c>
    </row>
    <row r="30" spans="2:6" x14ac:dyDescent="0.35">
      <c r="B30" t="s">
        <v>632</v>
      </c>
      <c r="C30" s="67" t="s">
        <v>263</v>
      </c>
      <c r="D30" s="67" t="s">
        <v>263</v>
      </c>
      <c r="E30" s="67" t="s">
        <v>263</v>
      </c>
      <c r="F30" s="154">
        <v>31.913812500000226</v>
      </c>
    </row>
    <row r="31" spans="2:6" x14ac:dyDescent="0.35">
      <c r="B31" t="s">
        <v>633</v>
      </c>
      <c r="C31" s="67" t="s">
        <v>263</v>
      </c>
      <c r="D31" s="67" t="s">
        <v>263</v>
      </c>
      <c r="E31" s="67" t="s">
        <v>263</v>
      </c>
      <c r="F31" s="154">
        <v>8.5801941747572812</v>
      </c>
    </row>
    <row r="32" spans="2:6" x14ac:dyDescent="0.35">
      <c r="B32" t="s">
        <v>634</v>
      </c>
      <c r="C32" s="67" t="s">
        <v>263</v>
      </c>
      <c r="D32" s="67" t="s">
        <v>263</v>
      </c>
      <c r="E32" s="67" t="s">
        <v>263</v>
      </c>
      <c r="F32" s="154">
        <v>10.456417112299487</v>
      </c>
    </row>
    <row r="33" spans="2:6" x14ac:dyDescent="0.35">
      <c r="B33" t="s">
        <v>635</v>
      </c>
      <c r="C33" s="67" t="s">
        <v>263</v>
      </c>
      <c r="D33" s="67" t="s">
        <v>263</v>
      </c>
      <c r="E33" s="67" t="s">
        <v>263</v>
      </c>
      <c r="F33" s="154">
        <v>14.930385395537563</v>
      </c>
    </row>
    <row r="34" spans="2:6" x14ac:dyDescent="0.35"/>
    <row r="35" spans="2:6" x14ac:dyDescent="0.35">
      <c r="B35" s="65" t="s">
        <v>636</v>
      </c>
      <c r="C35" s="67" t="s">
        <v>263</v>
      </c>
      <c r="D35" s="67" t="s">
        <v>263</v>
      </c>
      <c r="E35" s="67" t="s">
        <v>263</v>
      </c>
      <c r="F35" s="98">
        <v>204061.3789999884</v>
      </c>
    </row>
    <row r="36" spans="2:6" x14ac:dyDescent="0.35">
      <c r="B36" t="s">
        <v>611</v>
      </c>
      <c r="C36" s="67" t="s">
        <v>263</v>
      </c>
      <c r="D36" s="67" t="s">
        <v>263</v>
      </c>
      <c r="E36" s="67" t="s">
        <v>263</v>
      </c>
      <c r="F36" s="55">
        <v>154166.22899998818</v>
      </c>
    </row>
    <row r="37" spans="2:6" x14ac:dyDescent="0.35">
      <c r="B37" t="s">
        <v>612</v>
      </c>
      <c r="C37" s="67" t="s">
        <v>263</v>
      </c>
      <c r="D37" s="67" t="s">
        <v>263</v>
      </c>
      <c r="E37" s="67" t="s">
        <v>263</v>
      </c>
      <c r="F37" s="55">
        <v>24974.485000000117</v>
      </c>
    </row>
    <row r="38" spans="2:6" x14ac:dyDescent="0.35">
      <c r="B38" t="s">
        <v>632</v>
      </c>
      <c r="C38" s="67" t="s">
        <v>263</v>
      </c>
      <c r="D38" s="67" t="s">
        <v>263</v>
      </c>
      <c r="E38" s="67" t="s">
        <v>263</v>
      </c>
      <c r="F38" s="55">
        <v>12765.525000000091</v>
      </c>
    </row>
    <row r="39" spans="2:6" x14ac:dyDescent="0.35">
      <c r="B39" t="s">
        <v>633</v>
      </c>
      <c r="C39" s="67" t="s">
        <v>263</v>
      </c>
      <c r="D39" s="67" t="s">
        <v>263</v>
      </c>
      <c r="E39" s="67" t="s">
        <v>263</v>
      </c>
      <c r="F39" s="55">
        <v>883.75999999999988</v>
      </c>
    </row>
    <row r="40" spans="2:6" x14ac:dyDescent="0.35">
      <c r="B40" t="s">
        <v>634</v>
      </c>
      <c r="C40" s="67" t="s">
        <v>263</v>
      </c>
      <c r="D40" s="67" t="s">
        <v>263</v>
      </c>
      <c r="E40" s="67" t="s">
        <v>263</v>
      </c>
      <c r="F40" s="55">
        <v>3910.700000000008</v>
      </c>
    </row>
    <row r="41" spans="2:6" x14ac:dyDescent="0.35">
      <c r="B41" t="s">
        <v>635</v>
      </c>
      <c r="C41" s="67" t="s">
        <v>263</v>
      </c>
      <c r="D41" s="67" t="s">
        <v>263</v>
      </c>
      <c r="E41" s="67" t="s">
        <v>263</v>
      </c>
      <c r="F41" s="55">
        <v>7360.6800000000185</v>
      </c>
    </row>
    <row r="42" spans="2:6" x14ac:dyDescent="0.35"/>
    <row r="43" spans="2:6" x14ac:dyDescent="0.35">
      <c r="B43" s="65" t="s">
        <v>577</v>
      </c>
      <c r="C43" s="67" t="s">
        <v>263</v>
      </c>
      <c r="D43" s="67" t="s">
        <v>263</v>
      </c>
      <c r="E43" s="67" t="s">
        <v>263</v>
      </c>
      <c r="F43" s="98">
        <v>10026</v>
      </c>
    </row>
    <row r="44" spans="2:6" x14ac:dyDescent="0.35">
      <c r="B44" t="s">
        <v>611</v>
      </c>
      <c r="C44" s="67" t="s">
        <v>263</v>
      </c>
      <c r="D44" s="67" t="s">
        <v>263</v>
      </c>
      <c r="E44" s="67" t="s">
        <v>263</v>
      </c>
      <c r="F44" s="55">
        <v>7275</v>
      </c>
    </row>
    <row r="45" spans="2:6" x14ac:dyDescent="0.35">
      <c r="B45" t="s">
        <v>612</v>
      </c>
      <c r="C45" s="67" t="s">
        <v>263</v>
      </c>
      <c r="D45" s="67" t="s">
        <v>263</v>
      </c>
      <c r="E45" s="67" t="s">
        <v>263</v>
      </c>
      <c r="F45" s="55">
        <v>1381</v>
      </c>
    </row>
    <row r="46" spans="2:6" x14ac:dyDescent="0.35">
      <c r="B46" t="s">
        <v>632</v>
      </c>
      <c r="C46" s="67" t="s">
        <v>263</v>
      </c>
      <c r="D46" s="67" t="s">
        <v>263</v>
      </c>
      <c r="E46" s="67" t="s">
        <v>263</v>
      </c>
      <c r="F46" s="55">
        <v>400</v>
      </c>
    </row>
    <row r="47" spans="2:6" x14ac:dyDescent="0.35">
      <c r="B47" t="s">
        <v>633</v>
      </c>
      <c r="C47" s="67" t="s">
        <v>263</v>
      </c>
      <c r="D47" s="67" t="s">
        <v>263</v>
      </c>
      <c r="E47" s="67" t="s">
        <v>263</v>
      </c>
      <c r="F47" s="55">
        <v>103</v>
      </c>
    </row>
    <row r="48" spans="2:6" x14ac:dyDescent="0.35">
      <c r="B48" t="s">
        <v>634</v>
      </c>
      <c r="C48" s="67" t="s">
        <v>263</v>
      </c>
      <c r="D48" s="67" t="s">
        <v>263</v>
      </c>
      <c r="E48" s="67" t="s">
        <v>263</v>
      </c>
      <c r="F48" s="55">
        <v>374</v>
      </c>
    </row>
    <row r="49" spans="2:6" x14ac:dyDescent="0.35">
      <c r="B49" t="s">
        <v>635</v>
      </c>
      <c r="C49" s="67" t="s">
        <v>263</v>
      </c>
      <c r="D49" s="67" t="s">
        <v>263</v>
      </c>
      <c r="E49" s="67" t="s">
        <v>263</v>
      </c>
      <c r="F49" s="55">
        <v>493</v>
      </c>
    </row>
    <row r="50" spans="2:6" x14ac:dyDescent="0.35">
      <c r="F50" s="55"/>
    </row>
    <row r="51" spans="2:6" x14ac:dyDescent="0.35">
      <c r="B51" s="257" t="s">
        <v>1257</v>
      </c>
    </row>
    <row r="52" spans="2:6" x14ac:dyDescent="0.35">
      <c r="B52" s="257"/>
    </row>
    <row r="53" spans="2:6" x14ac:dyDescent="0.35">
      <c r="B53" s="54" t="s">
        <v>615</v>
      </c>
      <c r="C53" s="54"/>
      <c r="D53" s="54"/>
      <c r="E53" s="54"/>
      <c r="F53" s="11"/>
    </row>
    <row r="54" spans="2:6" ht="409.6" customHeight="1" x14ac:dyDescent="0.35">
      <c r="B54" s="378" t="s">
        <v>616</v>
      </c>
      <c r="C54" s="378"/>
      <c r="D54" s="378"/>
      <c r="E54" s="378"/>
      <c r="F54" s="378"/>
    </row>
    <row r="55" spans="2:6" ht="105" customHeight="1" x14ac:dyDescent="0.35">
      <c r="B55" s="378"/>
      <c r="C55" s="378"/>
      <c r="D55" s="378"/>
      <c r="E55" s="378"/>
      <c r="F55" s="378"/>
    </row>
    <row r="56" spans="2:6" x14ac:dyDescent="0.35"/>
    <row r="57" spans="2:6" x14ac:dyDescent="0.35">
      <c r="B57" s="54" t="s">
        <v>617</v>
      </c>
      <c r="C57" s="44"/>
      <c r="D57" s="44"/>
      <c r="E57" s="44"/>
      <c r="F57" s="11"/>
    </row>
    <row r="58" spans="2:6" x14ac:dyDescent="0.35"/>
    <row r="59" spans="2:6" ht="30.75" customHeight="1" x14ac:dyDescent="0.35">
      <c r="B59" s="113" t="s">
        <v>630</v>
      </c>
      <c r="C59" s="127">
        <v>2019</v>
      </c>
      <c r="D59" s="127">
        <v>2020</v>
      </c>
      <c r="E59" s="127">
        <v>2021</v>
      </c>
      <c r="F59" s="127">
        <v>2022</v>
      </c>
    </row>
    <row r="60" spans="2:6" x14ac:dyDescent="0.35"/>
    <row r="61" spans="2:6" x14ac:dyDescent="0.35">
      <c r="B61" t="s">
        <v>631</v>
      </c>
      <c r="C61" s="102">
        <v>1</v>
      </c>
      <c r="D61" s="102">
        <v>1</v>
      </c>
      <c r="E61" s="102">
        <v>1</v>
      </c>
      <c r="F61" s="102">
        <v>1</v>
      </c>
    </row>
    <row r="62" spans="2:6" x14ac:dyDescent="0.35">
      <c r="C62" s="102"/>
      <c r="D62" s="102"/>
      <c r="E62" s="102"/>
      <c r="F62" s="102"/>
    </row>
    <row r="63" spans="2:6" s="65" customFormat="1" x14ac:dyDescent="0.35">
      <c r="B63" s="65" t="s">
        <v>609</v>
      </c>
      <c r="C63" s="111">
        <v>1</v>
      </c>
      <c r="D63" s="111">
        <v>1</v>
      </c>
      <c r="E63" s="111">
        <v>1</v>
      </c>
      <c r="F63" s="111">
        <v>1</v>
      </c>
    </row>
    <row r="64" spans="2:6" x14ac:dyDescent="0.35">
      <c r="B64" t="s">
        <v>33</v>
      </c>
      <c r="C64" s="102">
        <v>1</v>
      </c>
      <c r="D64" s="102">
        <v>1</v>
      </c>
      <c r="E64" s="102">
        <v>1</v>
      </c>
      <c r="F64" s="102">
        <v>1</v>
      </c>
    </row>
    <row r="65" spans="2:6" x14ac:dyDescent="0.35">
      <c r="B65" t="s">
        <v>32</v>
      </c>
      <c r="C65" s="102">
        <v>1</v>
      </c>
      <c r="D65" s="102">
        <v>1</v>
      </c>
      <c r="E65" s="102">
        <v>1</v>
      </c>
      <c r="F65" s="102">
        <v>1</v>
      </c>
    </row>
    <row r="66" spans="2:6" x14ac:dyDescent="0.35">
      <c r="C66" s="102"/>
      <c r="D66" s="102"/>
      <c r="E66" s="102"/>
      <c r="F66" s="102"/>
    </row>
    <row r="67" spans="2:6" x14ac:dyDescent="0.35">
      <c r="B67" s="65" t="s">
        <v>610</v>
      </c>
      <c r="C67" s="111">
        <v>1</v>
      </c>
      <c r="D67" s="111">
        <v>1</v>
      </c>
      <c r="E67" s="111">
        <v>1</v>
      </c>
      <c r="F67" s="111">
        <v>1</v>
      </c>
    </row>
    <row r="68" spans="2:6" x14ac:dyDescent="0.35">
      <c r="B68" t="s">
        <v>611</v>
      </c>
      <c r="C68" s="102">
        <v>1</v>
      </c>
      <c r="D68" s="102">
        <v>1</v>
      </c>
      <c r="E68" s="102">
        <v>1</v>
      </c>
      <c r="F68" s="102">
        <v>1</v>
      </c>
    </row>
    <row r="69" spans="2:6" x14ac:dyDescent="0.35">
      <c r="B69" t="s">
        <v>612</v>
      </c>
      <c r="C69" s="102">
        <v>1</v>
      </c>
      <c r="D69" s="102">
        <v>1</v>
      </c>
      <c r="E69" s="102">
        <v>1</v>
      </c>
      <c r="F69" s="102">
        <v>1</v>
      </c>
    </row>
    <row r="70" spans="2:6" x14ac:dyDescent="0.35">
      <c r="B70" t="s">
        <v>632</v>
      </c>
      <c r="C70" s="102">
        <v>1</v>
      </c>
      <c r="D70" s="102">
        <v>1</v>
      </c>
      <c r="E70" s="102">
        <v>1</v>
      </c>
      <c r="F70" s="102">
        <v>1</v>
      </c>
    </row>
    <row r="71" spans="2:6" x14ac:dyDescent="0.35">
      <c r="B71" t="s">
        <v>633</v>
      </c>
      <c r="C71" s="102">
        <v>1</v>
      </c>
      <c r="D71" s="102">
        <v>1</v>
      </c>
      <c r="E71" s="102">
        <v>1</v>
      </c>
      <c r="F71" s="102">
        <v>1</v>
      </c>
    </row>
    <row r="72" spans="2:6" x14ac:dyDescent="0.35">
      <c r="B72" t="s">
        <v>634</v>
      </c>
      <c r="C72" s="102">
        <v>1</v>
      </c>
      <c r="D72" s="102">
        <v>1</v>
      </c>
      <c r="E72" s="102">
        <v>1</v>
      </c>
      <c r="F72" s="102">
        <v>1</v>
      </c>
    </row>
    <row r="73" spans="2:6" x14ac:dyDescent="0.35">
      <c r="B73" t="s">
        <v>635</v>
      </c>
      <c r="C73" s="102">
        <v>1</v>
      </c>
      <c r="D73" s="102">
        <v>1</v>
      </c>
      <c r="E73" s="102">
        <v>1</v>
      </c>
      <c r="F73" s="102">
        <v>1</v>
      </c>
    </row>
    <row r="74" spans="2:6" x14ac:dyDescent="0.35"/>
    <row r="75" spans="2:6" x14ac:dyDescent="0.35">
      <c r="B75" s="374" t="s">
        <v>639</v>
      </c>
      <c r="C75" s="374"/>
      <c r="D75" s="374"/>
      <c r="E75" s="374"/>
      <c r="F75" s="374"/>
    </row>
    <row r="76" spans="2:6" ht="88.5" customHeight="1" x14ac:dyDescent="0.35">
      <c r="B76" s="374"/>
      <c r="C76" s="374"/>
      <c r="D76" s="374"/>
      <c r="E76" s="374"/>
      <c r="F76" s="374"/>
    </row>
    <row r="77" spans="2:6" x14ac:dyDescent="0.35"/>
  </sheetData>
  <mergeCells count="2">
    <mergeCell ref="B75:F76"/>
    <mergeCell ref="B54:F55"/>
  </mergeCells>
  <hyperlinks>
    <hyperlink ref="B5" location="'GRI 401'!A1" display="Conforme GRI 401" xr:uid="{5214509E-784F-4185-8C4B-DA9CB21E275C}"/>
  </hyperlinks>
  <pageMargins left="0.511811024" right="0.511811024" top="0.78740157499999996" bottom="0.78740157499999996" header="0.31496062000000002" footer="0.31496062000000002"/>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718D-6DCA-444B-BB0C-852A8E102EAB}">
  <sheetPr>
    <tabColor rgb="FF0070C0"/>
  </sheetPr>
  <dimension ref="A1:Q169"/>
  <sheetViews>
    <sheetView showGridLines="0" showRowColHeaders="0" zoomScale="87" zoomScaleNormal="87" workbookViewId="0">
      <selection activeCell="E1" sqref="E1"/>
    </sheetView>
  </sheetViews>
  <sheetFormatPr defaultColWidth="0" defaultRowHeight="14.5" zeroHeight="1" x14ac:dyDescent="0.35"/>
  <cols>
    <col min="1" max="1" width="2.81640625" customWidth="1"/>
    <col min="2" max="2" width="97.7265625" customWidth="1"/>
    <col min="3" max="5" width="24" customWidth="1"/>
    <col min="6" max="6" width="14.453125" bestFit="1" customWidth="1"/>
    <col min="7" max="7" width="3.81640625" customWidth="1"/>
    <col min="8" max="17" width="0" hidden="1" customWidth="1"/>
    <col min="18" max="16384" width="8.7265625" hidden="1"/>
  </cols>
  <sheetData>
    <row r="1" spans="2:6" ht="33" customHeight="1" x14ac:dyDescent="0.35">
      <c r="B1" s="71" t="s">
        <v>1303</v>
      </c>
      <c r="F1" s="12"/>
    </row>
    <row r="2" spans="2:6" ht="22" customHeight="1" x14ac:dyDescent="0.35">
      <c r="B2" s="72"/>
      <c r="F2" s="12"/>
    </row>
    <row r="3" spans="2:6" x14ac:dyDescent="0.35">
      <c r="B3" s="125" t="s">
        <v>983</v>
      </c>
      <c r="C3" s="63"/>
      <c r="D3" s="63"/>
      <c r="E3" s="63"/>
      <c r="F3" s="11"/>
    </row>
    <row r="4" spans="2:6" x14ac:dyDescent="0.35">
      <c r="B4" s="56"/>
      <c r="C4" s="65"/>
      <c r="D4" s="65"/>
      <c r="E4" s="65"/>
      <c r="F4" s="100"/>
    </row>
    <row r="5" spans="2:6" x14ac:dyDescent="0.35">
      <c r="B5" s="237" t="s">
        <v>1109</v>
      </c>
      <c r="C5" s="238"/>
      <c r="D5" s="238"/>
      <c r="E5" s="238"/>
      <c r="F5" s="238"/>
    </row>
    <row r="6" spans="2:6" ht="10.5" customHeight="1" x14ac:dyDescent="0.35">
      <c r="B6" s="87"/>
      <c r="C6" s="126"/>
      <c r="D6" s="126"/>
      <c r="E6" s="126"/>
      <c r="F6" s="126"/>
    </row>
    <row r="7" spans="2:6" x14ac:dyDescent="0.35">
      <c r="B7" s="230" t="s">
        <v>1001</v>
      </c>
      <c r="C7" s="126"/>
      <c r="D7" s="126"/>
      <c r="E7" s="126"/>
      <c r="F7" s="126"/>
    </row>
    <row r="8" spans="2:6" x14ac:dyDescent="0.35">
      <c r="B8" s="133" t="s">
        <v>985</v>
      </c>
      <c r="C8" s="133" t="s">
        <v>988</v>
      </c>
      <c r="D8" s="133" t="s">
        <v>989</v>
      </c>
      <c r="E8" s="133" t="s">
        <v>990</v>
      </c>
      <c r="F8" s="97"/>
    </row>
    <row r="9" spans="2:6" ht="43.5" x14ac:dyDescent="0.35">
      <c r="B9" s="231" t="s">
        <v>991</v>
      </c>
      <c r="C9" s="134" t="s">
        <v>1111</v>
      </c>
      <c r="D9" s="188" t="s">
        <v>1027</v>
      </c>
      <c r="E9" s="188" t="s">
        <v>1112</v>
      </c>
      <c r="F9" s="97"/>
    </row>
    <row r="10" spans="2:6" ht="105.75" customHeight="1" x14ac:dyDescent="0.35">
      <c r="B10" s="231" t="s">
        <v>992</v>
      </c>
      <c r="C10" s="134" t="s">
        <v>1110</v>
      </c>
      <c r="D10" s="188" t="s">
        <v>1027</v>
      </c>
      <c r="E10" s="188" t="s">
        <v>1113</v>
      </c>
      <c r="F10" s="97"/>
    </row>
    <row r="11" spans="2:6" x14ac:dyDescent="0.35">
      <c r="B11" s="87"/>
      <c r="C11" s="126"/>
      <c r="D11" s="126"/>
      <c r="E11" s="126"/>
      <c r="F11" s="126"/>
    </row>
    <row r="12" spans="2:6" x14ac:dyDescent="0.35">
      <c r="B12" s="230" t="s">
        <v>1002</v>
      </c>
      <c r="C12" s="126"/>
      <c r="D12" s="126"/>
      <c r="E12" s="126"/>
      <c r="F12" s="126"/>
    </row>
    <row r="13" spans="2:6" x14ac:dyDescent="0.35">
      <c r="B13" s="378" t="s">
        <v>1114</v>
      </c>
      <c r="C13" s="378"/>
      <c r="D13" s="378"/>
      <c r="E13" s="378"/>
      <c r="F13" s="136"/>
    </row>
    <row r="14" spans="2:6" x14ac:dyDescent="0.35">
      <c r="B14" s="87"/>
      <c r="C14" s="126"/>
      <c r="D14" s="126"/>
      <c r="E14" s="126"/>
      <c r="F14" s="126"/>
    </row>
    <row r="15" spans="2:6" x14ac:dyDescent="0.35">
      <c r="B15" s="230" t="s">
        <v>1003</v>
      </c>
      <c r="C15" s="126"/>
      <c r="D15" s="126"/>
      <c r="E15" s="126"/>
      <c r="F15" s="126"/>
    </row>
    <row r="16" spans="2:6" ht="62.25" customHeight="1" x14ac:dyDescent="0.35">
      <c r="B16" s="378" t="s">
        <v>1115</v>
      </c>
      <c r="C16" s="378"/>
      <c r="D16" s="378"/>
      <c r="E16" s="378"/>
      <c r="F16" s="136"/>
    </row>
    <row r="17" spans="2:6" x14ac:dyDescent="0.35">
      <c r="B17" s="230" t="s">
        <v>1005</v>
      </c>
      <c r="C17" s="126"/>
      <c r="D17" s="126"/>
      <c r="E17" s="126"/>
      <c r="F17" s="126"/>
    </row>
    <row r="18" spans="2:6" x14ac:dyDescent="0.35">
      <c r="B18" s="30" t="s">
        <v>1116</v>
      </c>
      <c r="C18" s="126"/>
      <c r="D18" s="126"/>
      <c r="E18" s="126"/>
      <c r="F18" s="126"/>
    </row>
    <row r="19" spans="2:6" x14ac:dyDescent="0.35">
      <c r="B19" s="136"/>
      <c r="C19" s="126"/>
      <c r="D19" s="126"/>
      <c r="E19" s="126"/>
      <c r="F19" s="126"/>
    </row>
    <row r="20" spans="2:6" x14ac:dyDescent="0.35">
      <c r="B20" s="230" t="s">
        <v>1004</v>
      </c>
      <c r="C20" s="126"/>
      <c r="D20" s="126"/>
      <c r="E20" s="126"/>
      <c r="F20" s="126"/>
    </row>
    <row r="21" spans="2:6" ht="54" customHeight="1" x14ac:dyDescent="0.35">
      <c r="B21" s="378" t="s">
        <v>1072</v>
      </c>
      <c r="C21" s="378"/>
      <c r="D21" s="378"/>
      <c r="E21" s="378"/>
      <c r="F21" s="126"/>
    </row>
    <row r="22" spans="2:6" x14ac:dyDescent="0.35">
      <c r="B22" s="230" t="s">
        <v>1006</v>
      </c>
      <c r="C22" s="126"/>
      <c r="D22" s="126"/>
      <c r="E22" s="126"/>
      <c r="F22" s="126"/>
    </row>
    <row r="23" spans="2:6" ht="39.75" customHeight="1" x14ac:dyDescent="0.35">
      <c r="B23" s="378" t="s">
        <v>1000</v>
      </c>
      <c r="C23" s="378"/>
      <c r="D23" s="378"/>
      <c r="E23" s="378"/>
      <c r="F23" s="126"/>
    </row>
    <row r="24" spans="2:6" ht="22" customHeight="1" x14ac:dyDescent="0.35">
      <c r="B24" s="72"/>
      <c r="C24" s="72"/>
      <c r="D24" s="72"/>
      <c r="E24" s="72"/>
    </row>
    <row r="25" spans="2:6" x14ac:dyDescent="0.35">
      <c r="B25" s="54" t="s">
        <v>620</v>
      </c>
      <c r="C25" s="54"/>
      <c r="D25" s="54"/>
      <c r="E25" s="54"/>
      <c r="F25" s="11"/>
    </row>
    <row r="26" spans="2:6" x14ac:dyDescent="0.35"/>
    <row r="27" spans="2:6" ht="29" x14ac:dyDescent="0.35">
      <c r="B27" s="113" t="s">
        <v>1246</v>
      </c>
      <c r="C27" s="109">
        <v>2019</v>
      </c>
      <c r="D27" s="109">
        <v>2020</v>
      </c>
      <c r="E27" s="109">
        <v>2021</v>
      </c>
      <c r="F27" s="127">
        <v>2022</v>
      </c>
    </row>
    <row r="28" spans="2:6" x14ac:dyDescent="0.35">
      <c r="B28" s="2" t="s">
        <v>628</v>
      </c>
      <c r="C28" s="12">
        <v>28</v>
      </c>
      <c r="D28" s="12">
        <v>28</v>
      </c>
      <c r="E28" s="12">
        <v>29</v>
      </c>
      <c r="F28" s="12">
        <v>29</v>
      </c>
    </row>
    <row r="29" spans="2:6" x14ac:dyDescent="0.35">
      <c r="B29" s="149" t="s">
        <v>622</v>
      </c>
      <c r="C29" s="5">
        <v>23</v>
      </c>
      <c r="D29" s="5">
        <v>24</v>
      </c>
      <c r="E29" s="5">
        <v>23</v>
      </c>
      <c r="F29" s="12">
        <v>25</v>
      </c>
    </row>
    <row r="30" spans="2:6" x14ac:dyDescent="0.35">
      <c r="B30" s="149" t="s">
        <v>33</v>
      </c>
      <c r="C30" s="5">
        <v>5</v>
      </c>
      <c r="D30" s="5">
        <v>4</v>
      </c>
      <c r="E30" s="5">
        <v>6</v>
      </c>
      <c r="F30" s="12">
        <v>4</v>
      </c>
    </row>
    <row r="31" spans="2:6" x14ac:dyDescent="0.35">
      <c r="B31" s="149"/>
      <c r="C31" s="149"/>
      <c r="D31" s="149"/>
      <c r="E31" s="149"/>
      <c r="F31" s="12"/>
    </row>
    <row r="32" spans="2:6" x14ac:dyDescent="0.35">
      <c r="B32" t="s">
        <v>1242</v>
      </c>
      <c r="C32" s="12" t="s">
        <v>263</v>
      </c>
      <c r="D32" s="12" t="s">
        <v>263</v>
      </c>
      <c r="E32" s="12" t="s">
        <v>263</v>
      </c>
      <c r="F32" s="12">
        <v>11</v>
      </c>
    </row>
    <row r="33" spans="2:15" x14ac:dyDescent="0.35">
      <c r="B33" s="149" t="s">
        <v>622</v>
      </c>
      <c r="C33" s="5" t="s">
        <v>263</v>
      </c>
      <c r="D33" s="5" t="s">
        <v>263</v>
      </c>
      <c r="E33" s="5" t="s">
        <v>263</v>
      </c>
      <c r="F33" s="12">
        <v>10</v>
      </c>
    </row>
    <row r="34" spans="2:15" x14ac:dyDescent="0.35">
      <c r="B34" s="149" t="s">
        <v>33</v>
      </c>
      <c r="C34" s="5" t="s">
        <v>263</v>
      </c>
      <c r="D34" s="5" t="s">
        <v>263</v>
      </c>
      <c r="E34" s="5" t="s">
        <v>263</v>
      </c>
      <c r="F34" s="12">
        <v>1</v>
      </c>
    </row>
    <row r="35" spans="2:15" x14ac:dyDescent="0.35">
      <c r="B35" s="149"/>
      <c r="C35" s="149"/>
      <c r="D35" s="149"/>
      <c r="E35" s="149"/>
      <c r="F35" s="12"/>
    </row>
    <row r="36" spans="2:15" x14ac:dyDescent="0.35">
      <c r="B36" s="3" t="s">
        <v>1243</v>
      </c>
      <c r="C36" s="12" t="s">
        <v>263</v>
      </c>
      <c r="D36" s="12" t="s">
        <v>263</v>
      </c>
      <c r="E36" s="12" t="s">
        <v>263</v>
      </c>
      <c r="F36" s="12">
        <v>5</v>
      </c>
    </row>
    <row r="37" spans="2:15" x14ac:dyDescent="0.35">
      <c r="B37" s="149" t="s">
        <v>622</v>
      </c>
      <c r="C37" s="5" t="s">
        <v>263</v>
      </c>
      <c r="D37" s="5" t="s">
        <v>263</v>
      </c>
      <c r="E37" s="5" t="s">
        <v>263</v>
      </c>
      <c r="F37" s="12">
        <v>5</v>
      </c>
    </row>
    <row r="38" spans="2:15" x14ac:dyDescent="0.35">
      <c r="B38" s="149" t="s">
        <v>33</v>
      </c>
      <c r="C38" s="5" t="s">
        <v>263</v>
      </c>
      <c r="D38" s="5" t="s">
        <v>263</v>
      </c>
      <c r="E38" s="5" t="s">
        <v>263</v>
      </c>
      <c r="F38" s="12">
        <v>0</v>
      </c>
    </row>
    <row r="39" spans="2:15" x14ac:dyDescent="0.35">
      <c r="B39" s="149"/>
      <c r="C39" s="5"/>
      <c r="D39" s="5"/>
      <c r="E39" s="5"/>
      <c r="F39" s="12"/>
    </row>
    <row r="40" spans="2:15" x14ac:dyDescent="0.35">
      <c r="B40" s="160" t="s">
        <v>1245</v>
      </c>
      <c r="C40" s="12" t="s">
        <v>263</v>
      </c>
      <c r="D40" s="12" t="s">
        <v>263</v>
      </c>
      <c r="E40" s="12" t="s">
        <v>263</v>
      </c>
      <c r="F40" s="12">
        <v>5</v>
      </c>
    </row>
    <row r="41" spans="2:15" x14ac:dyDescent="0.35">
      <c r="B41" s="149" t="s">
        <v>622</v>
      </c>
      <c r="C41" s="5" t="s">
        <v>263</v>
      </c>
      <c r="D41" s="5" t="s">
        <v>263</v>
      </c>
      <c r="E41" s="5" t="s">
        <v>263</v>
      </c>
      <c r="F41" s="12">
        <v>4</v>
      </c>
    </row>
    <row r="42" spans="2:15" x14ac:dyDescent="0.35">
      <c r="B42" s="149" t="s">
        <v>33</v>
      </c>
      <c r="C42" s="5" t="s">
        <v>263</v>
      </c>
      <c r="D42" s="5" t="s">
        <v>263</v>
      </c>
      <c r="E42" s="5" t="s">
        <v>263</v>
      </c>
      <c r="F42" s="12">
        <v>1</v>
      </c>
      <c r="K42" s="3"/>
      <c r="L42" s="12"/>
      <c r="M42" s="12"/>
      <c r="N42" s="12"/>
      <c r="O42" s="12"/>
    </row>
    <row r="43" spans="2:15" ht="12" customHeight="1" x14ac:dyDescent="0.35">
      <c r="B43" s="296" t="s">
        <v>1244</v>
      </c>
      <c r="C43" s="5"/>
      <c r="D43" s="5"/>
      <c r="E43" s="5"/>
      <c r="F43" s="12"/>
      <c r="K43" s="149"/>
      <c r="L43" s="5"/>
      <c r="M43" s="5"/>
      <c r="N43" s="5"/>
      <c r="O43" s="12"/>
    </row>
    <row r="44" spans="2:15" ht="12" customHeight="1" x14ac:dyDescent="0.35">
      <c r="B44" s="149"/>
      <c r="C44" s="5"/>
      <c r="D44" s="5"/>
      <c r="E44" s="5"/>
      <c r="F44" s="12"/>
      <c r="K44" s="149"/>
      <c r="L44" s="5"/>
      <c r="M44" s="5"/>
      <c r="N44" s="5"/>
      <c r="O44" s="12"/>
    </row>
    <row r="45" spans="2:15" x14ac:dyDescent="0.35">
      <c r="B45" s="3" t="s">
        <v>624</v>
      </c>
      <c r="C45" s="12" t="s">
        <v>263</v>
      </c>
      <c r="D45" s="12" t="s">
        <v>263</v>
      </c>
      <c r="E45" s="12" t="s">
        <v>263</v>
      </c>
      <c r="F45" s="12">
        <v>11</v>
      </c>
    </row>
    <row r="46" spans="2:15" x14ac:dyDescent="0.35">
      <c r="B46" s="149" t="s">
        <v>622</v>
      </c>
      <c r="C46" s="5" t="s">
        <v>263</v>
      </c>
      <c r="D46" s="5" t="s">
        <v>263</v>
      </c>
      <c r="E46" s="5" t="s">
        <v>263</v>
      </c>
      <c r="F46" s="12">
        <v>9</v>
      </c>
    </row>
    <row r="47" spans="2:15" x14ac:dyDescent="0.35">
      <c r="B47" s="149" t="s">
        <v>33</v>
      </c>
      <c r="C47" s="5" t="s">
        <v>263</v>
      </c>
      <c r="D47" s="5" t="s">
        <v>263</v>
      </c>
      <c r="E47" s="5" t="s">
        <v>263</v>
      </c>
      <c r="F47" s="12">
        <v>2</v>
      </c>
    </row>
    <row r="48" spans="2:15" x14ac:dyDescent="0.35">
      <c r="B48" s="149"/>
      <c r="C48" s="5"/>
      <c r="D48" s="5"/>
      <c r="E48" s="5"/>
      <c r="F48" s="12"/>
    </row>
    <row r="49" spans="2:6" x14ac:dyDescent="0.35">
      <c r="B49" s="296" t="s">
        <v>1256</v>
      </c>
      <c r="C49" s="5"/>
      <c r="D49" s="5"/>
      <c r="E49" s="5"/>
      <c r="F49" s="12"/>
    </row>
    <row r="50" spans="2:6" x14ac:dyDescent="0.35">
      <c r="B50" s="3"/>
      <c r="C50" s="3"/>
      <c r="D50" s="3"/>
      <c r="E50" s="3"/>
      <c r="F50" s="12"/>
    </row>
    <row r="51" spans="2:6" x14ac:dyDescent="0.35">
      <c r="B51" s="2" t="s">
        <v>627</v>
      </c>
      <c r="C51" s="12" t="s">
        <v>263</v>
      </c>
      <c r="D51" s="12" t="s">
        <v>263</v>
      </c>
      <c r="E51" s="12" t="s">
        <v>263</v>
      </c>
      <c r="F51" s="55">
        <v>29</v>
      </c>
    </row>
    <row r="52" spans="2:6" x14ac:dyDescent="0.35">
      <c r="B52" s="149" t="s">
        <v>520</v>
      </c>
      <c r="C52" s="5" t="s">
        <v>263</v>
      </c>
      <c r="D52" s="5" t="s">
        <v>263</v>
      </c>
      <c r="E52" s="5" t="s">
        <v>263</v>
      </c>
      <c r="F52" s="55">
        <v>0</v>
      </c>
    </row>
    <row r="53" spans="2:6" x14ac:dyDescent="0.35">
      <c r="B53" s="149" t="s">
        <v>521</v>
      </c>
      <c r="C53" s="5" t="s">
        <v>263</v>
      </c>
      <c r="D53" s="5" t="s">
        <v>263</v>
      </c>
      <c r="E53" s="5" t="s">
        <v>263</v>
      </c>
      <c r="F53" s="55">
        <v>11</v>
      </c>
    </row>
    <row r="54" spans="2:6" x14ac:dyDescent="0.35">
      <c r="B54" s="149" t="s">
        <v>522</v>
      </c>
      <c r="C54" s="149"/>
      <c r="D54" s="149"/>
      <c r="E54" s="149"/>
      <c r="F54" s="55">
        <v>18</v>
      </c>
    </row>
    <row r="55" spans="2:6" x14ac:dyDescent="0.35"/>
    <row r="56" spans="2:6" x14ac:dyDescent="0.35">
      <c r="B56" s="113" t="s">
        <v>621</v>
      </c>
      <c r="C56" s="109">
        <v>2019</v>
      </c>
      <c r="D56" s="109">
        <v>2020</v>
      </c>
      <c r="E56" s="109">
        <v>2021</v>
      </c>
      <c r="F56" s="127">
        <v>2022</v>
      </c>
    </row>
    <row r="57" spans="2:6" x14ac:dyDescent="0.35">
      <c r="B57" s="2" t="s">
        <v>626</v>
      </c>
      <c r="C57" s="5" t="s">
        <v>263</v>
      </c>
      <c r="D57" s="5" t="s">
        <v>263</v>
      </c>
      <c r="E57" s="5" t="s">
        <v>263</v>
      </c>
      <c r="F57" s="55">
        <v>8668</v>
      </c>
    </row>
    <row r="58" spans="2:6" x14ac:dyDescent="0.35">
      <c r="B58" s="149" t="s">
        <v>622</v>
      </c>
      <c r="C58" s="5" t="s">
        <v>263</v>
      </c>
      <c r="D58" s="5" t="s">
        <v>263</v>
      </c>
      <c r="E58" s="5" t="s">
        <v>263</v>
      </c>
      <c r="F58" s="55">
        <v>6429</v>
      </c>
    </row>
    <row r="59" spans="2:6" x14ac:dyDescent="0.35">
      <c r="B59" s="149" t="s">
        <v>33</v>
      </c>
      <c r="C59" s="5" t="s">
        <v>263</v>
      </c>
      <c r="D59" s="5" t="s">
        <v>263</v>
      </c>
      <c r="E59" s="5" t="s">
        <v>263</v>
      </c>
      <c r="F59" s="55">
        <v>2239</v>
      </c>
    </row>
    <row r="60" spans="2:6" x14ac:dyDescent="0.35">
      <c r="C60" s="5" t="s">
        <v>263</v>
      </c>
      <c r="D60" s="5" t="s">
        <v>263</v>
      </c>
      <c r="E60" s="5" t="s">
        <v>263</v>
      </c>
    </row>
    <row r="61" spans="2:6" x14ac:dyDescent="0.35">
      <c r="B61" s="2" t="s">
        <v>625</v>
      </c>
      <c r="C61" s="5" t="s">
        <v>263</v>
      </c>
      <c r="D61" s="5" t="s">
        <v>263</v>
      </c>
      <c r="E61" s="5" t="s">
        <v>263</v>
      </c>
    </row>
    <row r="62" spans="2:6" x14ac:dyDescent="0.35">
      <c r="B62" s="149" t="s">
        <v>520</v>
      </c>
      <c r="C62" s="5" t="s">
        <v>263</v>
      </c>
      <c r="D62" s="5" t="s">
        <v>263</v>
      </c>
      <c r="E62" s="5" t="s">
        <v>263</v>
      </c>
      <c r="F62" s="55">
        <v>1438</v>
      </c>
    </row>
    <row r="63" spans="2:6" x14ac:dyDescent="0.35">
      <c r="B63" s="149" t="s">
        <v>521</v>
      </c>
      <c r="C63" s="5" t="s">
        <v>263</v>
      </c>
      <c r="D63" s="5" t="s">
        <v>263</v>
      </c>
      <c r="E63" s="5" t="s">
        <v>263</v>
      </c>
      <c r="F63" s="55">
        <v>5491</v>
      </c>
    </row>
    <row r="64" spans="2:6" x14ac:dyDescent="0.35">
      <c r="B64" s="149" t="s">
        <v>522</v>
      </c>
      <c r="C64" s="5" t="s">
        <v>263</v>
      </c>
      <c r="D64" s="5" t="s">
        <v>263</v>
      </c>
      <c r="E64" s="5" t="s">
        <v>263</v>
      </c>
      <c r="F64" s="55">
        <v>1739</v>
      </c>
    </row>
    <row r="65" spans="2:17" x14ac:dyDescent="0.35">
      <c r="C65" s="5" t="s">
        <v>263</v>
      </c>
      <c r="D65" s="5" t="s">
        <v>263</v>
      </c>
      <c r="E65" s="5" t="s">
        <v>263</v>
      </c>
    </row>
    <row r="66" spans="2:17" x14ac:dyDescent="0.35">
      <c r="B66" s="2" t="s">
        <v>623</v>
      </c>
      <c r="C66" s="2"/>
      <c r="D66" s="2"/>
      <c r="E66" s="2"/>
    </row>
    <row r="67" spans="2:17" x14ac:dyDescent="0.35">
      <c r="B67" s="149" t="s">
        <v>1293</v>
      </c>
      <c r="C67" s="299">
        <v>0.23</v>
      </c>
      <c r="D67" s="299">
        <v>0.24</v>
      </c>
      <c r="E67" s="299">
        <v>0.25</v>
      </c>
      <c r="F67" s="151">
        <v>0.25830641439778496</v>
      </c>
      <c r="G67" s="104"/>
      <c r="H67" s="104"/>
      <c r="I67" s="104"/>
      <c r="J67" s="104"/>
      <c r="K67" s="104"/>
      <c r="L67" s="104"/>
      <c r="M67" s="104"/>
      <c r="N67" s="104"/>
      <c r="O67" s="104"/>
      <c r="P67" s="104"/>
      <c r="Q67" s="104"/>
    </row>
    <row r="68" spans="2:17" x14ac:dyDescent="0.35">
      <c r="B68" s="149" t="s">
        <v>1294</v>
      </c>
      <c r="C68" s="299">
        <v>0.3</v>
      </c>
      <c r="D68" s="5">
        <v>305</v>
      </c>
      <c r="E68" s="299">
        <v>0.31</v>
      </c>
      <c r="F68" s="151">
        <v>0.33129459734964323</v>
      </c>
      <c r="G68" s="104"/>
      <c r="H68" s="104"/>
      <c r="I68" s="104"/>
      <c r="J68" s="104"/>
      <c r="K68" s="104"/>
      <c r="L68" s="104"/>
      <c r="M68" s="104"/>
      <c r="N68" s="104"/>
      <c r="O68" s="104"/>
      <c r="P68" s="104"/>
      <c r="Q68" s="104"/>
    </row>
    <row r="69" spans="2:17" x14ac:dyDescent="0.35">
      <c r="B69" s="149" t="s">
        <v>1295</v>
      </c>
      <c r="C69" s="299">
        <v>0.3</v>
      </c>
      <c r="D69" s="299">
        <v>0.3</v>
      </c>
      <c r="E69" s="299">
        <v>0.3</v>
      </c>
      <c r="F69" s="151">
        <v>0.32987438558164939</v>
      </c>
      <c r="G69" s="181"/>
      <c r="H69" s="104"/>
      <c r="I69" s="104"/>
      <c r="J69" s="104"/>
      <c r="K69" s="104"/>
      <c r="L69" s="104"/>
      <c r="M69" s="104"/>
      <c r="N69" s="104"/>
      <c r="O69" s="104"/>
      <c r="P69" s="104"/>
      <c r="Q69" s="104"/>
    </row>
    <row r="70" spans="2:17" x14ac:dyDescent="0.35">
      <c r="B70" s="149" t="s">
        <v>1296</v>
      </c>
      <c r="C70" s="299">
        <v>0.13</v>
      </c>
      <c r="D70" s="299">
        <v>0.13</v>
      </c>
      <c r="E70" s="299">
        <v>0.13</v>
      </c>
      <c r="F70" s="151">
        <v>0.15075376884422109</v>
      </c>
      <c r="G70" s="181"/>
      <c r="H70" s="104"/>
      <c r="I70" s="104"/>
      <c r="J70" s="104"/>
      <c r="K70" s="104"/>
      <c r="L70" s="104"/>
      <c r="M70" s="104"/>
      <c r="N70" s="104"/>
      <c r="O70" s="104"/>
      <c r="P70" s="104"/>
      <c r="Q70" s="104"/>
    </row>
    <row r="71" spans="2:17" x14ac:dyDescent="0.35">
      <c r="B71" s="149" t="s">
        <v>1297</v>
      </c>
      <c r="C71" s="5" t="s">
        <v>263</v>
      </c>
      <c r="D71" s="5" t="s">
        <v>263</v>
      </c>
      <c r="E71" s="5" t="s">
        <v>263</v>
      </c>
      <c r="F71" s="151">
        <v>0.22</v>
      </c>
      <c r="G71" s="181"/>
      <c r="H71" s="104"/>
      <c r="I71" s="104"/>
      <c r="J71" s="104"/>
      <c r="K71" s="104"/>
      <c r="L71" s="104"/>
      <c r="M71" s="104"/>
      <c r="N71" s="104"/>
      <c r="O71" s="104"/>
      <c r="P71" s="104"/>
      <c r="Q71" s="104"/>
    </row>
    <row r="72" spans="2:17" x14ac:dyDescent="0.35"/>
    <row r="73" spans="2:17" x14ac:dyDescent="0.35">
      <c r="B73" s="3" t="s">
        <v>1298</v>
      </c>
    </row>
    <row r="74" spans="2:17" x14ac:dyDescent="0.35">
      <c r="B74" s="160" t="s">
        <v>1299</v>
      </c>
    </row>
    <row r="75" spans="2:17" x14ac:dyDescent="0.35">
      <c r="B75" s="160" t="s">
        <v>1300</v>
      </c>
    </row>
    <row r="76" spans="2:17" x14ac:dyDescent="0.35"/>
    <row r="77" spans="2:17" x14ac:dyDescent="0.35">
      <c r="B77" s="54" t="s">
        <v>629</v>
      </c>
      <c r="C77" s="54"/>
      <c r="D77" s="54"/>
      <c r="E77" s="54"/>
      <c r="F77" s="11"/>
    </row>
    <row r="78" spans="2:17" x14ac:dyDescent="0.35">
      <c r="B78" s="113"/>
      <c r="C78" s="113"/>
      <c r="D78" s="113"/>
      <c r="E78" s="113"/>
    </row>
    <row r="79" spans="2:17" ht="29" x14ac:dyDescent="0.35">
      <c r="B79" s="113" t="s">
        <v>1301</v>
      </c>
      <c r="C79" s="109">
        <v>2019</v>
      </c>
      <c r="D79" s="109">
        <v>2020</v>
      </c>
      <c r="E79" s="109">
        <v>2021</v>
      </c>
      <c r="F79" s="109">
        <v>2022</v>
      </c>
    </row>
    <row r="80" spans="2:17" x14ac:dyDescent="0.35">
      <c r="B80" s="113"/>
      <c r="C80" s="113"/>
      <c r="D80" s="113"/>
      <c r="E80" s="113"/>
    </row>
    <row r="81" spans="2:6" x14ac:dyDescent="0.35">
      <c r="B81" s="156" t="s">
        <v>637</v>
      </c>
      <c r="C81" s="156"/>
      <c r="D81" s="156"/>
      <c r="E81" s="156"/>
    </row>
    <row r="82" spans="2:6" x14ac:dyDescent="0.35">
      <c r="B82" s="158" t="s">
        <v>21</v>
      </c>
      <c r="C82" s="158"/>
      <c r="D82" s="158"/>
      <c r="E82" s="158"/>
      <c r="F82" s="14"/>
    </row>
    <row r="83" spans="2:6" x14ac:dyDescent="0.35">
      <c r="B83" t="s">
        <v>611</v>
      </c>
      <c r="C83" s="12" t="s">
        <v>263</v>
      </c>
      <c r="D83" s="12" t="s">
        <v>263</v>
      </c>
      <c r="E83" s="12" t="s">
        <v>263</v>
      </c>
      <c r="F83" s="146">
        <v>1.193845336102026</v>
      </c>
    </row>
    <row r="84" spans="2:6" x14ac:dyDescent="0.35">
      <c r="B84" t="s">
        <v>612</v>
      </c>
      <c r="C84" s="12" t="s">
        <v>263</v>
      </c>
      <c r="D84" s="12" t="s">
        <v>263</v>
      </c>
      <c r="E84" s="12" t="s">
        <v>263</v>
      </c>
      <c r="F84" s="146">
        <v>0.93815766952819069</v>
      </c>
    </row>
    <row r="85" spans="2:6" x14ac:dyDescent="0.35">
      <c r="B85" t="s">
        <v>632</v>
      </c>
      <c r="C85" s="12" t="s">
        <v>263</v>
      </c>
      <c r="D85" s="12" t="s">
        <v>263</v>
      </c>
      <c r="E85" s="12" t="s">
        <v>263</v>
      </c>
      <c r="F85" s="146">
        <v>0.91821589329712083</v>
      </c>
    </row>
    <row r="86" spans="2:6" x14ac:dyDescent="0.35">
      <c r="B86" t="s">
        <v>633</v>
      </c>
      <c r="C86" s="12" t="s">
        <v>263</v>
      </c>
      <c r="D86" s="12" t="s">
        <v>263</v>
      </c>
      <c r="E86" s="12" t="s">
        <v>263</v>
      </c>
      <c r="F86" s="146">
        <v>0.87885547038690426</v>
      </c>
    </row>
    <row r="87" spans="2:6" x14ac:dyDescent="0.35">
      <c r="B87" t="s">
        <v>634</v>
      </c>
      <c r="C87" s="12" t="s">
        <v>263</v>
      </c>
      <c r="D87" s="12" t="s">
        <v>263</v>
      </c>
      <c r="E87" s="12" t="s">
        <v>263</v>
      </c>
      <c r="F87" s="146">
        <v>0.91261984794077955</v>
      </c>
    </row>
    <row r="88" spans="2:6" x14ac:dyDescent="0.35">
      <c r="B88" t="s">
        <v>635</v>
      </c>
      <c r="C88" s="12" t="s">
        <v>263</v>
      </c>
      <c r="D88" s="12" t="s">
        <v>263</v>
      </c>
      <c r="E88" s="12" t="s">
        <v>263</v>
      </c>
      <c r="F88" s="146">
        <v>0.67763137608351054</v>
      </c>
    </row>
    <row r="89" spans="2:6" x14ac:dyDescent="0.35">
      <c r="B89" s="113"/>
      <c r="C89" s="113"/>
      <c r="D89" s="113"/>
      <c r="E89" s="113"/>
      <c r="F89" s="146"/>
    </row>
    <row r="90" spans="2:6" x14ac:dyDescent="0.35">
      <c r="B90" s="158" t="s">
        <v>54</v>
      </c>
      <c r="C90" s="158"/>
      <c r="D90" s="158"/>
      <c r="E90" s="158"/>
      <c r="F90" s="157"/>
    </row>
    <row r="91" spans="2:6" x14ac:dyDescent="0.35">
      <c r="B91" t="s">
        <v>611</v>
      </c>
      <c r="C91" s="12" t="s">
        <v>263</v>
      </c>
      <c r="D91" s="12" t="s">
        <v>263</v>
      </c>
      <c r="E91" s="12" t="s">
        <v>263</v>
      </c>
      <c r="F91" s="146">
        <v>1.0285331535012576</v>
      </c>
    </row>
    <row r="92" spans="2:6" x14ac:dyDescent="0.35">
      <c r="B92" t="s">
        <v>612</v>
      </c>
      <c r="C92" s="12" t="s">
        <v>263</v>
      </c>
      <c r="D92" s="12" t="s">
        <v>263</v>
      </c>
      <c r="E92" s="12" t="s">
        <v>263</v>
      </c>
      <c r="F92" s="146">
        <v>1.0692515943566057</v>
      </c>
    </row>
    <row r="93" spans="2:6" x14ac:dyDescent="0.35">
      <c r="B93" t="s">
        <v>632</v>
      </c>
      <c r="C93" s="12" t="s">
        <v>263</v>
      </c>
      <c r="D93" s="12" t="s">
        <v>263</v>
      </c>
      <c r="E93" s="12" t="s">
        <v>263</v>
      </c>
      <c r="F93" s="146">
        <v>0.85100349519685214</v>
      </c>
    </row>
    <row r="94" spans="2:6" x14ac:dyDescent="0.35">
      <c r="B94" t="s">
        <v>633</v>
      </c>
      <c r="C94" s="12" t="s">
        <v>263</v>
      </c>
      <c r="D94" s="12" t="s">
        <v>263</v>
      </c>
      <c r="E94" s="12" t="s">
        <v>263</v>
      </c>
      <c r="F94" s="146">
        <v>1.0314132510988885</v>
      </c>
    </row>
    <row r="95" spans="2:6" x14ac:dyDescent="0.35">
      <c r="B95" t="s">
        <v>634</v>
      </c>
      <c r="C95" s="12" t="s">
        <v>263</v>
      </c>
      <c r="D95" s="12" t="s">
        <v>263</v>
      </c>
      <c r="E95" s="12" t="s">
        <v>263</v>
      </c>
      <c r="F95" s="146">
        <v>0.80977323720224448</v>
      </c>
    </row>
    <row r="96" spans="2:6" x14ac:dyDescent="0.35">
      <c r="B96" t="s">
        <v>635</v>
      </c>
      <c r="C96" s="12" t="s">
        <v>263</v>
      </c>
      <c r="D96" s="12" t="s">
        <v>263</v>
      </c>
      <c r="E96" s="12" t="s">
        <v>263</v>
      </c>
      <c r="F96" s="146" t="s">
        <v>263</v>
      </c>
    </row>
    <row r="97" spans="2:6" x14ac:dyDescent="0.35">
      <c r="B97" s="113"/>
      <c r="C97" s="113"/>
      <c r="D97" s="113"/>
      <c r="E97" s="113"/>
      <c r="F97" s="146"/>
    </row>
    <row r="98" spans="2:6" x14ac:dyDescent="0.35">
      <c r="B98" s="158" t="s">
        <v>24</v>
      </c>
      <c r="C98" s="158"/>
      <c r="D98" s="158"/>
      <c r="E98" s="158"/>
      <c r="F98" s="157"/>
    </row>
    <row r="99" spans="2:6" x14ac:dyDescent="0.35">
      <c r="B99" t="s">
        <v>611</v>
      </c>
      <c r="C99" s="12" t="s">
        <v>263</v>
      </c>
      <c r="D99" s="12" t="s">
        <v>263</v>
      </c>
      <c r="E99" s="12" t="s">
        <v>263</v>
      </c>
      <c r="F99" s="146">
        <v>0.99109210497110856</v>
      </c>
    </row>
    <row r="100" spans="2:6" x14ac:dyDescent="0.35">
      <c r="B100" t="s">
        <v>612</v>
      </c>
      <c r="C100" s="12" t="s">
        <v>263</v>
      </c>
      <c r="D100" s="12" t="s">
        <v>263</v>
      </c>
      <c r="E100" s="12" t="s">
        <v>263</v>
      </c>
      <c r="F100" s="146">
        <v>0.86653969538959263</v>
      </c>
    </row>
    <row r="101" spans="2:6" x14ac:dyDescent="0.35">
      <c r="B101" t="s">
        <v>632</v>
      </c>
      <c r="C101" s="12" t="s">
        <v>263</v>
      </c>
      <c r="D101" s="12" t="s">
        <v>263</v>
      </c>
      <c r="E101" s="12" t="s">
        <v>263</v>
      </c>
      <c r="F101" s="146">
        <v>0.87362418193434743</v>
      </c>
    </row>
    <row r="102" spans="2:6" x14ac:dyDescent="0.35">
      <c r="B102" t="s">
        <v>633</v>
      </c>
      <c r="C102" s="12" t="s">
        <v>263</v>
      </c>
      <c r="D102" s="12" t="s">
        <v>263</v>
      </c>
      <c r="E102" s="12" t="s">
        <v>263</v>
      </c>
      <c r="F102" s="146">
        <v>0.89851435577107475</v>
      </c>
    </row>
    <row r="103" spans="2:6" x14ac:dyDescent="0.35">
      <c r="B103" t="s">
        <v>634</v>
      </c>
      <c r="C103" s="12" t="s">
        <v>263</v>
      </c>
      <c r="D103" s="12" t="s">
        <v>263</v>
      </c>
      <c r="E103" s="12" t="s">
        <v>263</v>
      </c>
      <c r="F103" s="146" t="s">
        <v>263</v>
      </c>
    </row>
    <row r="104" spans="2:6" x14ac:dyDescent="0.35">
      <c r="B104" t="s">
        <v>635</v>
      </c>
      <c r="C104" s="12" t="s">
        <v>263</v>
      </c>
      <c r="D104" s="12" t="s">
        <v>263</v>
      </c>
      <c r="E104" s="12" t="s">
        <v>263</v>
      </c>
      <c r="F104" s="146" t="s">
        <v>263</v>
      </c>
    </row>
    <row r="105" spans="2:6" x14ac:dyDescent="0.35">
      <c r="B105" s="113"/>
      <c r="C105" s="113"/>
      <c r="D105" s="113"/>
      <c r="E105" s="113"/>
      <c r="F105" s="146"/>
    </row>
    <row r="106" spans="2:6" x14ac:dyDescent="0.35">
      <c r="B106" s="158" t="s">
        <v>23</v>
      </c>
      <c r="C106" s="158"/>
      <c r="D106" s="158"/>
      <c r="E106" s="158"/>
      <c r="F106" s="157"/>
    </row>
    <row r="107" spans="2:6" x14ac:dyDescent="0.35">
      <c r="B107" t="s">
        <v>611</v>
      </c>
      <c r="C107" s="12" t="s">
        <v>263</v>
      </c>
      <c r="D107" s="12" t="s">
        <v>263</v>
      </c>
      <c r="E107" s="12" t="s">
        <v>263</v>
      </c>
      <c r="F107" s="146">
        <v>1.2346946621003216</v>
      </c>
    </row>
    <row r="108" spans="2:6" x14ac:dyDescent="0.35">
      <c r="B108" t="s">
        <v>612</v>
      </c>
      <c r="C108" s="12" t="s">
        <v>263</v>
      </c>
      <c r="D108" s="12" t="s">
        <v>263</v>
      </c>
      <c r="E108" s="12" t="s">
        <v>263</v>
      </c>
      <c r="F108" s="146">
        <v>0.82452966987109122</v>
      </c>
    </row>
    <row r="109" spans="2:6" x14ac:dyDescent="0.35">
      <c r="B109" t="s">
        <v>632</v>
      </c>
      <c r="C109" s="12" t="s">
        <v>263</v>
      </c>
      <c r="D109" s="12" t="s">
        <v>263</v>
      </c>
      <c r="E109" s="12" t="s">
        <v>263</v>
      </c>
      <c r="F109" s="146">
        <v>0.88292610402416272</v>
      </c>
    </row>
    <row r="110" spans="2:6" x14ac:dyDescent="0.35">
      <c r="B110" t="s">
        <v>633</v>
      </c>
      <c r="C110" s="12" t="s">
        <v>263</v>
      </c>
      <c r="D110" s="12" t="s">
        <v>263</v>
      </c>
      <c r="E110" s="12" t="s">
        <v>263</v>
      </c>
      <c r="F110" s="146">
        <v>0.79344675242996354</v>
      </c>
    </row>
    <row r="111" spans="2:6" x14ac:dyDescent="0.35">
      <c r="B111" t="s">
        <v>634</v>
      </c>
      <c r="C111" s="12" t="s">
        <v>263</v>
      </c>
      <c r="D111" s="12" t="s">
        <v>263</v>
      </c>
      <c r="E111" s="12" t="s">
        <v>263</v>
      </c>
      <c r="F111" s="146">
        <v>0.69297557486528427</v>
      </c>
    </row>
    <row r="112" spans="2:6" x14ac:dyDescent="0.35">
      <c r="B112" t="s">
        <v>635</v>
      </c>
      <c r="C112" s="12" t="s">
        <v>263</v>
      </c>
      <c r="D112" s="12" t="s">
        <v>263</v>
      </c>
      <c r="E112" s="12" t="s">
        <v>263</v>
      </c>
      <c r="F112" s="146"/>
    </row>
    <row r="113" spans="2:6" x14ac:dyDescent="0.35">
      <c r="B113" s="113"/>
      <c r="C113" s="113"/>
      <c r="D113" s="113"/>
      <c r="E113" s="113"/>
      <c r="F113" s="146"/>
    </row>
    <row r="114" spans="2:6" x14ac:dyDescent="0.35">
      <c r="B114" s="113" t="s">
        <v>638</v>
      </c>
      <c r="C114" s="113"/>
      <c r="D114" s="113"/>
      <c r="E114" s="113"/>
      <c r="F114" s="146"/>
    </row>
    <row r="115" spans="2:6" x14ac:dyDescent="0.35">
      <c r="B115" s="158" t="s">
        <v>21</v>
      </c>
      <c r="C115" s="158"/>
      <c r="D115" s="158"/>
      <c r="E115" s="158"/>
      <c r="F115" s="157"/>
    </row>
    <row r="116" spans="2:6" x14ac:dyDescent="0.35">
      <c r="B116" t="s">
        <v>611</v>
      </c>
      <c r="C116" s="12" t="s">
        <v>263</v>
      </c>
      <c r="D116" s="12" t="s">
        <v>263</v>
      </c>
      <c r="E116" s="12" t="s">
        <v>263</v>
      </c>
      <c r="F116" s="146">
        <v>0.96407017327710476</v>
      </c>
    </row>
    <row r="117" spans="2:6" x14ac:dyDescent="0.35">
      <c r="B117" t="s">
        <v>612</v>
      </c>
      <c r="C117" s="12" t="s">
        <v>263</v>
      </c>
      <c r="D117" s="12" t="s">
        <v>263</v>
      </c>
      <c r="E117" s="12" t="s">
        <v>263</v>
      </c>
      <c r="F117" s="146">
        <v>0.73076452041940809</v>
      </c>
    </row>
    <row r="118" spans="2:6" x14ac:dyDescent="0.35">
      <c r="B118" t="s">
        <v>632</v>
      </c>
      <c r="C118" s="12" t="s">
        <v>263</v>
      </c>
      <c r="D118" s="12" t="s">
        <v>263</v>
      </c>
      <c r="E118" s="12" t="s">
        <v>263</v>
      </c>
      <c r="F118" s="146">
        <v>0.85387631459105484</v>
      </c>
    </row>
    <row r="119" spans="2:6" x14ac:dyDescent="0.35">
      <c r="B119" t="s">
        <v>633</v>
      </c>
      <c r="C119" s="12" t="s">
        <v>263</v>
      </c>
      <c r="D119" s="12" t="s">
        <v>263</v>
      </c>
      <c r="E119" s="12" t="s">
        <v>263</v>
      </c>
      <c r="F119" s="146">
        <v>0.85469048490078259</v>
      </c>
    </row>
    <row r="120" spans="2:6" x14ac:dyDescent="0.35">
      <c r="B120" t="s">
        <v>634</v>
      </c>
      <c r="C120" s="12" t="s">
        <v>263</v>
      </c>
      <c r="D120" s="12" t="s">
        <v>263</v>
      </c>
      <c r="E120" s="12" t="s">
        <v>263</v>
      </c>
      <c r="F120" s="146">
        <v>0.89855169073622787</v>
      </c>
    </row>
    <row r="121" spans="2:6" x14ac:dyDescent="0.35">
      <c r="B121" t="s">
        <v>635</v>
      </c>
      <c r="C121" s="12" t="s">
        <v>263</v>
      </c>
      <c r="D121" s="12" t="s">
        <v>263</v>
      </c>
      <c r="E121" s="12" t="s">
        <v>263</v>
      </c>
      <c r="F121" s="146">
        <v>0.67763137608351054</v>
      </c>
    </row>
    <row r="122" spans="2:6" x14ac:dyDescent="0.35">
      <c r="B122" s="113"/>
      <c r="C122" s="113"/>
      <c r="D122" s="113"/>
      <c r="E122" s="113"/>
      <c r="F122" s="146"/>
    </row>
    <row r="123" spans="2:6" x14ac:dyDescent="0.35">
      <c r="B123" s="158" t="s">
        <v>54</v>
      </c>
      <c r="C123" s="158"/>
      <c r="D123" s="158"/>
      <c r="E123" s="158"/>
      <c r="F123" s="157"/>
    </row>
    <row r="124" spans="2:6" x14ac:dyDescent="0.35">
      <c r="B124" t="s">
        <v>611</v>
      </c>
      <c r="C124" s="12" t="s">
        <v>263</v>
      </c>
      <c r="D124" s="12" t="s">
        <v>263</v>
      </c>
      <c r="E124" s="12" t="s">
        <v>263</v>
      </c>
      <c r="F124" s="146">
        <v>0.90070355633269539</v>
      </c>
    </row>
    <row r="125" spans="2:6" x14ac:dyDescent="0.35">
      <c r="B125" t="s">
        <v>612</v>
      </c>
      <c r="C125" s="12" t="s">
        <v>263</v>
      </c>
      <c r="D125" s="12" t="s">
        <v>263</v>
      </c>
      <c r="E125" s="12" t="s">
        <v>263</v>
      </c>
      <c r="F125" s="146">
        <v>1.0267864628454852</v>
      </c>
    </row>
    <row r="126" spans="2:6" x14ac:dyDescent="0.35">
      <c r="B126" t="s">
        <v>632</v>
      </c>
      <c r="C126" s="12" t="s">
        <v>263</v>
      </c>
      <c r="D126" s="12" t="s">
        <v>263</v>
      </c>
      <c r="E126" s="12" t="s">
        <v>263</v>
      </c>
      <c r="F126" s="146">
        <v>0.9687554093820322</v>
      </c>
    </row>
    <row r="127" spans="2:6" x14ac:dyDescent="0.35">
      <c r="B127" t="s">
        <v>633</v>
      </c>
      <c r="C127" s="12" t="s">
        <v>263</v>
      </c>
      <c r="D127" s="12" t="s">
        <v>263</v>
      </c>
      <c r="E127" s="12" t="s">
        <v>263</v>
      </c>
      <c r="F127" s="146">
        <v>1.0552227386310915</v>
      </c>
    </row>
    <row r="128" spans="2:6" x14ac:dyDescent="0.35">
      <c r="B128" t="s">
        <v>634</v>
      </c>
      <c r="C128" s="12" t="s">
        <v>263</v>
      </c>
      <c r="D128" s="12" t="s">
        <v>263</v>
      </c>
      <c r="E128" s="12" t="s">
        <v>263</v>
      </c>
      <c r="F128" s="146">
        <v>0.67651195246350959</v>
      </c>
    </row>
    <row r="129" spans="2:6" x14ac:dyDescent="0.35">
      <c r="B129" t="s">
        <v>635</v>
      </c>
      <c r="C129" s="12" t="s">
        <v>263</v>
      </c>
      <c r="D129" s="12" t="s">
        <v>263</v>
      </c>
      <c r="E129" s="12" t="s">
        <v>263</v>
      </c>
      <c r="F129" s="146" t="s">
        <v>263</v>
      </c>
    </row>
    <row r="130" spans="2:6" x14ac:dyDescent="0.35">
      <c r="B130" s="113"/>
      <c r="C130" s="113"/>
      <c r="D130" s="113"/>
      <c r="E130" s="113"/>
      <c r="F130" s="146"/>
    </row>
    <row r="131" spans="2:6" x14ac:dyDescent="0.35">
      <c r="B131" s="158" t="s">
        <v>24</v>
      </c>
      <c r="C131" s="158"/>
      <c r="D131" s="158"/>
      <c r="E131" s="158"/>
      <c r="F131" s="157"/>
    </row>
    <row r="132" spans="2:6" x14ac:dyDescent="0.35">
      <c r="B132" t="s">
        <v>611</v>
      </c>
      <c r="C132" s="12" t="s">
        <v>263</v>
      </c>
      <c r="D132" s="12" t="s">
        <v>263</v>
      </c>
      <c r="E132" s="12" t="s">
        <v>263</v>
      </c>
      <c r="F132" s="146">
        <v>0.90070355633269539</v>
      </c>
    </row>
    <row r="133" spans="2:6" x14ac:dyDescent="0.35">
      <c r="B133" t="s">
        <v>612</v>
      </c>
      <c r="C133" s="12" t="s">
        <v>263</v>
      </c>
      <c r="D133" s="12" t="s">
        <v>263</v>
      </c>
      <c r="E133" s="12" t="s">
        <v>263</v>
      </c>
      <c r="F133" s="146">
        <v>1.0267864628454852</v>
      </c>
    </row>
    <row r="134" spans="2:6" x14ac:dyDescent="0.35">
      <c r="B134" t="s">
        <v>632</v>
      </c>
      <c r="C134" s="12" t="s">
        <v>263</v>
      </c>
      <c r="D134" s="12" t="s">
        <v>263</v>
      </c>
      <c r="E134" s="12" t="s">
        <v>263</v>
      </c>
      <c r="F134" s="146">
        <v>0.9687554093820322</v>
      </c>
    </row>
    <row r="135" spans="2:6" x14ac:dyDescent="0.35">
      <c r="B135" t="s">
        <v>633</v>
      </c>
      <c r="C135" s="12" t="s">
        <v>263</v>
      </c>
      <c r="D135" s="12" t="s">
        <v>263</v>
      </c>
      <c r="E135" s="12" t="s">
        <v>263</v>
      </c>
      <c r="F135" s="146">
        <v>1.0552227386310915</v>
      </c>
    </row>
    <row r="136" spans="2:6" x14ac:dyDescent="0.35">
      <c r="B136" t="s">
        <v>634</v>
      </c>
      <c r="C136" s="12" t="s">
        <v>263</v>
      </c>
      <c r="D136" s="12" t="s">
        <v>263</v>
      </c>
      <c r="E136" s="12" t="s">
        <v>263</v>
      </c>
      <c r="F136" s="146">
        <v>0.67651195246350959</v>
      </c>
    </row>
    <row r="137" spans="2:6" x14ac:dyDescent="0.35">
      <c r="B137" t="s">
        <v>635</v>
      </c>
      <c r="C137" s="12" t="s">
        <v>263</v>
      </c>
      <c r="D137" s="12" t="s">
        <v>263</v>
      </c>
      <c r="E137" s="12" t="s">
        <v>263</v>
      </c>
      <c r="F137" s="146" t="s">
        <v>263</v>
      </c>
    </row>
    <row r="138" spans="2:6" x14ac:dyDescent="0.35">
      <c r="B138" s="113"/>
      <c r="C138" s="113"/>
      <c r="D138" s="113"/>
      <c r="E138" s="113"/>
      <c r="F138" s="146"/>
    </row>
    <row r="139" spans="2:6" x14ac:dyDescent="0.35">
      <c r="B139" s="158" t="s">
        <v>23</v>
      </c>
      <c r="C139" s="158"/>
      <c r="D139" s="158"/>
      <c r="E139" s="158"/>
      <c r="F139" s="157"/>
    </row>
    <row r="140" spans="2:6" x14ac:dyDescent="0.35">
      <c r="B140" t="s">
        <v>611</v>
      </c>
      <c r="C140" s="12" t="s">
        <v>263</v>
      </c>
      <c r="D140" s="12" t="s">
        <v>263</v>
      </c>
      <c r="E140" s="12" t="s">
        <v>263</v>
      </c>
      <c r="F140" s="146">
        <v>1.079779113999541</v>
      </c>
    </row>
    <row r="141" spans="2:6" x14ac:dyDescent="0.35">
      <c r="B141" t="s">
        <v>612</v>
      </c>
      <c r="C141" s="12" t="s">
        <v>263</v>
      </c>
      <c r="D141" s="12" t="s">
        <v>263</v>
      </c>
      <c r="E141" s="12" t="s">
        <v>263</v>
      </c>
      <c r="F141" s="146">
        <v>0.68625738031860584</v>
      </c>
    </row>
    <row r="142" spans="2:6" x14ac:dyDescent="0.35">
      <c r="B142" t="s">
        <v>632</v>
      </c>
      <c r="C142" s="12" t="s">
        <v>263</v>
      </c>
      <c r="D142" s="12" t="s">
        <v>263</v>
      </c>
      <c r="E142" s="12" t="s">
        <v>263</v>
      </c>
      <c r="F142" s="146">
        <v>0.85356660258235184</v>
      </c>
    </row>
    <row r="143" spans="2:6" x14ac:dyDescent="0.35">
      <c r="B143" t="s">
        <v>633</v>
      </c>
      <c r="C143" s="12" t="s">
        <v>263</v>
      </c>
      <c r="D143" s="12" t="s">
        <v>263</v>
      </c>
      <c r="E143" s="12" t="s">
        <v>263</v>
      </c>
      <c r="F143" s="146">
        <v>0.78204171623495067</v>
      </c>
    </row>
    <row r="144" spans="2:6" x14ac:dyDescent="0.35">
      <c r="B144" t="s">
        <v>634</v>
      </c>
      <c r="C144" s="12" t="s">
        <v>263</v>
      </c>
      <c r="D144" s="12" t="s">
        <v>263</v>
      </c>
      <c r="E144" s="12" t="s">
        <v>263</v>
      </c>
      <c r="F144" s="146">
        <v>0.49267128945931482</v>
      </c>
    </row>
    <row r="145" spans="2:6" x14ac:dyDescent="0.35">
      <c r="B145" t="s">
        <v>635</v>
      </c>
      <c r="C145" s="12" t="s">
        <v>263</v>
      </c>
      <c r="D145" s="12" t="s">
        <v>263</v>
      </c>
      <c r="E145" s="12" t="s">
        <v>263</v>
      </c>
      <c r="F145" s="146" t="s">
        <v>263</v>
      </c>
    </row>
    <row r="146" spans="2:6" x14ac:dyDescent="0.35">
      <c r="B146" s="297" t="s">
        <v>1247</v>
      </c>
      <c r="C146" s="113"/>
      <c r="D146" s="113"/>
      <c r="E146" s="113"/>
      <c r="F146" s="146"/>
    </row>
    <row r="147" spans="2:6" x14ac:dyDescent="0.35">
      <c r="B147" s="113"/>
      <c r="C147" s="113"/>
      <c r="D147" s="113"/>
      <c r="E147" s="113"/>
      <c r="F147" s="146"/>
    </row>
    <row r="148" spans="2:6" x14ac:dyDescent="0.35">
      <c r="B148" s="113" t="s">
        <v>1302</v>
      </c>
      <c r="C148" s="113"/>
      <c r="D148" s="113"/>
      <c r="E148" s="113"/>
      <c r="F148" s="146"/>
    </row>
    <row r="149" spans="2:6" x14ac:dyDescent="0.35">
      <c r="B149" t="s">
        <v>821</v>
      </c>
      <c r="F149" s="146"/>
    </row>
    <row r="150" spans="2:6" x14ac:dyDescent="0.35">
      <c r="B150" s="113"/>
      <c r="C150" s="113"/>
      <c r="D150" s="113"/>
      <c r="E150" s="113"/>
      <c r="F150" s="146"/>
    </row>
    <row r="151" spans="2:6" hidden="1" x14ac:dyDescent="0.35">
      <c r="F151" s="146"/>
    </row>
    <row r="152" spans="2:6" hidden="1" x14ac:dyDescent="0.35">
      <c r="F152" s="146"/>
    </row>
    <row r="153" spans="2:6" hidden="1" x14ac:dyDescent="0.35">
      <c r="F153" s="146"/>
    </row>
    <row r="154" spans="2:6" hidden="1" x14ac:dyDescent="0.35">
      <c r="F154" s="146"/>
    </row>
    <row r="155" spans="2:6" hidden="1" x14ac:dyDescent="0.35">
      <c r="F155" s="146"/>
    </row>
    <row r="156" spans="2:6" hidden="1" x14ac:dyDescent="0.35">
      <c r="F156" s="146"/>
    </row>
    <row r="157" spans="2:6" hidden="1" x14ac:dyDescent="0.35">
      <c r="F157" s="146"/>
    </row>
    <row r="158" spans="2:6" hidden="1" x14ac:dyDescent="0.35">
      <c r="F158" s="146"/>
    </row>
    <row r="159" spans="2:6" hidden="1" x14ac:dyDescent="0.35">
      <c r="F159" s="146"/>
    </row>
    <row r="160" spans="2:6" hidden="1" x14ac:dyDescent="0.35">
      <c r="F160" s="146"/>
    </row>
    <row r="161" spans="6:6" hidden="1" x14ac:dyDescent="0.35">
      <c r="F161" s="146"/>
    </row>
    <row r="162" spans="6:6" hidden="1" x14ac:dyDescent="0.35">
      <c r="F162" s="146"/>
    </row>
    <row r="163" spans="6:6" hidden="1" x14ac:dyDescent="0.35">
      <c r="F163" s="146"/>
    </row>
    <row r="164" spans="6:6" hidden="1" x14ac:dyDescent="0.35">
      <c r="F164" s="146"/>
    </row>
    <row r="165" spans="6:6" hidden="1" x14ac:dyDescent="0.35">
      <c r="F165" s="146"/>
    </row>
    <row r="166" spans="6:6" hidden="1" x14ac:dyDescent="0.35">
      <c r="F166" s="146"/>
    </row>
    <row r="167" spans="6:6" hidden="1" x14ac:dyDescent="0.35">
      <c r="F167" s="146"/>
    </row>
    <row r="168" spans="6:6" hidden="1" x14ac:dyDescent="0.35">
      <c r="F168" s="146"/>
    </row>
    <row r="169" spans="6:6" hidden="1" x14ac:dyDescent="0.35">
      <c r="F169" s="146"/>
    </row>
  </sheetData>
  <mergeCells count="4">
    <mergeCell ref="B23:E23"/>
    <mergeCell ref="B21:E21"/>
    <mergeCell ref="B13:E13"/>
    <mergeCell ref="B16:E16"/>
  </mergeCells>
  <pageMargins left="0.511811024" right="0.511811024" top="0.78740157499999996" bottom="0.78740157499999996" header="0.31496062000000002" footer="0.31496062000000002"/>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959DE-69C9-4CBE-80AA-CDA262B465E1}">
  <sheetPr>
    <tabColor rgb="FF0070C0"/>
  </sheetPr>
  <dimension ref="A1:G22"/>
  <sheetViews>
    <sheetView showGridLines="0" showRowColHeaders="0" zoomScale="80" zoomScaleNormal="80" workbookViewId="0">
      <selection activeCell="D1" sqref="D1"/>
    </sheetView>
  </sheetViews>
  <sheetFormatPr defaultColWidth="0" defaultRowHeight="14.5" zeroHeight="1" x14ac:dyDescent="0.35"/>
  <cols>
    <col min="1" max="1" width="4.81640625" customWidth="1"/>
    <col min="2" max="2" width="62.81640625" customWidth="1"/>
    <col min="3" max="6" width="12.453125" customWidth="1"/>
    <col min="7" max="7" width="3.7265625" customWidth="1"/>
    <col min="8" max="16384" width="9.1796875" hidden="1"/>
  </cols>
  <sheetData>
    <row r="1" spans="2:6" ht="30.65" customHeight="1" x14ac:dyDescent="0.35">
      <c r="B1" s="71" t="s">
        <v>1304</v>
      </c>
      <c r="F1" s="12"/>
    </row>
    <row r="2" spans="2:6" ht="29.5" customHeight="1" x14ac:dyDescent="0.35">
      <c r="B2" s="72"/>
      <c r="F2" s="12"/>
    </row>
    <row r="3" spans="2:6" x14ac:dyDescent="0.35">
      <c r="B3" s="125" t="s">
        <v>983</v>
      </c>
      <c r="C3" s="63"/>
      <c r="D3" s="63"/>
      <c r="E3" s="63"/>
      <c r="F3" s="63"/>
    </row>
    <row r="4" spans="2:6" ht="14.25" customHeight="1" x14ac:dyDescent="0.35">
      <c r="B4" s="56"/>
      <c r="C4" s="56"/>
    </row>
    <row r="5" spans="2:6" ht="12" customHeight="1" x14ac:dyDescent="0.35">
      <c r="B5" s="248" t="s">
        <v>1117</v>
      </c>
    </row>
    <row r="6" spans="2:6" ht="5.5" customHeight="1" x14ac:dyDescent="0.35"/>
    <row r="7" spans="2:6" x14ac:dyDescent="0.35">
      <c r="B7" s="54" t="s">
        <v>661</v>
      </c>
      <c r="C7" s="54"/>
      <c r="D7" s="54"/>
      <c r="E7" s="54"/>
      <c r="F7" s="11"/>
    </row>
    <row r="8" spans="2:6" ht="8.25" customHeight="1" x14ac:dyDescent="0.35"/>
    <row r="9" spans="2:6" x14ac:dyDescent="0.35">
      <c r="B9" s="113" t="s">
        <v>662</v>
      </c>
      <c r="C9" s="109">
        <v>2019</v>
      </c>
      <c r="D9" s="109">
        <v>2020</v>
      </c>
      <c r="E9" s="109">
        <v>2021</v>
      </c>
      <c r="F9" s="127">
        <v>2022</v>
      </c>
    </row>
    <row r="10" spans="2:6" ht="6" customHeight="1" x14ac:dyDescent="0.35">
      <c r="C10" s="12"/>
      <c r="D10" s="12"/>
      <c r="E10" s="12"/>
      <c r="F10" s="12"/>
    </row>
    <row r="11" spans="2:6" x14ac:dyDescent="0.35">
      <c r="B11" t="s">
        <v>663</v>
      </c>
      <c r="C11" s="12">
        <v>6</v>
      </c>
      <c r="D11" s="12">
        <v>5</v>
      </c>
      <c r="E11" s="12">
        <v>9</v>
      </c>
      <c r="F11" s="12">
        <v>4</v>
      </c>
    </row>
    <row r="12" spans="2:6" x14ac:dyDescent="0.35"/>
    <row r="13" spans="2:6" x14ac:dyDescent="0.35">
      <c r="B13" s="113" t="s">
        <v>820</v>
      </c>
      <c r="C13" s="109">
        <v>2019</v>
      </c>
      <c r="D13" s="109">
        <v>2020</v>
      </c>
      <c r="E13" s="109">
        <v>2021</v>
      </c>
      <c r="F13" s="127">
        <v>2022</v>
      </c>
    </row>
    <row r="14" spans="2:6" x14ac:dyDescent="0.35"/>
    <row r="15" spans="2:6" x14ac:dyDescent="0.35">
      <c r="B15" t="s">
        <v>664</v>
      </c>
      <c r="C15" s="102">
        <v>1</v>
      </c>
      <c r="D15" s="27">
        <v>1</v>
      </c>
      <c r="E15" s="27">
        <v>1</v>
      </c>
      <c r="F15" s="102">
        <v>1</v>
      </c>
    </row>
    <row r="16" spans="2:6" x14ac:dyDescent="0.35">
      <c r="B16" t="s">
        <v>665</v>
      </c>
      <c r="C16" s="12">
        <v>0</v>
      </c>
      <c r="D16" s="12">
        <v>0</v>
      </c>
      <c r="E16" s="12">
        <v>0</v>
      </c>
      <c r="F16" s="12">
        <v>1</v>
      </c>
    </row>
    <row r="17" spans="2:6" x14ac:dyDescent="0.35">
      <c r="B17" t="s">
        <v>666</v>
      </c>
      <c r="C17" s="12">
        <v>0</v>
      </c>
      <c r="D17" s="12">
        <v>1</v>
      </c>
      <c r="E17" s="12">
        <v>3</v>
      </c>
      <c r="F17" s="12">
        <v>14</v>
      </c>
    </row>
    <row r="18" spans="2:6" x14ac:dyDescent="0.35">
      <c r="B18" t="s">
        <v>667</v>
      </c>
      <c r="C18" s="12">
        <v>0</v>
      </c>
      <c r="D18" s="12">
        <v>4</v>
      </c>
      <c r="E18" s="12">
        <v>8</v>
      </c>
      <c r="F18" s="12">
        <v>14</v>
      </c>
    </row>
    <row r="19" spans="2:6" x14ac:dyDescent="0.35"/>
    <row r="20" spans="2:6" ht="68.25" customHeight="1" x14ac:dyDescent="0.35">
      <c r="B20" s="374" t="s">
        <v>835</v>
      </c>
      <c r="C20" s="374"/>
      <c r="D20" s="374"/>
      <c r="E20" s="374"/>
      <c r="F20" s="374"/>
    </row>
    <row r="21" spans="2:6" ht="62.25" customHeight="1" x14ac:dyDescent="0.35">
      <c r="B21" s="374"/>
      <c r="C21" s="374"/>
      <c r="D21" s="374"/>
      <c r="E21" s="374"/>
      <c r="F21" s="374"/>
    </row>
    <row r="22" spans="2:6" x14ac:dyDescent="0.35">
      <c r="B22" t="s">
        <v>895</v>
      </c>
    </row>
  </sheetData>
  <mergeCells count="1">
    <mergeCell ref="B20:F21"/>
  </mergeCells>
  <hyperlinks>
    <hyperlink ref="B5" location="'GRI 405'!A1" display="Conforme GRI 405" xr:uid="{AE33B23B-ACFD-4BE1-9B00-882C7EA2F740}"/>
  </hyperlinks>
  <pageMargins left="0.511811024" right="0.511811024" top="0.78740157499999996" bottom="0.78740157499999996" header="0.31496062000000002" footer="0.31496062000000002"/>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4404-26AE-48AE-A23B-1EBC717D96A0}">
  <sheetPr>
    <tabColor rgb="FF0070C0"/>
  </sheetPr>
  <dimension ref="A1:G33"/>
  <sheetViews>
    <sheetView showGridLines="0" showRowColHeaders="0" zoomScale="80" zoomScaleNormal="80" workbookViewId="0">
      <selection activeCell="E1" sqref="E1"/>
    </sheetView>
  </sheetViews>
  <sheetFormatPr defaultColWidth="0" defaultRowHeight="14.5" zeroHeight="1" x14ac:dyDescent="0.35"/>
  <cols>
    <col min="1" max="1" width="4.1796875" customWidth="1"/>
    <col min="2" max="2" width="106.81640625" customWidth="1"/>
    <col min="3" max="5" width="17.7265625" customWidth="1"/>
    <col min="6" max="7" width="8.7265625" customWidth="1"/>
    <col min="8" max="16384" width="8.7265625" hidden="1"/>
  </cols>
  <sheetData>
    <row r="1" spans="2:6" ht="30.65" customHeight="1" x14ac:dyDescent="0.35">
      <c r="B1" s="71" t="s">
        <v>1305</v>
      </c>
      <c r="F1" s="12"/>
    </row>
    <row r="2" spans="2:6" ht="27.65" customHeight="1" x14ac:dyDescent="0.35">
      <c r="B2" s="72"/>
      <c r="F2" s="12"/>
    </row>
    <row r="3" spans="2:6" x14ac:dyDescent="0.35">
      <c r="B3" s="125" t="s">
        <v>983</v>
      </c>
      <c r="C3" s="63"/>
      <c r="D3" s="63"/>
      <c r="E3" s="63"/>
      <c r="F3" s="63"/>
    </row>
    <row r="4" spans="2:6" ht="14.25" customHeight="1" x14ac:dyDescent="0.35">
      <c r="B4" s="56"/>
      <c r="C4" s="56"/>
    </row>
    <row r="5" spans="2:6" x14ac:dyDescent="0.35">
      <c r="B5" s="237" t="s">
        <v>990</v>
      </c>
      <c r="C5" s="238"/>
      <c r="D5" s="238"/>
      <c r="E5" s="238"/>
      <c r="F5" s="238"/>
    </row>
    <row r="6" spans="2:6" ht="10.5" customHeight="1" x14ac:dyDescent="0.35">
      <c r="B6" s="87"/>
      <c r="C6" s="126"/>
      <c r="D6" s="126"/>
      <c r="E6" s="126"/>
      <c r="F6" s="126"/>
    </row>
    <row r="7" spans="2:6" x14ac:dyDescent="0.35">
      <c r="B7" s="230" t="s">
        <v>1001</v>
      </c>
      <c r="C7" s="126"/>
      <c r="D7" s="126"/>
      <c r="E7" s="126"/>
      <c r="F7" s="126"/>
    </row>
    <row r="8" spans="2:6" x14ac:dyDescent="0.35">
      <c r="B8" s="133" t="s">
        <v>985</v>
      </c>
      <c r="C8" s="133" t="s">
        <v>988</v>
      </c>
      <c r="D8" s="133" t="s">
        <v>989</v>
      </c>
      <c r="E8" s="133" t="s">
        <v>990</v>
      </c>
      <c r="F8" s="97"/>
    </row>
    <row r="9" spans="2:6" ht="58" x14ac:dyDescent="0.35">
      <c r="B9" s="231" t="s">
        <v>991</v>
      </c>
      <c r="C9" s="188" t="s">
        <v>1027</v>
      </c>
      <c r="D9" s="188" t="s">
        <v>1027</v>
      </c>
      <c r="E9" s="188" t="s">
        <v>1119</v>
      </c>
      <c r="F9" s="97"/>
    </row>
    <row r="10" spans="2:6" ht="105.75" customHeight="1" x14ac:dyDescent="0.35">
      <c r="B10" s="231" t="s">
        <v>992</v>
      </c>
      <c r="C10" s="134" t="s">
        <v>1118</v>
      </c>
      <c r="D10" s="188" t="s">
        <v>1027</v>
      </c>
      <c r="E10" s="188" t="s">
        <v>1120</v>
      </c>
      <c r="F10" s="97"/>
    </row>
    <row r="11" spans="2:6" x14ac:dyDescent="0.35">
      <c r="B11" s="87"/>
      <c r="C11" s="126"/>
      <c r="D11" s="126"/>
      <c r="E11" s="126"/>
      <c r="F11" s="126"/>
    </row>
    <row r="12" spans="2:6" x14ac:dyDescent="0.35">
      <c r="B12" s="230" t="s">
        <v>1002</v>
      </c>
      <c r="C12" s="126"/>
      <c r="D12" s="126"/>
      <c r="E12" s="126"/>
      <c r="F12" s="126"/>
    </row>
    <row r="13" spans="2:6" x14ac:dyDescent="0.35">
      <c r="B13" s="378" t="s">
        <v>1114</v>
      </c>
      <c r="C13" s="378"/>
      <c r="D13" s="378"/>
      <c r="E13" s="378"/>
      <c r="F13" s="136"/>
    </row>
    <row r="14" spans="2:6" x14ac:dyDescent="0.35">
      <c r="B14" s="87"/>
      <c r="C14" s="126"/>
      <c r="D14" s="126"/>
      <c r="E14" s="126"/>
      <c r="F14" s="126"/>
    </row>
    <row r="15" spans="2:6" x14ac:dyDescent="0.35">
      <c r="B15" s="230" t="s">
        <v>1003</v>
      </c>
      <c r="C15" s="126"/>
      <c r="D15" s="126"/>
      <c r="E15" s="126"/>
      <c r="F15" s="126"/>
    </row>
    <row r="16" spans="2:6" ht="62.25" customHeight="1" x14ac:dyDescent="0.35">
      <c r="B16" s="378" t="s">
        <v>1121</v>
      </c>
      <c r="C16" s="378"/>
      <c r="D16" s="378"/>
      <c r="E16" s="378"/>
      <c r="F16" s="136"/>
    </row>
    <row r="17" spans="2:6" x14ac:dyDescent="0.35">
      <c r="B17" s="230" t="s">
        <v>1005</v>
      </c>
      <c r="C17" s="126"/>
      <c r="D17" s="126"/>
      <c r="E17" s="126"/>
      <c r="F17" s="126"/>
    </row>
    <row r="18" spans="2:6" x14ac:dyDescent="0.35">
      <c r="B18" s="30" t="s">
        <v>1122</v>
      </c>
      <c r="C18" s="126"/>
      <c r="D18" s="126"/>
      <c r="E18" s="126"/>
      <c r="F18" s="126"/>
    </row>
    <row r="19" spans="2:6" x14ac:dyDescent="0.35">
      <c r="B19" s="136"/>
      <c r="C19" s="126"/>
      <c r="D19" s="126"/>
      <c r="E19" s="126"/>
      <c r="F19" s="126"/>
    </row>
    <row r="20" spans="2:6" x14ac:dyDescent="0.35">
      <c r="B20" s="230" t="s">
        <v>1004</v>
      </c>
      <c r="C20" s="126"/>
      <c r="D20" s="126"/>
      <c r="E20" s="126"/>
      <c r="F20" s="126"/>
    </row>
    <row r="21" spans="2:6" ht="54" customHeight="1" x14ac:dyDescent="0.35">
      <c r="B21" s="378" t="s">
        <v>1072</v>
      </c>
      <c r="C21" s="378"/>
      <c r="D21" s="378"/>
      <c r="E21" s="378"/>
      <c r="F21" s="126"/>
    </row>
    <row r="22" spans="2:6" x14ac:dyDescent="0.35">
      <c r="B22" s="230" t="s">
        <v>1006</v>
      </c>
      <c r="C22" s="126"/>
      <c r="D22" s="126"/>
      <c r="E22" s="126"/>
      <c r="F22" s="126"/>
    </row>
    <row r="23" spans="2:6" ht="39.75" customHeight="1" x14ac:dyDescent="0.35">
      <c r="B23" s="378" t="s">
        <v>1000</v>
      </c>
      <c r="C23" s="378"/>
      <c r="D23" s="378"/>
      <c r="E23" s="378"/>
      <c r="F23" s="126"/>
    </row>
    <row r="24" spans="2:6" ht="12" customHeight="1" x14ac:dyDescent="0.35">
      <c r="B24" s="248"/>
    </row>
    <row r="25" spans="2:6" ht="12" customHeight="1" x14ac:dyDescent="0.35">
      <c r="B25" s="248"/>
    </row>
    <row r="26" spans="2:6" ht="29" x14ac:dyDescent="0.35">
      <c r="B26" s="159" t="s">
        <v>640</v>
      </c>
      <c r="C26" s="363"/>
      <c r="D26" s="363"/>
      <c r="E26" s="363"/>
      <c r="F26" s="363"/>
    </row>
    <row r="27" spans="2:6" ht="29" x14ac:dyDescent="0.35">
      <c r="B27" s="113" t="s">
        <v>673</v>
      </c>
    </row>
    <row r="28" spans="2:6" ht="29" x14ac:dyDescent="0.35">
      <c r="B28" s="161" t="s">
        <v>672</v>
      </c>
    </row>
    <row r="29" spans="2:6" x14ac:dyDescent="0.35">
      <c r="B29" s="149"/>
    </row>
    <row r="30" spans="2:6" ht="29" x14ac:dyDescent="0.35">
      <c r="B30" s="113" t="s">
        <v>644</v>
      </c>
    </row>
    <row r="31" spans="2:6" x14ac:dyDescent="0.35">
      <c r="B31" s="65" t="s">
        <v>55</v>
      </c>
    </row>
    <row r="32" spans="2:6" ht="29" x14ac:dyDescent="0.35">
      <c r="B32" s="198" t="s">
        <v>672</v>
      </c>
    </row>
    <row r="33" x14ac:dyDescent="0.35"/>
  </sheetData>
  <mergeCells count="4">
    <mergeCell ref="B13:E13"/>
    <mergeCell ref="B16:E16"/>
    <mergeCell ref="B21:E21"/>
    <mergeCell ref="B23:E23"/>
  </mergeCells>
  <pageMargins left="0.511811024" right="0.511811024" top="0.78740157499999996" bottom="0.78740157499999996" header="0.31496062000000002" footer="0.31496062000000002"/>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17F23-A9C2-48EC-895D-DB10B7C67BEE}">
  <sheetPr>
    <tabColor rgb="FF0070C0"/>
  </sheetPr>
  <dimension ref="A1:O59"/>
  <sheetViews>
    <sheetView showGridLines="0" showRowColHeaders="0" topLeftCell="A8" zoomScale="80" zoomScaleNormal="80" workbookViewId="0">
      <selection activeCell="B11" sqref="B11"/>
    </sheetView>
  </sheetViews>
  <sheetFormatPr defaultColWidth="0" defaultRowHeight="14.5" zeroHeight="1" x14ac:dyDescent="0.35"/>
  <cols>
    <col min="1" max="1" width="2" customWidth="1"/>
    <col min="2" max="2" width="73.453125" customWidth="1"/>
    <col min="3" max="3" width="12.453125" customWidth="1"/>
    <col min="4" max="6" width="9.1796875" customWidth="1"/>
    <col min="7" max="12" width="9.1796875" hidden="1" customWidth="1"/>
    <col min="13" max="13" width="10.81640625" hidden="1" customWidth="1"/>
    <col min="14" max="15" width="0" hidden="1" customWidth="1"/>
    <col min="16" max="16384" width="9.1796875" hidden="1"/>
  </cols>
  <sheetData>
    <row r="1" spans="2:15" ht="36.75" customHeight="1" x14ac:dyDescent="0.35">
      <c r="B1" s="71" t="s">
        <v>1268</v>
      </c>
      <c r="C1" s="71"/>
      <c r="D1" s="71"/>
      <c r="E1" s="71"/>
      <c r="F1" s="71"/>
    </row>
    <row r="2" spans="2:15" ht="32.25" customHeight="1" x14ac:dyDescent="0.35"/>
    <row r="3" spans="2:15" x14ac:dyDescent="0.35">
      <c r="B3" s="54" t="s">
        <v>78</v>
      </c>
      <c r="C3" s="11"/>
      <c r="D3" s="11"/>
      <c r="E3" s="11"/>
      <c r="F3" s="11"/>
    </row>
    <row r="4" spans="2:15" ht="5.9" customHeight="1" x14ac:dyDescent="0.35">
      <c r="C4" s="12"/>
    </row>
    <row r="5" spans="2:15" x14ac:dyDescent="0.35">
      <c r="B5" s="68" t="s">
        <v>79</v>
      </c>
      <c r="C5" s="69"/>
      <c r="D5" s="69"/>
      <c r="E5" s="69"/>
      <c r="F5" s="69"/>
    </row>
    <row r="6" spans="2:15" x14ac:dyDescent="0.35">
      <c r="B6" s="376" t="s">
        <v>80</v>
      </c>
      <c r="C6" s="376"/>
      <c r="D6" s="376"/>
      <c r="E6" s="376"/>
      <c r="F6" s="376"/>
    </row>
    <row r="7" spans="2:15" ht="6.65" customHeight="1" x14ac:dyDescent="0.35">
      <c r="C7" s="55"/>
      <c r="D7" s="55"/>
      <c r="E7" s="55"/>
      <c r="F7" s="55"/>
    </row>
    <row r="8" spans="2:15" x14ac:dyDescent="0.35">
      <c r="B8" s="68" t="s">
        <v>81</v>
      </c>
      <c r="C8" s="69"/>
      <c r="D8" s="69"/>
      <c r="E8" s="69"/>
      <c r="F8" s="69"/>
    </row>
    <row r="9" spans="2:15" ht="87" customHeight="1" x14ac:dyDescent="0.35">
      <c r="B9" s="374" t="s">
        <v>284</v>
      </c>
      <c r="C9" s="374"/>
      <c r="D9" s="374"/>
      <c r="E9" s="374"/>
      <c r="F9" s="374"/>
      <c r="O9" s="72"/>
    </row>
    <row r="10" spans="2:15" ht="6.65" customHeight="1" x14ac:dyDescent="0.35">
      <c r="C10" s="55"/>
      <c r="D10" s="55"/>
      <c r="E10" s="55"/>
      <c r="F10" s="55"/>
    </row>
    <row r="11" spans="2:15" x14ac:dyDescent="0.35">
      <c r="B11" s="68" t="s">
        <v>82</v>
      </c>
      <c r="C11" s="69"/>
      <c r="D11" s="69"/>
      <c r="E11" s="69"/>
      <c r="F11" s="69"/>
    </row>
    <row r="12" spans="2:15" x14ac:dyDescent="0.35">
      <c r="B12" s="377" t="s">
        <v>83</v>
      </c>
      <c r="C12" s="377"/>
      <c r="D12" s="377"/>
      <c r="E12" s="377"/>
      <c r="F12" s="377"/>
    </row>
    <row r="13" spans="2:15" ht="6.65" customHeight="1" x14ac:dyDescent="0.35">
      <c r="C13" s="55"/>
      <c r="D13" s="55"/>
      <c r="E13" s="55"/>
      <c r="F13" s="55"/>
    </row>
    <row r="14" spans="2:15" x14ac:dyDescent="0.35">
      <c r="B14" s="68" t="s">
        <v>84</v>
      </c>
      <c r="C14" s="69"/>
      <c r="D14" s="69"/>
      <c r="E14" s="69"/>
      <c r="F14" s="69"/>
    </row>
    <row r="15" spans="2:15" ht="7.4" customHeight="1" x14ac:dyDescent="0.35">
      <c r="C15" s="55"/>
      <c r="D15" s="55"/>
      <c r="E15" s="55"/>
      <c r="F15" s="55"/>
    </row>
    <row r="16" spans="2:15" ht="40.5" customHeight="1" x14ac:dyDescent="0.35">
      <c r="B16" s="374" t="s">
        <v>877</v>
      </c>
      <c r="C16" s="374"/>
      <c r="D16" s="374"/>
      <c r="E16" s="374"/>
      <c r="F16" s="374"/>
    </row>
    <row r="17" spans="2:6" x14ac:dyDescent="0.35"/>
    <row r="18" spans="2:6" x14ac:dyDescent="0.35">
      <c r="B18" s="54" t="s">
        <v>85</v>
      </c>
      <c r="C18" s="11"/>
      <c r="D18" s="11"/>
      <c r="E18" s="11"/>
      <c r="F18" s="11"/>
    </row>
    <row r="19" spans="2:6" ht="5.9" customHeight="1" x14ac:dyDescent="0.35">
      <c r="C19" s="12"/>
    </row>
    <row r="20" spans="2:6" ht="136.5" customHeight="1" x14ac:dyDescent="0.35">
      <c r="B20" s="374" t="s">
        <v>1229</v>
      </c>
      <c r="C20" s="374"/>
      <c r="D20" s="374"/>
      <c r="E20" s="374"/>
      <c r="F20" s="374"/>
    </row>
    <row r="21" spans="2:6" x14ac:dyDescent="0.35"/>
    <row r="22" spans="2:6" x14ac:dyDescent="0.35">
      <c r="B22" s="54" t="s">
        <v>86</v>
      </c>
      <c r="C22" s="11"/>
      <c r="D22" s="11"/>
      <c r="E22" s="11"/>
      <c r="F22" s="11"/>
    </row>
    <row r="23" spans="2:6" ht="5.9" customHeight="1" x14ac:dyDescent="0.35">
      <c r="C23" s="12"/>
    </row>
    <row r="24" spans="2:6" x14ac:dyDescent="0.35">
      <c r="B24" s="68" t="s">
        <v>87</v>
      </c>
      <c r="C24" s="69"/>
      <c r="D24" s="69"/>
      <c r="E24" s="69"/>
      <c r="F24" s="69"/>
    </row>
    <row r="25" spans="2:6" x14ac:dyDescent="0.35">
      <c r="B25" s="376" t="s">
        <v>88</v>
      </c>
      <c r="C25" s="376"/>
      <c r="D25" s="376"/>
      <c r="E25" s="376"/>
      <c r="F25" s="376"/>
    </row>
    <row r="26" spans="2:6" x14ac:dyDescent="0.35"/>
    <row r="27" spans="2:6" x14ac:dyDescent="0.35">
      <c r="B27" s="68" t="s">
        <v>90</v>
      </c>
      <c r="C27" s="69"/>
      <c r="D27" s="69"/>
      <c r="E27" s="69"/>
      <c r="F27" s="69"/>
    </row>
    <row r="28" spans="2:6" x14ac:dyDescent="0.35">
      <c r="B28" s="376" t="s">
        <v>89</v>
      </c>
      <c r="C28" s="376"/>
      <c r="D28" s="376"/>
      <c r="E28" s="376"/>
      <c r="F28" s="376"/>
    </row>
    <row r="29" spans="2:6" x14ac:dyDescent="0.35"/>
    <row r="30" spans="2:6" x14ac:dyDescent="0.35">
      <c r="B30" s="68" t="s">
        <v>91</v>
      </c>
      <c r="C30" s="69"/>
      <c r="D30" s="69"/>
      <c r="E30" s="69"/>
      <c r="F30" s="69"/>
    </row>
    <row r="31" spans="2:6" x14ac:dyDescent="0.35">
      <c r="B31" s="375" t="s">
        <v>1200</v>
      </c>
      <c r="C31" s="375"/>
      <c r="D31" s="375"/>
      <c r="E31" s="375"/>
      <c r="F31" s="375"/>
    </row>
    <row r="32" spans="2:6" x14ac:dyDescent="0.35"/>
    <row r="33" spans="2:6" x14ac:dyDescent="0.35">
      <c r="B33" s="68" t="s">
        <v>92</v>
      </c>
      <c r="C33" s="69"/>
      <c r="D33" s="69"/>
      <c r="E33" s="69"/>
      <c r="F33" s="69"/>
    </row>
    <row r="34" spans="2:6" ht="49.4" customHeight="1" x14ac:dyDescent="0.35">
      <c r="B34" s="374" t="s">
        <v>93</v>
      </c>
      <c r="C34" s="374"/>
      <c r="D34" s="374"/>
      <c r="E34" s="374"/>
      <c r="F34" s="374"/>
    </row>
    <row r="35" spans="2:6" x14ac:dyDescent="0.35"/>
    <row r="36" spans="2:6" x14ac:dyDescent="0.35">
      <c r="B36" s="54" t="s">
        <v>94</v>
      </c>
      <c r="C36" s="11"/>
      <c r="D36" s="11"/>
      <c r="E36" s="11"/>
      <c r="F36" s="11"/>
    </row>
    <row r="37" spans="2:6" x14ac:dyDescent="0.35">
      <c r="B37" s="376" t="s">
        <v>1195</v>
      </c>
      <c r="C37" s="376"/>
      <c r="D37" s="376"/>
      <c r="E37" s="376"/>
      <c r="F37" s="376"/>
    </row>
    <row r="38" spans="2:6" x14ac:dyDescent="0.35"/>
    <row r="39" spans="2:6" x14ac:dyDescent="0.35">
      <c r="B39" s="54" t="s">
        <v>95</v>
      </c>
      <c r="C39" s="11"/>
      <c r="D39" s="11"/>
      <c r="E39" s="11"/>
      <c r="F39" s="11"/>
    </row>
    <row r="40" spans="2:6" ht="5.9" customHeight="1" x14ac:dyDescent="0.35">
      <c r="C40" s="12"/>
    </row>
    <row r="41" spans="2:6" x14ac:dyDescent="0.35">
      <c r="B41" s="68" t="s">
        <v>96</v>
      </c>
      <c r="C41" s="69"/>
      <c r="D41" s="69"/>
      <c r="E41" s="69"/>
      <c r="F41" s="69"/>
    </row>
    <row r="42" spans="2:6" ht="119.25" customHeight="1" x14ac:dyDescent="0.35">
      <c r="B42" s="374" t="s">
        <v>97</v>
      </c>
      <c r="C42" s="374"/>
      <c r="D42" s="374"/>
      <c r="E42" s="374"/>
      <c r="F42" s="374"/>
    </row>
    <row r="43" spans="2:6" ht="5.9" customHeight="1" x14ac:dyDescent="0.35">
      <c r="C43" s="12"/>
    </row>
    <row r="44" spans="2:6" x14ac:dyDescent="0.35">
      <c r="B44" s="68" t="s">
        <v>98</v>
      </c>
      <c r="C44" s="69"/>
      <c r="D44" s="69"/>
      <c r="E44" s="69"/>
      <c r="F44" s="69"/>
    </row>
    <row r="45" spans="2:6" x14ac:dyDescent="0.35">
      <c r="B45" s="374" t="s">
        <v>1267</v>
      </c>
      <c r="C45" s="374"/>
      <c r="D45" s="374"/>
      <c r="E45" s="374"/>
      <c r="F45" s="374"/>
    </row>
    <row r="46" spans="2:6" x14ac:dyDescent="0.35"/>
    <row r="47" spans="2:6" x14ac:dyDescent="0.35">
      <c r="B47" s="54" t="s">
        <v>99</v>
      </c>
      <c r="C47" s="11"/>
      <c r="D47" s="11"/>
      <c r="E47" s="11"/>
      <c r="F47" s="11"/>
    </row>
    <row r="48" spans="2:6" ht="6.65" customHeight="1" x14ac:dyDescent="0.35">
      <c r="C48" s="12"/>
    </row>
    <row r="49" spans="2:6" x14ac:dyDescent="0.35">
      <c r="B49" s="68" t="s">
        <v>100</v>
      </c>
      <c r="C49" s="69"/>
      <c r="D49" s="69"/>
      <c r="E49" s="69"/>
      <c r="F49" s="69"/>
    </row>
    <row r="50" spans="2:6" x14ac:dyDescent="0.35">
      <c r="B50" s="374" t="s">
        <v>880</v>
      </c>
      <c r="C50" s="374"/>
      <c r="D50" s="374"/>
      <c r="E50" s="374"/>
      <c r="F50" s="374"/>
    </row>
    <row r="51" spans="2:6" x14ac:dyDescent="0.35"/>
    <row r="52" spans="2:6" x14ac:dyDescent="0.35">
      <c r="B52" s="68" t="s">
        <v>101</v>
      </c>
      <c r="C52" s="69"/>
      <c r="D52" s="69"/>
      <c r="E52" s="69"/>
      <c r="F52" s="69"/>
    </row>
    <row r="53" spans="2:6" ht="104.25" customHeight="1" x14ac:dyDescent="0.35">
      <c r="B53" s="374" t="s">
        <v>878</v>
      </c>
      <c r="C53" s="374"/>
      <c r="D53" s="374"/>
      <c r="E53" s="374"/>
      <c r="F53" s="374"/>
    </row>
    <row r="54" spans="2:6" x14ac:dyDescent="0.35"/>
    <row r="55" spans="2:6" x14ac:dyDescent="0.35">
      <c r="B55" s="68" t="s">
        <v>102</v>
      </c>
      <c r="C55" s="69"/>
      <c r="D55" s="69"/>
      <c r="E55" s="69"/>
      <c r="F55" s="69"/>
    </row>
    <row r="56" spans="2:6" x14ac:dyDescent="0.35">
      <c r="B56" s="374" t="s">
        <v>879</v>
      </c>
      <c r="C56" s="374"/>
      <c r="D56" s="374"/>
      <c r="E56" s="374"/>
      <c r="F56" s="374"/>
    </row>
    <row r="57" spans="2:6" x14ac:dyDescent="0.35"/>
    <row r="58" spans="2:6" x14ac:dyDescent="0.35">
      <c r="B58" s="68" t="s">
        <v>103</v>
      </c>
      <c r="C58" s="69"/>
      <c r="D58" s="69"/>
      <c r="E58" s="69"/>
      <c r="F58" s="69"/>
    </row>
    <row r="59" spans="2:6" ht="124.5" customHeight="1" x14ac:dyDescent="0.35">
      <c r="B59" s="374" t="s">
        <v>104</v>
      </c>
      <c r="C59" s="374"/>
      <c r="D59" s="374"/>
      <c r="E59" s="374"/>
      <c r="F59" s="374"/>
    </row>
  </sheetData>
  <mergeCells count="16">
    <mergeCell ref="B6:F6"/>
    <mergeCell ref="B9:F9"/>
    <mergeCell ref="B12:F12"/>
    <mergeCell ref="B16:F16"/>
    <mergeCell ref="B25:F25"/>
    <mergeCell ref="B59:F59"/>
    <mergeCell ref="B31:F31"/>
    <mergeCell ref="B20:F20"/>
    <mergeCell ref="B34:F34"/>
    <mergeCell ref="B37:F37"/>
    <mergeCell ref="B42:F42"/>
    <mergeCell ref="B45:F45"/>
    <mergeCell ref="B50:F50"/>
    <mergeCell ref="B53:F53"/>
    <mergeCell ref="B56:F56"/>
    <mergeCell ref="B28:F28"/>
  </mergeCells>
  <pageMargins left="0.511811024" right="0.511811024" top="0.78740157499999996" bottom="0.78740157499999996" header="0.31496062000000002" footer="0.31496062000000002"/>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10110-5B51-42C6-95DB-AE4A528E0606}">
  <sheetPr>
    <tabColor rgb="FF0070C0"/>
  </sheetPr>
  <dimension ref="A1:F27"/>
  <sheetViews>
    <sheetView showGridLines="0" showRowColHeaders="0" zoomScale="80" zoomScaleNormal="80" workbookViewId="0">
      <selection activeCell="B1" sqref="B1"/>
    </sheetView>
  </sheetViews>
  <sheetFormatPr defaultColWidth="0" defaultRowHeight="14.5" zeroHeight="1" x14ac:dyDescent="0.35"/>
  <cols>
    <col min="1" max="1" width="4.453125" customWidth="1"/>
    <col min="2" max="2" width="119.81640625" customWidth="1"/>
    <col min="3" max="4" width="8.7265625" customWidth="1"/>
    <col min="5" max="6" width="0" hidden="1" customWidth="1"/>
    <col min="7" max="16384" width="8.7265625" hidden="1"/>
  </cols>
  <sheetData>
    <row r="1" spans="2:6" ht="33.65" customHeight="1" x14ac:dyDescent="0.35">
      <c r="B1" s="71" t="s">
        <v>1306</v>
      </c>
      <c r="F1" s="12"/>
    </row>
    <row r="2" spans="2:6" ht="31.5" customHeight="1" x14ac:dyDescent="0.35">
      <c r="B2" s="72"/>
      <c r="F2" s="12"/>
    </row>
    <row r="3" spans="2:6" x14ac:dyDescent="0.35">
      <c r="B3" s="125" t="s">
        <v>983</v>
      </c>
      <c r="C3" s="240"/>
    </row>
    <row r="4" spans="2:6" ht="14.25" customHeight="1" x14ac:dyDescent="0.35">
      <c r="B4" s="56"/>
    </row>
    <row r="5" spans="2:6" ht="12" customHeight="1" x14ac:dyDescent="0.35">
      <c r="B5" s="248" t="s">
        <v>1123</v>
      </c>
    </row>
    <row r="6" spans="2:6" ht="14.25" customHeight="1" x14ac:dyDescent="0.35">
      <c r="B6" s="56"/>
      <c r="C6" s="56"/>
    </row>
    <row r="7" spans="2:6" ht="7.5" customHeight="1" x14ac:dyDescent="0.35"/>
    <row r="8" spans="2:6" x14ac:dyDescent="0.35">
      <c r="B8" s="159" t="s">
        <v>641</v>
      </c>
      <c r="C8" s="141"/>
    </row>
    <row r="9" spans="2:6" x14ac:dyDescent="0.35">
      <c r="B9" s="113" t="s">
        <v>645</v>
      </c>
    </row>
    <row r="10" spans="2:6" x14ac:dyDescent="0.35">
      <c r="B10" s="149" t="s">
        <v>668</v>
      </c>
    </row>
    <row r="11" spans="2:6" x14ac:dyDescent="0.35">
      <c r="B11" s="149" t="s">
        <v>669</v>
      </c>
    </row>
    <row r="12" spans="2:6" x14ac:dyDescent="0.35">
      <c r="B12" s="149"/>
    </row>
    <row r="13" spans="2:6" x14ac:dyDescent="0.35">
      <c r="B13" t="s">
        <v>674</v>
      </c>
    </row>
    <row r="14" spans="2:6" x14ac:dyDescent="0.35">
      <c r="B14" s="149"/>
    </row>
    <row r="15" spans="2:6" x14ac:dyDescent="0.35">
      <c r="B15" s="149"/>
    </row>
    <row r="16" spans="2:6" ht="29" x14ac:dyDescent="0.35">
      <c r="B16" s="113" t="s">
        <v>646</v>
      </c>
    </row>
    <row r="17" spans="2:2" x14ac:dyDescent="0.35">
      <c r="B17" s="149" t="s">
        <v>670</v>
      </c>
    </row>
    <row r="18" spans="2:2" x14ac:dyDescent="0.35">
      <c r="B18" s="149" t="s">
        <v>671</v>
      </c>
    </row>
    <row r="19" spans="2:2" x14ac:dyDescent="0.35">
      <c r="B19" s="149"/>
    </row>
    <row r="20" spans="2:2" x14ac:dyDescent="0.35">
      <c r="B20" t="s">
        <v>674</v>
      </c>
    </row>
    <row r="21" spans="2:2" x14ac:dyDescent="0.35">
      <c r="B21" s="149"/>
    </row>
    <row r="22" spans="2:2" x14ac:dyDescent="0.35">
      <c r="B22" s="149"/>
    </row>
    <row r="23" spans="2:2" ht="29" x14ac:dyDescent="0.35">
      <c r="B23" s="113" t="s">
        <v>647</v>
      </c>
    </row>
    <row r="24" spans="2:2" x14ac:dyDescent="0.35"/>
    <row r="25" spans="2:2" x14ac:dyDescent="0.35">
      <c r="B25" s="65" t="s">
        <v>55</v>
      </c>
    </row>
    <row r="26" spans="2:2" x14ac:dyDescent="0.35">
      <c r="B26" t="s">
        <v>674</v>
      </c>
    </row>
    <row r="27" spans="2:2" x14ac:dyDescent="0.35"/>
  </sheetData>
  <hyperlinks>
    <hyperlink ref="B5" location="'GRI 407'!A1" display="Conforme GRI 407" xr:uid="{10402A43-7C3F-4B59-9CA0-D82DA572AE38}"/>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2E2A4-95FE-4878-B7C3-9B4AE6E395BD}">
  <sheetPr>
    <tabColor rgb="FF0070C0"/>
  </sheetPr>
  <dimension ref="A1:C14"/>
  <sheetViews>
    <sheetView showGridLines="0" showRowColHeaders="0" zoomScale="80" zoomScaleNormal="80" workbookViewId="0">
      <selection activeCell="B11" sqref="B11"/>
    </sheetView>
  </sheetViews>
  <sheetFormatPr defaultColWidth="0" defaultRowHeight="14.5" zeroHeight="1" x14ac:dyDescent="0.35"/>
  <cols>
    <col min="1" max="1" width="4.453125" customWidth="1"/>
    <col min="2" max="2" width="137" customWidth="1"/>
    <col min="3" max="3" width="8.7265625" customWidth="1"/>
    <col min="4" max="16384" width="8.7265625" hidden="1"/>
  </cols>
  <sheetData>
    <row r="1" spans="2:3" ht="29.15" customHeight="1" x14ac:dyDescent="0.35">
      <c r="B1" s="71" t="s">
        <v>1307</v>
      </c>
    </row>
    <row r="2" spans="2:3" ht="27" customHeight="1" x14ac:dyDescent="0.35">
      <c r="B2" s="72"/>
    </row>
    <row r="3" spans="2:3" x14ac:dyDescent="0.35">
      <c r="B3" s="125" t="s">
        <v>983</v>
      </c>
      <c r="C3" s="12"/>
    </row>
    <row r="4" spans="2:3" ht="14.25" customHeight="1" x14ac:dyDescent="0.35">
      <c r="B4" s="56"/>
    </row>
    <row r="5" spans="2:3" ht="12" customHeight="1" x14ac:dyDescent="0.35">
      <c r="B5" s="248" t="s">
        <v>1123</v>
      </c>
    </row>
    <row r="6" spans="2:3" x14ac:dyDescent="0.35"/>
    <row r="7" spans="2:3" ht="12.65" customHeight="1" x14ac:dyDescent="0.35">
      <c r="B7" s="159" t="s">
        <v>642</v>
      </c>
    </row>
    <row r="8" spans="2:3" ht="29" x14ac:dyDescent="0.35">
      <c r="B8" s="113" t="s">
        <v>648</v>
      </c>
    </row>
    <row r="9" spans="2:3" x14ac:dyDescent="0.35">
      <c r="B9" s="160" t="s">
        <v>674</v>
      </c>
    </row>
    <row r="10" spans="2:3" x14ac:dyDescent="0.35">
      <c r="B10" s="149"/>
    </row>
    <row r="11" spans="2:3" ht="29" x14ac:dyDescent="0.35">
      <c r="B11" s="113" t="s">
        <v>649</v>
      </c>
    </row>
    <row r="12" spans="2:3" x14ac:dyDescent="0.35">
      <c r="B12" s="65" t="s">
        <v>55</v>
      </c>
    </row>
    <row r="13" spans="2:3" x14ac:dyDescent="0.35">
      <c r="B13" s="196" t="s">
        <v>674</v>
      </c>
    </row>
    <row r="14" spans="2:3" x14ac:dyDescent="0.35"/>
  </sheetData>
  <hyperlinks>
    <hyperlink ref="B5" location="'GRI 407'!A1" display="Conforme GRI 407" xr:uid="{E8DE17E3-06F3-46DE-9C38-D54747E429C7}"/>
  </hyperlinks>
  <pageMargins left="0.511811024" right="0.511811024" top="0.78740157499999996" bottom="0.78740157499999996" header="0.31496062000000002" footer="0.31496062000000002"/>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FEE4E-7B09-43A1-810B-88E1BD958F08}">
  <sheetPr>
    <tabColor rgb="FF0070C0"/>
  </sheetPr>
  <dimension ref="A1:D14"/>
  <sheetViews>
    <sheetView showGridLines="0" showRowColHeaders="0" zoomScale="80" zoomScaleNormal="80" workbookViewId="0">
      <selection activeCell="C8" sqref="C8"/>
    </sheetView>
  </sheetViews>
  <sheetFormatPr defaultColWidth="0" defaultRowHeight="14.5" zeroHeight="1" x14ac:dyDescent="0.35"/>
  <cols>
    <col min="1" max="1" width="2" customWidth="1"/>
    <col min="2" max="2" width="94.26953125" customWidth="1"/>
    <col min="3" max="3" width="8.7265625" customWidth="1"/>
    <col min="4" max="4" width="4.26953125" customWidth="1"/>
    <col min="5" max="16384" width="8.7265625" hidden="1"/>
  </cols>
  <sheetData>
    <row r="1" spans="2:3" ht="33" customHeight="1" x14ac:dyDescent="0.35">
      <c r="B1" s="71" t="s">
        <v>1308</v>
      </c>
    </row>
    <row r="2" spans="2:3" ht="34.5" customHeight="1" x14ac:dyDescent="0.35">
      <c r="B2" s="72"/>
    </row>
    <row r="3" spans="2:3" x14ac:dyDescent="0.35">
      <c r="B3" s="125" t="s">
        <v>983</v>
      </c>
      <c r="C3" s="240"/>
    </row>
    <row r="4" spans="2:3" ht="14.25" customHeight="1" x14ac:dyDescent="0.35">
      <c r="B4" s="56"/>
    </row>
    <row r="5" spans="2:3" ht="12" customHeight="1" x14ac:dyDescent="0.35">
      <c r="B5" s="248" t="s">
        <v>1123</v>
      </c>
    </row>
    <row r="6" spans="2:3" x14ac:dyDescent="0.35"/>
    <row r="7" spans="2:3" x14ac:dyDescent="0.35"/>
    <row r="8" spans="2:3" x14ac:dyDescent="0.35">
      <c r="B8" s="159" t="s">
        <v>643</v>
      </c>
      <c r="C8" s="159"/>
    </row>
    <row r="9" spans="2:3" ht="29" x14ac:dyDescent="0.35">
      <c r="B9" s="113" t="s">
        <v>650</v>
      </c>
    </row>
    <row r="10" spans="2:3" ht="87" x14ac:dyDescent="0.35">
      <c r="B10" s="97" t="s">
        <v>675</v>
      </c>
    </row>
    <row r="11" spans="2:3" x14ac:dyDescent="0.35">
      <c r="B11" s="113"/>
    </row>
    <row r="12" spans="2:3" ht="29" x14ac:dyDescent="0.35">
      <c r="B12" s="113" t="s">
        <v>651</v>
      </c>
    </row>
    <row r="13" spans="2:3" x14ac:dyDescent="0.35">
      <c r="B13" s="97" t="s">
        <v>676</v>
      </c>
    </row>
    <row r="14" spans="2:3" x14ac:dyDescent="0.35"/>
  </sheetData>
  <hyperlinks>
    <hyperlink ref="B5" location="'GRI 407'!A1" display="Conforme GRI 407" xr:uid="{F6345BAD-66DE-4711-B5C5-159C43749E21}"/>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340E2-9000-452F-9DBF-E1F9561C3346}">
  <sheetPr>
    <tabColor rgb="FF0070C0"/>
  </sheetPr>
  <dimension ref="A1:F40"/>
  <sheetViews>
    <sheetView showGridLines="0" showRowColHeaders="0" zoomScale="80" zoomScaleNormal="80" workbookViewId="0">
      <selection activeCell="D1" sqref="D1"/>
    </sheetView>
  </sheetViews>
  <sheetFormatPr defaultColWidth="0" defaultRowHeight="14.5" zeroHeight="1" x14ac:dyDescent="0.35"/>
  <cols>
    <col min="1" max="1" width="2.453125" customWidth="1"/>
    <col min="2" max="4" width="44.1796875" customWidth="1"/>
    <col min="5" max="5" width="46" customWidth="1"/>
    <col min="6" max="6" width="4.26953125" customWidth="1"/>
    <col min="7" max="16384" width="8.7265625" hidden="1"/>
  </cols>
  <sheetData>
    <row r="1" spans="2:5" ht="32.5" customHeight="1" x14ac:dyDescent="0.35">
      <c r="B1" s="71" t="s">
        <v>1309</v>
      </c>
    </row>
    <row r="2" spans="2:5" ht="31" customHeight="1" x14ac:dyDescent="0.35">
      <c r="B2" s="72"/>
    </row>
    <row r="3" spans="2:5" ht="19" customHeight="1" x14ac:dyDescent="0.35">
      <c r="B3" s="125" t="s">
        <v>983</v>
      </c>
      <c r="C3" s="63"/>
      <c r="D3" s="63"/>
      <c r="E3" s="63"/>
    </row>
    <row r="4" spans="2:5" ht="5.25" customHeight="1" x14ac:dyDescent="0.35"/>
    <row r="5" spans="2:5" x14ac:dyDescent="0.35">
      <c r="B5" s="237" t="s">
        <v>1014</v>
      </c>
      <c r="C5" s="238"/>
      <c r="D5" s="238"/>
      <c r="E5" s="238"/>
    </row>
    <row r="6" spans="2:5" ht="6.75" customHeight="1" x14ac:dyDescent="0.35">
      <c r="B6" s="87"/>
      <c r="C6" s="126"/>
      <c r="D6" s="126"/>
      <c r="E6" s="126"/>
    </row>
    <row r="7" spans="2:5" ht="19.5" customHeight="1" x14ac:dyDescent="0.35">
      <c r="B7" s="230" t="s">
        <v>1001</v>
      </c>
      <c r="C7" s="126"/>
      <c r="D7" s="126"/>
      <c r="E7" s="126"/>
    </row>
    <row r="8" spans="2:5" ht="15.75" customHeight="1" x14ac:dyDescent="0.35">
      <c r="B8" s="133" t="s">
        <v>985</v>
      </c>
      <c r="C8" s="133" t="s">
        <v>988</v>
      </c>
      <c r="D8" s="133" t="s">
        <v>989</v>
      </c>
      <c r="E8" s="133" t="s">
        <v>990</v>
      </c>
    </row>
    <row r="9" spans="2:5" ht="53.25" customHeight="1" x14ac:dyDescent="0.35">
      <c r="B9" s="231" t="s">
        <v>991</v>
      </c>
      <c r="C9" s="134" t="s">
        <v>1020</v>
      </c>
      <c r="D9" s="188" t="s">
        <v>1016</v>
      </c>
      <c r="E9" s="188" t="s">
        <v>996</v>
      </c>
    </row>
    <row r="10" spans="2:5" ht="53.25" customHeight="1" x14ac:dyDescent="0.35">
      <c r="B10" s="231" t="s">
        <v>992</v>
      </c>
      <c r="C10" s="134" t="s">
        <v>995</v>
      </c>
      <c r="D10" s="188" t="s">
        <v>1015</v>
      </c>
      <c r="E10" s="188" t="s">
        <v>1124</v>
      </c>
    </row>
    <row r="11" spans="2:5" ht="15.75" customHeight="1" x14ac:dyDescent="0.35">
      <c r="B11" s="87"/>
      <c r="C11" s="126"/>
      <c r="D11" s="126"/>
      <c r="E11" s="126"/>
    </row>
    <row r="12" spans="2:5" ht="15.75" customHeight="1" x14ac:dyDescent="0.35">
      <c r="B12" s="230" t="s">
        <v>1002</v>
      </c>
      <c r="C12" s="126"/>
      <c r="D12" s="126"/>
      <c r="E12" s="126"/>
    </row>
    <row r="13" spans="2:5" x14ac:dyDescent="0.35">
      <c r="B13" s="378" t="s">
        <v>1090</v>
      </c>
      <c r="C13" s="378"/>
      <c r="D13" s="378"/>
      <c r="E13" s="378"/>
    </row>
    <row r="14" spans="2:5" ht="15.75" customHeight="1" x14ac:dyDescent="0.35">
      <c r="B14" s="87"/>
      <c r="C14" s="126"/>
      <c r="D14" s="126"/>
      <c r="E14" s="126"/>
    </row>
    <row r="15" spans="2:5" x14ac:dyDescent="0.35">
      <c r="B15" s="230" t="s">
        <v>1003</v>
      </c>
      <c r="C15" s="126"/>
      <c r="D15" s="126"/>
      <c r="E15" s="126"/>
    </row>
    <row r="16" spans="2:5" ht="91.5" customHeight="1" x14ac:dyDescent="0.35">
      <c r="B16" s="378" t="s">
        <v>1017</v>
      </c>
      <c r="C16" s="378"/>
      <c r="D16" s="378"/>
      <c r="E16" s="378"/>
    </row>
    <row r="17" spans="2:5" ht="18.75" customHeight="1" x14ac:dyDescent="0.35">
      <c r="B17" s="230" t="s">
        <v>1005</v>
      </c>
      <c r="C17" s="126"/>
      <c r="D17" s="126"/>
      <c r="E17" s="126"/>
    </row>
    <row r="18" spans="2:5" ht="18.75" customHeight="1" x14ac:dyDescent="0.35">
      <c r="B18" s="30" t="s">
        <v>1125</v>
      </c>
      <c r="C18" s="126"/>
      <c r="D18" s="126"/>
      <c r="E18" s="126"/>
    </row>
    <row r="19" spans="2:5" ht="18.75" customHeight="1" x14ac:dyDescent="0.35">
      <c r="B19" s="230"/>
      <c r="C19" s="126"/>
      <c r="D19" s="126"/>
      <c r="E19" s="126"/>
    </row>
    <row r="20" spans="2:5" x14ac:dyDescent="0.35">
      <c r="B20" s="230" t="s">
        <v>1004</v>
      </c>
      <c r="C20" s="126"/>
      <c r="D20" s="126"/>
      <c r="E20" s="126"/>
    </row>
    <row r="21" spans="2:5" ht="86.25" customHeight="1" x14ac:dyDescent="0.35">
      <c r="B21" s="378" t="s">
        <v>1018</v>
      </c>
      <c r="C21" s="378"/>
      <c r="D21" s="378"/>
      <c r="E21" s="378"/>
    </row>
    <row r="22" spans="2:5" ht="14.25" customHeight="1" x14ac:dyDescent="0.35">
      <c r="B22" s="230" t="s">
        <v>1006</v>
      </c>
      <c r="C22" s="126"/>
      <c r="D22" s="126"/>
      <c r="E22" s="126"/>
    </row>
    <row r="23" spans="2:5" ht="34.5" customHeight="1" x14ac:dyDescent="0.35">
      <c r="B23" s="378" t="s">
        <v>1000</v>
      </c>
      <c r="C23" s="378"/>
      <c r="D23" s="378"/>
      <c r="E23" s="378"/>
    </row>
    <row r="24" spans="2:5" ht="17.25" customHeight="1" x14ac:dyDescent="0.35">
      <c r="B24" s="97"/>
      <c r="C24" s="97"/>
      <c r="D24" s="97"/>
      <c r="E24" s="97"/>
    </row>
    <row r="25" spans="2:5" x14ac:dyDescent="0.35">
      <c r="B25" s="189" t="s">
        <v>1019</v>
      </c>
      <c r="C25" s="44"/>
      <c r="D25" s="44"/>
      <c r="E25" s="44"/>
    </row>
    <row r="26" spans="2:5" ht="14.5" customHeight="1" x14ac:dyDescent="0.35"/>
    <row r="27" spans="2:5" x14ac:dyDescent="0.35">
      <c r="B27" s="232" t="s">
        <v>655</v>
      </c>
      <c r="C27" s="127"/>
      <c r="D27" s="127"/>
      <c r="E27" s="127"/>
    </row>
    <row r="28" spans="2:5" s="66" customFormat="1" x14ac:dyDescent="0.35">
      <c r="B28" s="418" t="s">
        <v>695</v>
      </c>
      <c r="C28" s="378"/>
      <c r="D28" s="378"/>
      <c r="E28" s="378"/>
    </row>
    <row r="29" spans="2:5" s="66" customFormat="1" x14ac:dyDescent="0.35">
      <c r="B29" s="418" t="s">
        <v>696</v>
      </c>
      <c r="C29" s="378"/>
      <c r="D29" s="378"/>
      <c r="E29" s="378"/>
    </row>
    <row r="30" spans="2:5" s="66" customFormat="1" x14ac:dyDescent="0.35">
      <c r="B30" s="378" t="s">
        <v>697</v>
      </c>
      <c r="C30" s="378"/>
      <c r="D30" s="378"/>
      <c r="E30" s="378"/>
    </row>
    <row r="31" spans="2:5" s="66" customFormat="1" x14ac:dyDescent="0.35">
      <c r="B31" s="378" t="s">
        <v>698</v>
      </c>
      <c r="C31" s="378"/>
      <c r="D31" s="378"/>
      <c r="E31" s="378"/>
    </row>
    <row r="32" spans="2:5" s="66" customFormat="1" ht="29.25" customHeight="1" x14ac:dyDescent="0.35">
      <c r="B32" s="378" t="s">
        <v>699</v>
      </c>
      <c r="C32" s="378"/>
      <c r="D32" s="378"/>
      <c r="E32" s="378"/>
    </row>
    <row r="33" spans="2:5" s="66" customFormat="1" ht="53.15" customHeight="1" x14ac:dyDescent="0.35">
      <c r="B33" s="378" t="s">
        <v>700</v>
      </c>
      <c r="C33" s="378"/>
      <c r="D33" s="378"/>
      <c r="E33" s="378"/>
    </row>
    <row r="34" spans="2:5" s="66" customFormat="1" ht="29.25" customHeight="1" x14ac:dyDescent="0.35">
      <c r="B34" s="378" t="s">
        <v>701</v>
      </c>
      <c r="C34" s="378"/>
      <c r="D34" s="378"/>
      <c r="E34" s="378"/>
    </row>
    <row r="35" spans="2:5" ht="18" customHeight="1" x14ac:dyDescent="0.35">
      <c r="B35" s="97"/>
      <c r="C35" s="97"/>
      <c r="D35" s="97"/>
      <c r="E35" s="97"/>
    </row>
    <row r="36" spans="2:5" x14ac:dyDescent="0.35">
      <c r="B36" s="189" t="s">
        <v>652</v>
      </c>
      <c r="C36" s="44"/>
      <c r="D36" s="44"/>
      <c r="E36" s="44"/>
    </row>
    <row r="37" spans="2:5" x14ac:dyDescent="0.35">
      <c r="B37" s="97"/>
    </row>
    <row r="38" spans="2:5" ht="43.5" x14ac:dyDescent="0.35">
      <c r="B38" s="113" t="s">
        <v>689</v>
      </c>
    </row>
    <row r="39" spans="2:5" ht="270.75" customHeight="1" x14ac:dyDescent="0.35">
      <c r="B39" s="417" t="s">
        <v>702</v>
      </c>
      <c r="C39" s="417"/>
      <c r="D39" s="417"/>
      <c r="E39" s="417"/>
    </row>
    <row r="40" spans="2:5" x14ac:dyDescent="0.35">
      <c r="B40" s="149"/>
    </row>
  </sheetData>
  <mergeCells count="12">
    <mergeCell ref="B21:E21"/>
    <mergeCell ref="B23:E23"/>
    <mergeCell ref="B13:E13"/>
    <mergeCell ref="B16:E16"/>
    <mergeCell ref="B39:E39"/>
    <mergeCell ref="B28:E28"/>
    <mergeCell ref="B30:E30"/>
    <mergeCell ref="B34:E34"/>
    <mergeCell ref="B31:E31"/>
    <mergeCell ref="B29:E29"/>
    <mergeCell ref="B32:E32"/>
    <mergeCell ref="B33:E33"/>
  </mergeCells>
  <pageMargins left="0.511811024" right="0.511811024" top="0.78740157499999996" bottom="0.78740157499999996" header="0.31496062000000002" footer="0.31496062000000002"/>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16A3-CF87-4198-B13A-2808ABFA7B17}">
  <sheetPr>
    <tabColor rgb="FF0070C0"/>
  </sheetPr>
  <dimension ref="A1:F10"/>
  <sheetViews>
    <sheetView showGridLines="0" showRowColHeaders="0" zoomScale="80" zoomScaleNormal="80" workbookViewId="0">
      <selection activeCell="D1" sqref="D1"/>
    </sheetView>
  </sheetViews>
  <sheetFormatPr defaultColWidth="0" defaultRowHeight="14.5" zeroHeight="1" x14ac:dyDescent="0.35"/>
  <cols>
    <col min="1" max="1" width="2.54296875" customWidth="1"/>
    <col min="2" max="2" width="93.81640625" customWidth="1"/>
    <col min="3" max="5" width="8.7265625" customWidth="1"/>
    <col min="6" max="6" width="3.81640625" customWidth="1"/>
    <col min="7" max="16384" width="8.7265625" hidden="1"/>
  </cols>
  <sheetData>
    <row r="1" spans="2:6" ht="29.5" customHeight="1" x14ac:dyDescent="0.35">
      <c r="B1" s="71" t="s">
        <v>1310</v>
      </c>
    </row>
    <row r="2" spans="2:6" ht="26.15" customHeight="1" x14ac:dyDescent="0.35">
      <c r="B2" s="72"/>
    </row>
    <row r="3" spans="2:6" x14ac:dyDescent="0.35">
      <c r="B3" s="125" t="s">
        <v>983</v>
      </c>
      <c r="C3" s="63"/>
      <c r="D3" s="63"/>
      <c r="E3" s="63"/>
      <c r="F3" s="12"/>
    </row>
    <row r="4" spans="2:6" ht="14.25" customHeight="1" x14ac:dyDescent="0.35">
      <c r="B4" s="56"/>
      <c r="C4" s="56"/>
    </row>
    <row r="5" spans="2:6" ht="12" customHeight="1" x14ac:dyDescent="0.35">
      <c r="B5" s="248" t="s">
        <v>1098</v>
      </c>
    </row>
    <row r="6" spans="2:6" ht="12" customHeight="1" x14ac:dyDescent="0.35">
      <c r="B6" s="248"/>
    </row>
    <row r="7" spans="2:6" ht="18.649999999999999" customHeight="1" x14ac:dyDescent="0.35">
      <c r="B7" s="159" t="s">
        <v>653</v>
      </c>
      <c r="C7" s="44"/>
      <c r="D7" s="44"/>
      <c r="E7" s="44"/>
    </row>
    <row r="8" spans="2:6" x14ac:dyDescent="0.35">
      <c r="B8" s="113" t="s">
        <v>654</v>
      </c>
    </row>
    <row r="9" spans="2:6" ht="135" customHeight="1" x14ac:dyDescent="0.35">
      <c r="B9" s="45" t="s">
        <v>677</v>
      </c>
    </row>
    <row r="10" spans="2:6" x14ac:dyDescent="0.35">
      <c r="B10" s="162"/>
    </row>
  </sheetData>
  <hyperlinks>
    <hyperlink ref="B5" location="'GRI 204'!A1" display="Conforme GRI 204" xr:uid="{4EF5731B-E822-44DC-8B8F-125FFD37599E}"/>
  </hyperlinks>
  <pageMargins left="0.511811024" right="0.511811024" top="0.78740157499999996" bottom="0.78740157499999996" header="0.31496062000000002" footer="0.31496062000000002"/>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CEEF-C728-437C-B5BF-28A3F9187AB2}">
  <sheetPr>
    <tabColor rgb="FF0070C0"/>
  </sheetPr>
  <dimension ref="A1:G16"/>
  <sheetViews>
    <sheetView showGridLines="0" showRowColHeaders="0" zoomScale="80" zoomScaleNormal="80" workbookViewId="0">
      <selection activeCell="D1" sqref="D1"/>
    </sheetView>
  </sheetViews>
  <sheetFormatPr defaultColWidth="0" defaultRowHeight="14.5" zeroHeight="1" x14ac:dyDescent="0.35"/>
  <cols>
    <col min="1" max="1" width="3.453125" customWidth="1"/>
    <col min="2" max="2" width="90.453125" customWidth="1"/>
    <col min="3" max="6" width="8.7265625" customWidth="1"/>
    <col min="7" max="7" width="4" customWidth="1"/>
    <col min="8" max="16384" width="8.7265625" hidden="1"/>
  </cols>
  <sheetData>
    <row r="1" spans="2:6" ht="31" customHeight="1" x14ac:dyDescent="0.35">
      <c r="B1" s="71" t="s">
        <v>1311</v>
      </c>
    </row>
    <row r="2" spans="2:6" ht="26.5" customHeight="1" x14ac:dyDescent="0.35">
      <c r="B2" s="72"/>
    </row>
    <row r="3" spans="2:6" x14ac:dyDescent="0.35">
      <c r="B3" s="125" t="s">
        <v>983</v>
      </c>
      <c r="C3" s="63"/>
      <c r="D3" s="63"/>
      <c r="E3" s="63"/>
      <c r="F3" s="240"/>
    </row>
    <row r="4" spans="2:6" ht="9" customHeight="1" x14ac:dyDescent="0.35">
      <c r="B4" s="72"/>
    </row>
    <row r="5" spans="2:6" ht="13.5" customHeight="1" x14ac:dyDescent="0.35">
      <c r="B5" s="241" t="s">
        <v>1062</v>
      </c>
    </row>
    <row r="6" spans="2:6" ht="8.15" customHeight="1" x14ac:dyDescent="0.35"/>
    <row r="7" spans="2:6" x14ac:dyDescent="0.35">
      <c r="B7" s="159" t="s">
        <v>656</v>
      </c>
      <c r="C7" s="44"/>
      <c r="D7" s="44"/>
      <c r="E7" s="44"/>
      <c r="F7" s="44"/>
    </row>
    <row r="8" spans="2:6" ht="29" x14ac:dyDescent="0.35">
      <c r="B8" s="113" t="s">
        <v>687</v>
      </c>
    </row>
    <row r="9" spans="2:6" x14ac:dyDescent="0.35"/>
    <row r="10" spans="2:6" ht="261" x14ac:dyDescent="0.35">
      <c r="B10" s="66" t="s">
        <v>678</v>
      </c>
    </row>
    <row r="11" spans="2:6" x14ac:dyDescent="0.35"/>
    <row r="12" spans="2:6" x14ac:dyDescent="0.35">
      <c r="B12" s="113" t="s">
        <v>688</v>
      </c>
    </row>
    <row r="13" spans="2:6" x14ac:dyDescent="0.35">
      <c r="B13" s="113"/>
    </row>
    <row r="14" spans="2:6" x14ac:dyDescent="0.35">
      <c r="B14" s="65" t="s">
        <v>55</v>
      </c>
    </row>
    <row r="15" spans="2:6" ht="29" x14ac:dyDescent="0.35">
      <c r="B15" s="198" t="s">
        <v>902</v>
      </c>
    </row>
    <row r="16" spans="2:6" x14ac:dyDescent="0.35"/>
  </sheetData>
  <hyperlinks>
    <hyperlink ref="B5" location="'GRI 205'!A1" display="Conforme GRI 205" xr:uid="{E2C63376-2196-46D2-B741-681AE3E897D3}"/>
  </hyperlinks>
  <pageMargins left="0.511811024" right="0.511811024" top="0.78740157499999996" bottom="0.78740157499999996" header="0.31496062000000002" footer="0.31496062000000002"/>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8227-0D0A-441E-A7C0-837B223AFC5E}">
  <sheetPr>
    <tabColor rgb="FF0070C0"/>
  </sheetPr>
  <dimension ref="A1:G43"/>
  <sheetViews>
    <sheetView showGridLines="0" showRowColHeaders="0" zoomScale="80" zoomScaleNormal="80" workbookViewId="0">
      <selection activeCell="E1" sqref="E1"/>
    </sheetView>
  </sheetViews>
  <sheetFormatPr defaultColWidth="0" defaultRowHeight="14.5" zeroHeight="1" x14ac:dyDescent="0.35"/>
  <cols>
    <col min="1" max="1" width="4.453125" customWidth="1"/>
    <col min="2" max="2" width="98.453125" customWidth="1"/>
    <col min="3" max="5" width="22" customWidth="1"/>
    <col min="6" max="6" width="8.7265625" customWidth="1"/>
    <col min="7" max="7" width="4.26953125" customWidth="1"/>
    <col min="8" max="16384" width="8.7265625" hidden="1"/>
  </cols>
  <sheetData>
    <row r="1" spans="2:6" ht="29.5" customHeight="1" x14ac:dyDescent="0.35">
      <c r="B1" s="71" t="s">
        <v>1312</v>
      </c>
    </row>
    <row r="2" spans="2:6" ht="23.15" customHeight="1" x14ac:dyDescent="0.35">
      <c r="B2" s="72"/>
    </row>
    <row r="3" spans="2:6" ht="18" customHeight="1" x14ac:dyDescent="0.35">
      <c r="B3" s="125" t="s">
        <v>983</v>
      </c>
      <c r="C3" s="63"/>
      <c r="D3" s="63"/>
      <c r="E3" s="63"/>
      <c r="F3" s="11"/>
    </row>
    <row r="4" spans="2:6" ht="5.25" customHeight="1" x14ac:dyDescent="0.35"/>
    <row r="5" spans="2:6" x14ac:dyDescent="0.35">
      <c r="B5" s="237" t="s">
        <v>1126</v>
      </c>
      <c r="C5" s="238"/>
      <c r="D5" s="238"/>
      <c r="E5" s="238"/>
      <c r="F5" s="238"/>
    </row>
    <row r="6" spans="2:6" ht="10.5" customHeight="1" x14ac:dyDescent="0.35">
      <c r="B6" s="87"/>
      <c r="C6" s="126"/>
      <c r="D6" s="126"/>
      <c r="E6" s="126"/>
      <c r="F6" s="126"/>
    </row>
    <row r="7" spans="2:6" x14ac:dyDescent="0.35">
      <c r="B7" s="230" t="s">
        <v>1001</v>
      </c>
      <c r="C7" s="126"/>
      <c r="D7" s="126"/>
      <c r="E7" s="126"/>
      <c r="F7" s="126"/>
    </row>
    <row r="8" spans="2:6" x14ac:dyDescent="0.35">
      <c r="B8" s="133" t="s">
        <v>985</v>
      </c>
      <c r="C8" s="133" t="s">
        <v>988</v>
      </c>
      <c r="D8" s="133" t="s">
        <v>989</v>
      </c>
      <c r="E8" s="133" t="s">
        <v>990</v>
      </c>
      <c r="F8" s="97"/>
    </row>
    <row r="9" spans="2:6" ht="29" x14ac:dyDescent="0.35">
      <c r="B9" s="231" t="s">
        <v>991</v>
      </c>
      <c r="C9" s="134" t="s">
        <v>1128</v>
      </c>
      <c r="D9" s="188" t="s">
        <v>1129</v>
      </c>
      <c r="E9" s="188" t="s">
        <v>1130</v>
      </c>
      <c r="F9" s="97"/>
    </row>
    <row r="10" spans="2:6" ht="105.75" customHeight="1" x14ac:dyDescent="0.35">
      <c r="B10" s="231" t="s">
        <v>992</v>
      </c>
      <c r="C10" s="134" t="s">
        <v>1127</v>
      </c>
      <c r="D10" s="188" t="s">
        <v>1132</v>
      </c>
      <c r="E10" s="188" t="s">
        <v>1131</v>
      </c>
      <c r="F10" s="97"/>
    </row>
    <row r="11" spans="2:6" x14ac:dyDescent="0.35">
      <c r="B11" s="87"/>
      <c r="C11" s="126"/>
      <c r="D11" s="126"/>
      <c r="E11" s="126"/>
      <c r="F11" s="126"/>
    </row>
    <row r="12" spans="2:6" x14ac:dyDescent="0.35">
      <c r="B12" s="230" t="s">
        <v>1002</v>
      </c>
      <c r="C12" s="126"/>
      <c r="D12" s="126"/>
      <c r="E12" s="126"/>
      <c r="F12" s="126"/>
    </row>
    <row r="13" spans="2:6" x14ac:dyDescent="0.35">
      <c r="B13" s="378" t="s">
        <v>1133</v>
      </c>
      <c r="C13" s="378"/>
      <c r="D13" s="378"/>
      <c r="E13" s="378"/>
      <c r="F13" s="136"/>
    </row>
    <row r="14" spans="2:6" x14ac:dyDescent="0.35">
      <c r="B14" s="87"/>
      <c r="C14" s="126"/>
      <c r="D14" s="126"/>
      <c r="E14" s="126"/>
      <c r="F14" s="126"/>
    </row>
    <row r="15" spans="2:6" x14ac:dyDescent="0.35">
      <c r="B15" s="230" t="s">
        <v>1003</v>
      </c>
      <c r="C15" s="126"/>
      <c r="D15" s="126"/>
      <c r="E15" s="126"/>
      <c r="F15" s="126"/>
    </row>
    <row r="16" spans="2:6" ht="62.25" customHeight="1" x14ac:dyDescent="0.35">
      <c r="B16" s="378" t="s">
        <v>1134</v>
      </c>
      <c r="C16" s="378"/>
      <c r="D16" s="378"/>
      <c r="E16" s="378"/>
      <c r="F16" s="136"/>
    </row>
    <row r="17" spans="2:6" x14ac:dyDescent="0.35">
      <c r="B17" s="230" t="s">
        <v>1005</v>
      </c>
      <c r="C17" s="126"/>
      <c r="D17" s="126"/>
      <c r="E17" s="126"/>
      <c r="F17" s="126"/>
    </row>
    <row r="18" spans="2:6" x14ac:dyDescent="0.35">
      <c r="B18" s="30" t="s">
        <v>1135</v>
      </c>
      <c r="C18" s="126"/>
      <c r="D18" s="126"/>
      <c r="E18" s="126"/>
      <c r="F18" s="126"/>
    </row>
    <row r="19" spans="2:6" x14ac:dyDescent="0.35">
      <c r="B19" s="136"/>
      <c r="C19" s="126"/>
      <c r="D19" s="126"/>
      <c r="E19" s="126"/>
      <c r="F19" s="126"/>
    </row>
    <row r="20" spans="2:6" x14ac:dyDescent="0.35">
      <c r="B20" s="230" t="s">
        <v>1004</v>
      </c>
      <c r="C20" s="126"/>
      <c r="D20" s="126"/>
      <c r="E20" s="126"/>
      <c r="F20" s="126"/>
    </row>
    <row r="21" spans="2:6" ht="25.5" customHeight="1" x14ac:dyDescent="0.35">
      <c r="B21" s="378" t="s">
        <v>1136</v>
      </c>
      <c r="C21" s="378"/>
      <c r="D21" s="378"/>
      <c r="E21" s="378"/>
      <c r="F21" s="126"/>
    </row>
    <row r="22" spans="2:6" ht="25.5" customHeight="1" x14ac:dyDescent="0.35">
      <c r="B22" s="230" t="s">
        <v>1006</v>
      </c>
      <c r="C22" s="126"/>
      <c r="D22" s="126"/>
      <c r="E22" s="126"/>
      <c r="F22" s="126"/>
    </row>
    <row r="23" spans="2:6" ht="39.75" customHeight="1" x14ac:dyDescent="0.35">
      <c r="B23" s="378" t="s">
        <v>1000</v>
      </c>
      <c r="C23" s="378"/>
      <c r="D23" s="378"/>
      <c r="E23" s="378"/>
      <c r="F23" s="126"/>
    </row>
    <row r="24" spans="2:6" ht="29.25" customHeight="1" x14ac:dyDescent="0.35">
      <c r="B24" s="97"/>
      <c r="C24" s="97"/>
      <c r="D24" s="97"/>
      <c r="E24" s="97"/>
      <c r="F24" s="126"/>
    </row>
    <row r="25" spans="2:6" x14ac:dyDescent="0.35">
      <c r="B25" s="159" t="s">
        <v>657</v>
      </c>
      <c r="C25" s="44"/>
      <c r="D25" s="44"/>
      <c r="E25" s="44"/>
      <c r="F25" s="44"/>
    </row>
    <row r="26" spans="2:6" x14ac:dyDescent="0.35"/>
    <row r="27" spans="2:6" ht="29" x14ac:dyDescent="0.35">
      <c r="B27" s="113" t="s">
        <v>684</v>
      </c>
    </row>
    <row r="28" spans="2:6" x14ac:dyDescent="0.35">
      <c r="B28" s="150">
        <v>1</v>
      </c>
    </row>
    <row r="29" spans="2:6" ht="87" x14ac:dyDescent="0.35">
      <c r="B29" s="97" t="s">
        <v>819</v>
      </c>
    </row>
    <row r="30" spans="2:6" x14ac:dyDescent="0.35"/>
    <row r="31" spans="2:6" ht="29" x14ac:dyDescent="0.35">
      <c r="B31" s="159" t="s">
        <v>658</v>
      </c>
      <c r="C31" s="44"/>
      <c r="D31" s="44"/>
      <c r="E31" s="44"/>
      <c r="F31" s="44"/>
    </row>
    <row r="32" spans="2:6" x14ac:dyDescent="0.35">
      <c r="B32" s="149"/>
    </row>
    <row r="33" spans="2:2" ht="43.5" x14ac:dyDescent="0.35">
      <c r="B33" s="113" t="s">
        <v>685</v>
      </c>
    </row>
    <row r="34" spans="2:2" x14ac:dyDescent="0.35">
      <c r="B34" s="149"/>
    </row>
    <row r="35" spans="2:2" x14ac:dyDescent="0.35">
      <c r="B35" s="197" t="s">
        <v>55</v>
      </c>
    </row>
    <row r="36" spans="2:2" ht="43.5" x14ac:dyDescent="0.35">
      <c r="B36" s="260" t="s">
        <v>1234</v>
      </c>
    </row>
    <row r="37" spans="2:2" x14ac:dyDescent="0.35">
      <c r="B37" s="149"/>
    </row>
    <row r="38" spans="2:2" ht="29" x14ac:dyDescent="0.35">
      <c r="B38" s="113" t="s">
        <v>686</v>
      </c>
    </row>
    <row r="39" spans="2:2" x14ac:dyDescent="0.35"/>
    <row r="40" spans="2:2" ht="87" x14ac:dyDescent="0.35">
      <c r="B40" s="260" t="s">
        <v>1233</v>
      </c>
    </row>
    <row r="41" spans="2:2" x14ac:dyDescent="0.35"/>
    <row r="42" spans="2:2" x14ac:dyDescent="0.35">
      <c r="B42" t="s">
        <v>895</v>
      </c>
    </row>
    <row r="43" spans="2:2" x14ac:dyDescent="0.35"/>
  </sheetData>
  <mergeCells count="4">
    <mergeCell ref="B13:E13"/>
    <mergeCell ref="B16:E16"/>
    <mergeCell ref="B21:E21"/>
    <mergeCell ref="B23:E23"/>
  </mergeCells>
  <pageMargins left="0.511811024" right="0.511811024" top="0.78740157499999996" bottom="0.78740157499999996" header="0.31496062000000002" footer="0.31496062000000002"/>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E96C-B670-4E2C-A5F8-5EAB623D1967}">
  <sheetPr>
    <tabColor rgb="FF0070C0"/>
  </sheetPr>
  <dimension ref="A1:F34"/>
  <sheetViews>
    <sheetView showGridLines="0" showRowColHeaders="0" zoomScale="70" zoomScaleNormal="70" workbookViewId="0">
      <selection activeCell="B2" sqref="B2"/>
    </sheetView>
  </sheetViews>
  <sheetFormatPr defaultColWidth="0" defaultRowHeight="14.5" zeroHeight="1" x14ac:dyDescent="0.35"/>
  <cols>
    <col min="1" max="1" width="3.453125" customWidth="1"/>
    <col min="2" max="2" width="89.453125" bestFit="1" customWidth="1"/>
    <col min="3" max="3" width="8.7265625" customWidth="1"/>
    <col min="4" max="6" width="0" hidden="1" customWidth="1"/>
    <col min="7" max="16384" width="8.7265625" hidden="1"/>
  </cols>
  <sheetData>
    <row r="1" spans="2:6" ht="28" customHeight="1" x14ac:dyDescent="0.35">
      <c r="B1" s="71" t="s">
        <v>1313</v>
      </c>
    </row>
    <row r="2" spans="2:6" ht="36" customHeight="1" x14ac:dyDescent="0.35">
      <c r="B2" s="72"/>
    </row>
    <row r="3" spans="2:6" x14ac:dyDescent="0.35">
      <c r="B3" s="125" t="s">
        <v>983</v>
      </c>
      <c r="C3" s="142"/>
      <c r="D3" s="142"/>
      <c r="E3" s="142"/>
      <c r="F3" s="12"/>
    </row>
    <row r="4" spans="2:6" ht="9" customHeight="1" x14ac:dyDescent="0.35">
      <c r="B4" s="72"/>
    </row>
    <row r="5" spans="2:6" ht="13.5" customHeight="1" x14ac:dyDescent="0.35">
      <c r="B5" s="241" t="s">
        <v>1137</v>
      </c>
    </row>
    <row r="6" spans="2:6" ht="11.5" customHeight="1" x14ac:dyDescent="0.35"/>
    <row r="7" spans="2:6" x14ac:dyDescent="0.35">
      <c r="B7" s="159" t="s">
        <v>659</v>
      </c>
    </row>
    <row r="8" spans="2:6" x14ac:dyDescent="0.35"/>
    <row r="9" spans="2:6" ht="29" x14ac:dyDescent="0.35">
      <c r="B9" s="113" t="s">
        <v>680</v>
      </c>
    </row>
    <row r="10" spans="2:6" x14ac:dyDescent="0.35"/>
    <row r="11" spans="2:6" ht="261" customHeight="1" x14ac:dyDescent="0.35">
      <c r="B11" s="97" t="s">
        <v>834</v>
      </c>
    </row>
    <row r="12" spans="2:6" x14ac:dyDescent="0.35">
      <c r="B12" s="97"/>
    </row>
    <row r="13" spans="2:6" ht="29" x14ac:dyDescent="0.35">
      <c r="B13" s="113" t="s">
        <v>683</v>
      </c>
    </row>
    <row r="14" spans="2:6" ht="54.75" customHeight="1" x14ac:dyDescent="0.35">
      <c r="B14" s="171" t="s">
        <v>818</v>
      </c>
    </row>
    <row r="15" spans="2:6" x14ac:dyDescent="0.35"/>
    <row r="16" spans="2:6" x14ac:dyDescent="0.35">
      <c r="B16" s="159" t="s">
        <v>690</v>
      </c>
    </row>
    <row r="17" spans="2:2" x14ac:dyDescent="0.35">
      <c r="B17" s="66"/>
    </row>
    <row r="18" spans="2:2" ht="29" x14ac:dyDescent="0.35">
      <c r="B18" s="113" t="s">
        <v>692</v>
      </c>
    </row>
    <row r="19" spans="2:2" ht="29" x14ac:dyDescent="0.35">
      <c r="B19" s="66" t="s">
        <v>817</v>
      </c>
    </row>
    <row r="20" spans="2:2" x14ac:dyDescent="0.35">
      <c r="B20" s="66"/>
    </row>
    <row r="21" spans="2:2" x14ac:dyDescent="0.35">
      <c r="B21" t="s">
        <v>895</v>
      </c>
    </row>
    <row r="22" spans="2:2" x14ac:dyDescent="0.35"/>
    <row r="23" spans="2:2" x14ac:dyDescent="0.35">
      <c r="B23" s="159" t="s">
        <v>815</v>
      </c>
    </row>
    <row r="24" spans="2:2" ht="10.5" customHeight="1" x14ac:dyDescent="0.35"/>
    <row r="25" spans="2:2" ht="29" x14ac:dyDescent="0.35">
      <c r="B25" s="113" t="s">
        <v>691</v>
      </c>
    </row>
    <row r="26" spans="2:2" x14ac:dyDescent="0.35">
      <c r="B26" s="152" t="s">
        <v>55</v>
      </c>
    </row>
    <row r="27" spans="2:2" ht="29" x14ac:dyDescent="0.35">
      <c r="B27" s="198" t="s">
        <v>693</v>
      </c>
    </row>
    <row r="28" spans="2:2" x14ac:dyDescent="0.35">
      <c r="B28" s="66"/>
    </row>
    <row r="29" spans="2:2" ht="29" x14ac:dyDescent="0.35">
      <c r="B29" s="113" t="s">
        <v>816</v>
      </c>
    </row>
    <row r="30" spans="2:2" x14ac:dyDescent="0.35"/>
    <row r="31" spans="2:2" ht="29" x14ac:dyDescent="0.35">
      <c r="B31" s="66" t="s">
        <v>693</v>
      </c>
    </row>
    <row r="32" spans="2:2" x14ac:dyDescent="0.35"/>
    <row r="33" spans="2:2" x14ac:dyDescent="0.35">
      <c r="B33" t="s">
        <v>895</v>
      </c>
    </row>
    <row r="34" spans="2:2" x14ac:dyDescent="0.35"/>
  </sheetData>
  <hyperlinks>
    <hyperlink ref="B5" location="'GRI 416'!A1" display="Conforme GRI 416" xr:uid="{F475E3F1-648E-4A39-8E74-B1BF4F677726}"/>
  </hyperlinks>
  <pageMargins left="0.511811024" right="0.511811024" top="0.78740157499999996" bottom="0.78740157499999996" header="0.31496062000000002" footer="0.31496062000000002"/>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E7D94-22E2-46E9-A81F-238C31CA0D26}">
  <sheetPr>
    <tabColor rgb="FF0070C0"/>
  </sheetPr>
  <dimension ref="A1:C22"/>
  <sheetViews>
    <sheetView showGridLines="0" showRowColHeaders="0" zoomScale="80" zoomScaleNormal="80" workbookViewId="0">
      <selection activeCell="B15" sqref="B15"/>
    </sheetView>
  </sheetViews>
  <sheetFormatPr defaultColWidth="0" defaultRowHeight="14.5" zeroHeight="1" x14ac:dyDescent="0.35"/>
  <cols>
    <col min="1" max="1" width="1.81640625" customWidth="1"/>
    <col min="2" max="2" width="113.54296875" bestFit="1" customWidth="1"/>
    <col min="3" max="3" width="5" customWidth="1"/>
    <col min="4" max="16384" width="8.7265625" hidden="1"/>
  </cols>
  <sheetData>
    <row r="1" spans="2:2" ht="30.65" customHeight="1" x14ac:dyDescent="0.35">
      <c r="B1" s="71" t="s">
        <v>1314</v>
      </c>
    </row>
    <row r="2" spans="2:2" ht="26.5" customHeight="1" x14ac:dyDescent="0.35">
      <c r="B2" s="72"/>
    </row>
    <row r="3" spans="2:2" x14ac:dyDescent="0.35">
      <c r="B3" s="125" t="s">
        <v>983</v>
      </c>
    </row>
    <row r="4" spans="2:2" ht="9" customHeight="1" x14ac:dyDescent="0.35">
      <c r="B4" s="72"/>
    </row>
    <row r="5" spans="2:2" ht="13.5" customHeight="1" x14ac:dyDescent="0.35">
      <c r="B5" s="241" t="s">
        <v>1062</v>
      </c>
    </row>
    <row r="6" spans="2:2" x14ac:dyDescent="0.35">
      <c r="B6" s="72"/>
    </row>
    <row r="7" spans="2:2" x14ac:dyDescent="0.35">
      <c r="B7" s="159" t="s">
        <v>660</v>
      </c>
    </row>
    <row r="8" spans="2:2" x14ac:dyDescent="0.35">
      <c r="B8" s="149"/>
    </row>
    <row r="9" spans="2:2" x14ac:dyDescent="0.35">
      <c r="B9" s="113" t="s">
        <v>679</v>
      </c>
    </row>
    <row r="10" spans="2:2" x14ac:dyDescent="0.35">
      <c r="B10" s="113"/>
    </row>
    <row r="11" spans="2:2" x14ac:dyDescent="0.35">
      <c r="B11" s="152" t="s">
        <v>55</v>
      </c>
    </row>
    <row r="12" spans="2:2" ht="29" x14ac:dyDescent="0.35">
      <c r="B12" s="199" t="s">
        <v>814</v>
      </c>
    </row>
    <row r="13" spans="2:2" x14ac:dyDescent="0.35">
      <c r="B13" s="149"/>
    </row>
    <row r="14" spans="2:2" x14ac:dyDescent="0.35">
      <c r="B14" s="113" t="s">
        <v>681</v>
      </c>
    </row>
    <row r="15" spans="2:2" x14ac:dyDescent="0.35">
      <c r="B15" s="113"/>
    </row>
    <row r="16" spans="2:2" x14ac:dyDescent="0.35">
      <c r="B16" s="152" t="s">
        <v>55</v>
      </c>
    </row>
    <row r="17" spans="2:2" x14ac:dyDescent="0.35">
      <c r="B17" s="199" t="s">
        <v>901</v>
      </c>
    </row>
    <row r="18" spans="2:2" x14ac:dyDescent="0.35">
      <c r="B18" s="113"/>
    </row>
    <row r="19" spans="2:2" ht="22.5" customHeight="1" x14ac:dyDescent="0.35">
      <c r="B19" s="113" t="s">
        <v>682</v>
      </c>
    </row>
    <row r="20" spans="2:2" ht="29" x14ac:dyDescent="0.35">
      <c r="B20" s="161" t="s">
        <v>814</v>
      </c>
    </row>
    <row r="21" spans="2:2" x14ac:dyDescent="0.35"/>
    <row r="22" spans="2:2" hidden="1" x14ac:dyDescent="0.35">
      <c r="B22" s="149"/>
    </row>
  </sheetData>
  <hyperlinks>
    <hyperlink ref="B5" location="'GRI 205'!A1" display="Conforme GRI 205" xr:uid="{DDB8396B-AF9B-4AA6-B1B6-F9B6284AEEAF}"/>
  </hyperlinks>
  <pageMargins left="0.511811024" right="0.511811024" top="0.78740157499999996" bottom="0.78740157499999996" header="0.31496062000000002" footer="0.31496062000000002"/>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6B32-0588-4DDC-9B9F-D6FED9335F06}">
  <sheetPr>
    <tabColor rgb="FFFE5000"/>
  </sheetPr>
  <dimension ref="A1:AF26"/>
  <sheetViews>
    <sheetView showGridLines="0" showRowColHeaders="0" tabSelected="1" zoomScale="57" zoomScaleNormal="57" workbookViewId="0"/>
  </sheetViews>
  <sheetFormatPr defaultColWidth="0" defaultRowHeight="14.5" zeroHeight="1" x14ac:dyDescent="0.35"/>
  <cols>
    <col min="1" max="15" width="9.1796875" customWidth="1"/>
    <col min="16" max="16" width="4.81640625" customWidth="1"/>
    <col min="17" max="17" width="28.453125" customWidth="1"/>
    <col min="18" max="18" width="9.1796875" customWidth="1"/>
    <col min="19" max="19" width="24.453125" customWidth="1"/>
    <col min="20" max="21" width="9.1796875" customWidth="1"/>
    <col min="22" max="22" width="20.1796875" customWidth="1"/>
    <col min="23" max="32" width="0" hidden="1" customWidth="1"/>
    <col min="33" max="16384" width="9.1796875" hidden="1"/>
  </cols>
  <sheetData>
    <row r="1" spans="2:32" x14ac:dyDescent="0.35"/>
    <row r="2" spans="2:32" ht="18.5" x14ac:dyDescent="0.45">
      <c r="B2" s="322"/>
    </row>
    <row r="3" spans="2:32" ht="21" x14ac:dyDescent="0.5">
      <c r="B3" s="323"/>
      <c r="P3" s="57"/>
      <c r="Q3" s="313"/>
      <c r="R3" s="57"/>
      <c r="S3" s="313"/>
      <c r="T3" s="57"/>
      <c r="U3" s="57"/>
      <c r="V3" s="57"/>
      <c r="W3" s="57"/>
      <c r="X3" s="57"/>
      <c r="Y3" s="57"/>
      <c r="Z3" s="57"/>
      <c r="AA3" s="57"/>
      <c r="AB3" s="57"/>
      <c r="AC3" s="57"/>
      <c r="AD3" s="57"/>
      <c r="AE3" s="57"/>
      <c r="AF3" s="57"/>
    </row>
    <row r="4" spans="2:32" ht="18.5" x14ac:dyDescent="0.45">
      <c r="B4" s="323"/>
    </row>
    <row r="5" spans="2:32" ht="18.5" x14ac:dyDescent="0.45">
      <c r="B5" s="323"/>
      <c r="P5" s="373"/>
      <c r="Q5" s="373"/>
      <c r="R5" s="373"/>
      <c r="S5" s="373"/>
    </row>
    <row r="6" spans="2:32" ht="18.5" x14ac:dyDescent="0.45">
      <c r="B6" s="323"/>
    </row>
    <row r="7" spans="2:32" ht="18.5" x14ac:dyDescent="0.45">
      <c r="B7" s="322"/>
    </row>
    <row r="8" spans="2:32" ht="18.5" x14ac:dyDescent="0.45">
      <c r="B8" s="322"/>
    </row>
    <row r="9" spans="2:32" ht="18.5" x14ac:dyDescent="0.45">
      <c r="B9" s="322"/>
    </row>
    <row r="10" spans="2:32" ht="18.5" x14ac:dyDescent="0.45">
      <c r="B10" s="322"/>
    </row>
    <row r="11" spans="2:32" ht="18.5" x14ac:dyDescent="0.45">
      <c r="B11" s="322"/>
    </row>
    <row r="12" spans="2:32" ht="31" x14ac:dyDescent="0.45">
      <c r="B12" s="322"/>
      <c r="C12" s="71"/>
    </row>
    <row r="13" spans="2:32" ht="11.15" customHeight="1" x14ac:dyDescent="0.45">
      <c r="B13" s="322"/>
      <c r="C13" s="71"/>
    </row>
    <row r="14" spans="2:32" ht="31" x14ac:dyDescent="0.45">
      <c r="B14" s="322"/>
      <c r="C14" s="71"/>
    </row>
    <row r="15" spans="2:32" ht="18.5" x14ac:dyDescent="0.45">
      <c r="B15" s="322"/>
    </row>
    <row r="16" spans="2:32" ht="18.5" x14ac:dyDescent="0.45">
      <c r="B16" s="322"/>
    </row>
    <row r="17" spans="2:2" ht="18.5" x14ac:dyDescent="0.45">
      <c r="B17" s="322"/>
    </row>
    <row r="18" spans="2:2" ht="18.5" x14ac:dyDescent="0.45">
      <c r="B18" s="324"/>
    </row>
    <row r="19" spans="2:2" ht="18.5" x14ac:dyDescent="0.45">
      <c r="B19" s="324"/>
    </row>
    <row r="20" spans="2:2" ht="18.5" x14ac:dyDescent="0.45">
      <c r="B20" s="324"/>
    </row>
    <row r="21" spans="2:2" ht="18.5" x14ac:dyDescent="0.45">
      <c r="B21" s="324"/>
    </row>
    <row r="22" spans="2:2" ht="18.5" x14ac:dyDescent="0.45">
      <c r="B22" s="324"/>
    </row>
    <row r="23" spans="2:2" ht="18.5" x14ac:dyDescent="0.45">
      <c r="B23" s="324"/>
    </row>
    <row r="24" spans="2:2" ht="18.5" x14ac:dyDescent="0.45">
      <c r="B24" s="324"/>
    </row>
    <row r="25" spans="2:2" ht="18.5" x14ac:dyDescent="0.45">
      <c r="B25" s="324"/>
    </row>
    <row r="26" spans="2:2" ht="21" x14ac:dyDescent="0.5">
      <c r="B26" s="70"/>
    </row>
  </sheetData>
  <mergeCells count="2">
    <mergeCell ref="P5:Q5"/>
    <mergeCell ref="R5:S5"/>
  </mergeCells>
  <pageMargins left="0.511811024" right="0.511811024" top="0.78740157499999996" bottom="0.78740157499999996" header="0.31496062000000002" footer="0.31496062000000002"/>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52C14-8826-481A-B64A-50AA3C42AD65}">
  <sheetPr>
    <tabColor rgb="FF0070C0"/>
  </sheetPr>
  <dimension ref="A1:T178"/>
  <sheetViews>
    <sheetView showGridLines="0" showRowColHeaders="0" zoomScale="80" zoomScaleNormal="80" workbookViewId="0">
      <selection activeCell="B1" sqref="B1"/>
    </sheetView>
  </sheetViews>
  <sheetFormatPr defaultColWidth="0" defaultRowHeight="14.5" zeroHeight="1" x14ac:dyDescent="0.35"/>
  <cols>
    <col min="1" max="1" width="3.453125" style="26" customWidth="1"/>
    <col min="2" max="2" width="92.7265625" customWidth="1"/>
    <col min="3" max="6" width="8.7265625" customWidth="1"/>
    <col min="7" max="20" width="0" hidden="1" customWidth="1"/>
    <col min="21" max="16384" width="9.1796875" hidden="1"/>
  </cols>
  <sheetData>
    <row r="1" spans="1:20" ht="32.25" customHeight="1" x14ac:dyDescent="0.35">
      <c r="A1"/>
      <c r="B1" s="71" t="s">
        <v>1268</v>
      </c>
    </row>
    <row r="2" spans="1:20" ht="32.25" customHeight="1" x14ac:dyDescent="0.35">
      <c r="A2"/>
      <c r="B2" s="72"/>
    </row>
    <row r="3" spans="1:20" x14ac:dyDescent="0.35">
      <c r="B3" s="18" t="s">
        <v>222</v>
      </c>
      <c r="C3" s="25"/>
      <c r="D3" s="25"/>
      <c r="E3" s="25"/>
      <c r="F3" s="25"/>
    </row>
    <row r="4" spans="1:20" s="17" customFormat="1" ht="8.25" customHeight="1" x14ac:dyDescent="0.35">
      <c r="A4" s="26"/>
      <c r="B4" s="24"/>
      <c r="C4" s="22"/>
      <c r="D4" s="22"/>
      <c r="E4" s="22"/>
      <c r="F4" s="22"/>
    </row>
    <row r="5" spans="1:20" x14ac:dyDescent="0.35">
      <c r="A5"/>
      <c r="B5" s="68" t="s">
        <v>42</v>
      </c>
      <c r="C5" s="69">
        <v>2019</v>
      </c>
      <c r="D5" s="69">
        <v>2020</v>
      </c>
      <c r="E5" s="69">
        <v>2021</v>
      </c>
      <c r="F5" s="69">
        <v>2022</v>
      </c>
    </row>
    <row r="6" spans="1:20" ht="5.25" customHeight="1" x14ac:dyDescent="0.35">
      <c r="A6"/>
      <c r="B6" s="68"/>
      <c r="C6" s="69"/>
      <c r="D6" s="69"/>
      <c r="E6" s="69"/>
      <c r="F6" s="69"/>
    </row>
    <row r="7" spans="1:20" x14ac:dyDescent="0.35">
      <c r="B7" s="48" t="s">
        <v>28</v>
      </c>
      <c r="C7" s="215">
        <v>7940</v>
      </c>
      <c r="D7" s="215">
        <v>7993</v>
      </c>
      <c r="E7" s="215">
        <v>8312</v>
      </c>
      <c r="F7" s="215">
        <v>8668</v>
      </c>
      <c r="G7" s="82"/>
    </row>
    <row r="8" spans="1:20" x14ac:dyDescent="0.35">
      <c r="B8" s="73" t="s">
        <v>32</v>
      </c>
      <c r="C8" s="46">
        <v>6121</v>
      </c>
      <c r="D8" s="216">
        <v>6097</v>
      </c>
      <c r="E8" s="46">
        <v>6239</v>
      </c>
      <c r="F8" s="46">
        <v>6429</v>
      </c>
      <c r="G8" s="38"/>
      <c r="H8" s="34"/>
      <c r="I8" s="30"/>
      <c r="J8" s="39"/>
      <c r="K8" s="39"/>
      <c r="L8" s="39"/>
      <c r="M8" s="39"/>
      <c r="N8" s="39"/>
      <c r="O8" s="39"/>
      <c r="P8" s="39"/>
      <c r="Q8" s="39"/>
      <c r="R8" s="39"/>
      <c r="S8" s="39"/>
      <c r="T8" s="39"/>
    </row>
    <row r="9" spans="1:20" x14ac:dyDescent="0.35">
      <c r="B9" s="73" t="s">
        <v>33</v>
      </c>
      <c r="C9" s="46">
        <v>1819</v>
      </c>
      <c r="D9" s="216">
        <v>1896</v>
      </c>
      <c r="E9" s="46">
        <v>2073</v>
      </c>
      <c r="F9" s="46">
        <v>2239</v>
      </c>
      <c r="G9" s="31"/>
      <c r="H9" s="34"/>
      <c r="I9" s="30"/>
      <c r="J9" s="30"/>
      <c r="K9" s="30"/>
      <c r="L9" s="37"/>
      <c r="M9" s="30"/>
      <c r="N9" s="30"/>
      <c r="O9" s="30"/>
      <c r="P9" s="30"/>
      <c r="Q9" s="30"/>
      <c r="R9" s="36"/>
      <c r="S9" s="35"/>
      <c r="T9" s="30"/>
    </row>
    <row r="10" spans="1:20" ht="10.5" customHeight="1" x14ac:dyDescent="0.35">
      <c r="B10" s="31"/>
      <c r="C10" s="46"/>
      <c r="D10" s="46"/>
      <c r="E10" s="46"/>
      <c r="F10" s="46"/>
    </row>
    <row r="11" spans="1:20" x14ac:dyDescent="0.35">
      <c r="B11" s="38" t="s">
        <v>21</v>
      </c>
      <c r="C11" s="121">
        <v>6050</v>
      </c>
      <c r="D11" s="121">
        <v>6088</v>
      </c>
      <c r="E11" s="121">
        <v>6278</v>
      </c>
      <c r="F11" s="121">
        <v>6493</v>
      </c>
    </row>
    <row r="12" spans="1:20" x14ac:dyDescent="0.35">
      <c r="B12" s="73" t="s">
        <v>32</v>
      </c>
      <c r="C12" s="46">
        <v>4681</v>
      </c>
      <c r="D12" s="216">
        <v>4648</v>
      </c>
      <c r="E12" s="46">
        <v>4696</v>
      </c>
      <c r="F12" s="46">
        <v>4813</v>
      </c>
      <c r="G12" s="38"/>
      <c r="H12" s="34"/>
      <c r="I12" s="30"/>
      <c r="J12" s="39"/>
      <c r="K12" s="39"/>
      <c r="L12" s="39"/>
      <c r="M12" s="39"/>
      <c r="N12" s="39"/>
      <c r="O12" s="39"/>
      <c r="P12" s="39"/>
      <c r="Q12" s="39"/>
      <c r="R12" s="39"/>
      <c r="S12" s="39"/>
      <c r="T12" s="39"/>
    </row>
    <row r="13" spans="1:20" x14ac:dyDescent="0.35">
      <c r="B13" s="73" t="s">
        <v>33</v>
      </c>
      <c r="C13" s="46">
        <v>1369</v>
      </c>
      <c r="D13" s="216">
        <v>1440</v>
      </c>
      <c r="E13" s="46">
        <v>1582</v>
      </c>
      <c r="F13" s="46">
        <v>1680</v>
      </c>
      <c r="G13" s="31"/>
      <c r="H13" s="34"/>
      <c r="I13" s="30"/>
      <c r="J13" s="30"/>
      <c r="K13" s="30"/>
      <c r="L13" s="37"/>
      <c r="M13" s="30"/>
      <c r="N13" s="30"/>
      <c r="O13" s="30"/>
      <c r="P13" s="30"/>
      <c r="Q13" s="30"/>
      <c r="R13" s="36"/>
      <c r="S13" s="35"/>
      <c r="T13" s="30"/>
    </row>
    <row r="14" spans="1:20" ht="14.25" customHeight="1" x14ac:dyDescent="0.35">
      <c r="B14" s="31"/>
      <c r="C14" s="46"/>
      <c r="D14" s="216"/>
      <c r="E14" s="46"/>
      <c r="F14" s="46"/>
      <c r="G14" s="31"/>
      <c r="H14" s="34"/>
      <c r="I14" s="30"/>
      <c r="J14" s="30"/>
      <c r="K14" s="30"/>
      <c r="L14" s="37"/>
      <c r="M14" s="30"/>
      <c r="N14" s="30"/>
      <c r="O14" s="30"/>
      <c r="P14" s="30"/>
      <c r="Q14" s="30"/>
      <c r="R14" s="36"/>
      <c r="S14" s="35"/>
      <c r="T14" s="30"/>
    </row>
    <row r="15" spans="1:20" x14ac:dyDescent="0.35">
      <c r="B15" s="38" t="s">
        <v>24</v>
      </c>
      <c r="C15" s="121">
        <v>196</v>
      </c>
      <c r="D15" s="121">
        <v>151</v>
      </c>
      <c r="E15" s="121">
        <v>155</v>
      </c>
      <c r="F15" s="121">
        <v>172</v>
      </c>
    </row>
    <row r="16" spans="1:20" x14ac:dyDescent="0.35">
      <c r="B16" s="31" t="s">
        <v>32</v>
      </c>
      <c r="C16" s="46">
        <v>120</v>
      </c>
      <c r="D16" s="216">
        <v>107</v>
      </c>
      <c r="E16" s="46">
        <v>110</v>
      </c>
      <c r="F16" s="46">
        <v>120</v>
      </c>
    </row>
    <row r="17" spans="2:6" x14ac:dyDescent="0.35">
      <c r="B17" s="31" t="s">
        <v>33</v>
      </c>
      <c r="C17" s="46">
        <v>76</v>
      </c>
      <c r="D17" s="216">
        <v>44</v>
      </c>
      <c r="E17" s="46">
        <v>45</v>
      </c>
      <c r="F17" s="46">
        <v>52</v>
      </c>
    </row>
    <row r="18" spans="2:6" x14ac:dyDescent="0.35">
      <c r="B18" s="31"/>
      <c r="C18" s="46"/>
      <c r="D18" s="216"/>
      <c r="E18" s="46"/>
      <c r="F18" s="46"/>
    </row>
    <row r="19" spans="2:6" x14ac:dyDescent="0.35">
      <c r="B19" s="38" t="s">
        <v>54</v>
      </c>
      <c r="C19" s="121">
        <v>765</v>
      </c>
      <c r="D19" s="121">
        <v>764</v>
      </c>
      <c r="E19" s="121">
        <v>758</v>
      </c>
      <c r="F19" s="121">
        <v>831</v>
      </c>
    </row>
    <row r="20" spans="2:6" x14ac:dyDescent="0.35">
      <c r="B20" s="31" t="s">
        <v>32</v>
      </c>
      <c r="C20" s="46">
        <v>619</v>
      </c>
      <c r="D20" s="216">
        <v>615</v>
      </c>
      <c r="E20" s="46">
        <v>599</v>
      </c>
      <c r="F20" s="46">
        <v>642</v>
      </c>
    </row>
    <row r="21" spans="2:6" x14ac:dyDescent="0.35">
      <c r="B21" s="31" t="s">
        <v>33</v>
      </c>
      <c r="C21" s="46">
        <v>146</v>
      </c>
      <c r="D21" s="216">
        <v>149</v>
      </c>
      <c r="E21" s="46">
        <v>159</v>
      </c>
      <c r="F21" s="46">
        <v>189</v>
      </c>
    </row>
    <row r="22" spans="2:6" x14ac:dyDescent="0.35">
      <c r="B22" s="31"/>
      <c r="C22" s="46"/>
      <c r="D22" s="216"/>
      <c r="E22" s="46"/>
      <c r="F22" s="46"/>
    </row>
    <row r="23" spans="2:6" x14ac:dyDescent="0.35">
      <c r="B23" s="38" t="s">
        <v>23</v>
      </c>
      <c r="C23" s="121">
        <v>830</v>
      </c>
      <c r="D23" s="121">
        <v>831</v>
      </c>
      <c r="E23" s="121">
        <v>939</v>
      </c>
      <c r="F23" s="121">
        <v>959</v>
      </c>
    </row>
    <row r="24" spans="2:6" x14ac:dyDescent="0.35">
      <c r="B24" s="31" t="s">
        <v>32</v>
      </c>
      <c r="C24" s="46">
        <v>637</v>
      </c>
      <c r="D24" s="216">
        <v>639</v>
      </c>
      <c r="E24" s="46">
        <v>734</v>
      </c>
      <c r="F24" s="46">
        <v>741</v>
      </c>
    </row>
    <row r="25" spans="2:6" x14ac:dyDescent="0.35">
      <c r="B25" s="31" t="s">
        <v>33</v>
      </c>
      <c r="C25" s="46">
        <v>193</v>
      </c>
      <c r="D25" s="216">
        <v>192</v>
      </c>
      <c r="E25" s="46">
        <v>205</v>
      </c>
      <c r="F25" s="46">
        <v>218</v>
      </c>
    </row>
    <row r="26" spans="2:6" x14ac:dyDescent="0.35">
      <c r="B26" s="31"/>
      <c r="C26" s="46"/>
      <c r="D26" s="216"/>
      <c r="E26" s="46"/>
      <c r="F26" s="46"/>
    </row>
    <row r="27" spans="2:6" x14ac:dyDescent="0.35">
      <c r="B27" s="38" t="s">
        <v>34</v>
      </c>
      <c r="C27" s="121">
        <v>65</v>
      </c>
      <c r="D27" s="121">
        <v>123</v>
      </c>
      <c r="E27" s="121">
        <v>146</v>
      </c>
      <c r="F27" s="121">
        <v>177</v>
      </c>
    </row>
    <row r="28" spans="2:6" x14ac:dyDescent="0.35">
      <c r="B28" s="31" t="s">
        <v>32</v>
      </c>
      <c r="C28" s="46">
        <v>44</v>
      </c>
      <c r="D28" s="216">
        <v>68</v>
      </c>
      <c r="E28" s="46">
        <v>80</v>
      </c>
      <c r="F28" s="46">
        <v>93</v>
      </c>
    </row>
    <row r="29" spans="2:6" x14ac:dyDescent="0.35">
      <c r="B29" s="31" t="s">
        <v>33</v>
      </c>
      <c r="C29" s="46">
        <v>21</v>
      </c>
      <c r="D29" s="216">
        <v>55</v>
      </c>
      <c r="E29" s="46">
        <v>66</v>
      </c>
      <c r="F29" s="46">
        <v>84</v>
      </c>
    </row>
    <row r="30" spans="2:6" x14ac:dyDescent="0.35">
      <c r="B30" s="31"/>
      <c r="C30" s="46"/>
      <c r="D30" s="216"/>
      <c r="E30" s="46"/>
      <c r="F30" s="46"/>
    </row>
    <row r="31" spans="2:6" x14ac:dyDescent="0.35">
      <c r="B31" s="38" t="s">
        <v>35</v>
      </c>
      <c r="C31" s="121">
        <v>34</v>
      </c>
      <c r="D31" s="121">
        <v>36</v>
      </c>
      <c r="E31" s="121">
        <v>36</v>
      </c>
      <c r="F31" s="121">
        <v>36</v>
      </c>
    </row>
    <row r="32" spans="2:6" x14ac:dyDescent="0.35">
      <c r="B32" s="31" t="s">
        <v>32</v>
      </c>
      <c r="C32" s="46">
        <v>20</v>
      </c>
      <c r="D32" s="216">
        <v>20</v>
      </c>
      <c r="E32" s="46">
        <v>20</v>
      </c>
      <c r="F32" s="46">
        <v>20</v>
      </c>
    </row>
    <row r="33" spans="1:6" x14ac:dyDescent="0.35">
      <c r="B33" s="31" t="s">
        <v>33</v>
      </c>
      <c r="C33" s="46">
        <v>14</v>
      </c>
      <c r="D33" s="46">
        <v>16</v>
      </c>
      <c r="E33" s="46">
        <v>16</v>
      </c>
      <c r="F33" s="46">
        <v>16</v>
      </c>
    </row>
    <row r="34" spans="1:6" x14ac:dyDescent="0.35">
      <c r="B34" s="30"/>
      <c r="C34" s="46"/>
      <c r="D34" s="46"/>
      <c r="E34" s="46"/>
      <c r="F34" s="46"/>
    </row>
    <row r="35" spans="1:6" x14ac:dyDescent="0.35">
      <c r="A35"/>
      <c r="B35" s="68" t="s">
        <v>43</v>
      </c>
      <c r="C35" s="69">
        <v>2019</v>
      </c>
      <c r="D35" s="69">
        <v>2020</v>
      </c>
      <c r="E35" s="69">
        <v>2021</v>
      </c>
      <c r="F35" s="69">
        <v>2022</v>
      </c>
    </row>
    <row r="36" spans="1:6" ht="5.25" customHeight="1" x14ac:dyDescent="0.35">
      <c r="A36"/>
      <c r="B36" s="68"/>
      <c r="C36" s="69"/>
      <c r="D36" s="69"/>
      <c r="E36" s="69"/>
      <c r="F36" s="69"/>
    </row>
    <row r="37" spans="1:6" x14ac:dyDescent="0.35">
      <c r="B37" s="48" t="s">
        <v>28</v>
      </c>
      <c r="C37" s="215">
        <v>7912</v>
      </c>
      <c r="D37" s="215">
        <v>7792</v>
      </c>
      <c r="E37" s="215">
        <v>8120</v>
      </c>
      <c r="F37" s="215">
        <v>8652</v>
      </c>
    </row>
    <row r="38" spans="1:6" x14ac:dyDescent="0.35">
      <c r="B38" s="33"/>
      <c r="C38" s="121"/>
      <c r="D38" s="121"/>
      <c r="E38" s="121"/>
      <c r="F38" s="121"/>
    </row>
    <row r="39" spans="1:6" x14ac:dyDescent="0.35">
      <c r="B39" s="38" t="s">
        <v>21</v>
      </c>
      <c r="C39" s="121">
        <v>6032</v>
      </c>
      <c r="D39" s="121">
        <v>6078</v>
      </c>
      <c r="E39" s="121">
        <v>6268</v>
      </c>
      <c r="F39" s="121">
        <v>6481</v>
      </c>
    </row>
    <row r="40" spans="1:6" x14ac:dyDescent="0.35">
      <c r="B40" s="31" t="s">
        <v>32</v>
      </c>
      <c r="C40" s="46">
        <v>4674</v>
      </c>
      <c r="D40" s="46">
        <v>4645</v>
      </c>
      <c r="E40" s="46">
        <v>4689</v>
      </c>
      <c r="F40" s="46">
        <v>4809</v>
      </c>
    </row>
    <row r="41" spans="1:6" x14ac:dyDescent="0.35">
      <c r="B41" s="31" t="s">
        <v>33</v>
      </c>
      <c r="C41" s="46">
        <v>1358</v>
      </c>
      <c r="D41" s="46">
        <v>1433</v>
      </c>
      <c r="E41" s="46">
        <v>1579</v>
      </c>
      <c r="F41" s="46">
        <v>1672</v>
      </c>
    </row>
    <row r="42" spans="1:6" x14ac:dyDescent="0.35">
      <c r="B42" s="31"/>
      <c r="C42" s="46"/>
      <c r="D42" s="46"/>
      <c r="E42" s="46"/>
      <c r="F42" s="46"/>
    </row>
    <row r="43" spans="1:6" x14ac:dyDescent="0.35">
      <c r="B43" s="38" t="s">
        <v>24</v>
      </c>
      <c r="C43" s="121">
        <v>196</v>
      </c>
      <c r="D43" s="121">
        <v>147</v>
      </c>
      <c r="E43" s="121">
        <v>151</v>
      </c>
      <c r="F43" s="121">
        <v>168</v>
      </c>
    </row>
    <row r="44" spans="1:6" x14ac:dyDescent="0.35">
      <c r="B44" s="31" t="s">
        <v>32</v>
      </c>
      <c r="C44" s="46">
        <v>120</v>
      </c>
      <c r="D44" s="46">
        <v>103</v>
      </c>
      <c r="E44" s="46">
        <v>107</v>
      </c>
      <c r="F44" s="46">
        <v>117</v>
      </c>
    </row>
    <row r="45" spans="1:6" x14ac:dyDescent="0.35">
      <c r="B45" s="31" t="s">
        <v>33</v>
      </c>
      <c r="C45" s="46">
        <v>76</v>
      </c>
      <c r="D45" s="46">
        <v>44</v>
      </c>
      <c r="E45" s="46">
        <v>44</v>
      </c>
      <c r="F45" s="46">
        <v>51</v>
      </c>
    </row>
    <row r="46" spans="1:6" x14ac:dyDescent="0.35">
      <c r="B46" s="31"/>
      <c r="C46" s="46"/>
      <c r="D46" s="46"/>
      <c r="E46" s="46"/>
      <c r="F46" s="46"/>
    </row>
    <row r="47" spans="1:6" x14ac:dyDescent="0.35">
      <c r="B47" s="38" t="s">
        <v>54</v>
      </c>
      <c r="C47" s="121">
        <v>759</v>
      </c>
      <c r="D47" s="121">
        <v>764</v>
      </c>
      <c r="E47" s="121">
        <v>758</v>
      </c>
      <c r="F47" s="121">
        <v>831</v>
      </c>
    </row>
    <row r="48" spans="1:6" x14ac:dyDescent="0.35">
      <c r="B48" s="31" t="s">
        <v>32</v>
      </c>
      <c r="C48" s="46">
        <v>613</v>
      </c>
      <c r="D48" s="46">
        <v>615</v>
      </c>
      <c r="E48" s="46">
        <v>599</v>
      </c>
      <c r="F48" s="46">
        <v>642</v>
      </c>
    </row>
    <row r="49" spans="1:6" x14ac:dyDescent="0.35">
      <c r="B49" s="31" t="s">
        <v>33</v>
      </c>
      <c r="C49" s="46">
        <v>146</v>
      </c>
      <c r="D49" s="46">
        <v>149</v>
      </c>
      <c r="E49" s="46">
        <v>159</v>
      </c>
      <c r="F49" s="46">
        <v>189</v>
      </c>
    </row>
    <row r="50" spans="1:6" ht="21" customHeight="1" x14ac:dyDescent="0.35">
      <c r="B50" s="31"/>
      <c r="C50" s="46"/>
      <c r="D50" s="46"/>
      <c r="E50" s="46"/>
      <c r="F50" s="46"/>
    </row>
    <row r="51" spans="1:6" x14ac:dyDescent="0.35">
      <c r="B51" s="38" t="s">
        <v>29</v>
      </c>
      <c r="C51" s="121">
        <v>830</v>
      </c>
      <c r="D51" s="121">
        <v>831</v>
      </c>
      <c r="E51" s="121">
        <v>939</v>
      </c>
      <c r="F51" s="121">
        <v>959</v>
      </c>
    </row>
    <row r="52" spans="1:6" x14ac:dyDescent="0.35">
      <c r="B52" s="31" t="s">
        <v>32</v>
      </c>
      <c r="C52" s="121">
        <v>637</v>
      </c>
      <c r="D52" s="46">
        <v>639</v>
      </c>
      <c r="E52" s="46">
        <v>734</v>
      </c>
      <c r="F52" s="46">
        <v>741</v>
      </c>
    </row>
    <row r="53" spans="1:6" x14ac:dyDescent="0.35">
      <c r="B53" s="31" t="s">
        <v>33</v>
      </c>
      <c r="C53" s="46">
        <v>193</v>
      </c>
      <c r="D53" s="46">
        <v>192</v>
      </c>
      <c r="E53" s="46">
        <v>205</v>
      </c>
      <c r="F53" s="46">
        <v>218</v>
      </c>
    </row>
    <row r="54" spans="1:6" x14ac:dyDescent="0.35">
      <c r="B54" s="31"/>
      <c r="C54" s="46"/>
      <c r="D54" s="46"/>
      <c r="E54" s="46"/>
      <c r="F54" s="46"/>
    </row>
    <row r="55" spans="1:6" x14ac:dyDescent="0.35">
      <c r="B55" s="38" t="s">
        <v>34</v>
      </c>
      <c r="C55" s="121">
        <v>61</v>
      </c>
      <c r="D55" s="121">
        <v>83</v>
      </c>
      <c r="E55" s="121">
        <v>119</v>
      </c>
      <c r="F55" s="121">
        <v>177</v>
      </c>
    </row>
    <row r="56" spans="1:6" x14ac:dyDescent="0.35">
      <c r="B56" s="31" t="s">
        <v>32</v>
      </c>
      <c r="C56" s="46">
        <v>43</v>
      </c>
      <c r="D56" s="46">
        <v>54</v>
      </c>
      <c r="E56" s="46">
        <v>66</v>
      </c>
      <c r="F56" s="46">
        <v>93</v>
      </c>
    </row>
    <row r="57" spans="1:6" x14ac:dyDescent="0.35">
      <c r="B57" s="31" t="s">
        <v>33</v>
      </c>
      <c r="C57" s="46">
        <v>18</v>
      </c>
      <c r="D57" s="46">
        <v>29</v>
      </c>
      <c r="E57" s="46">
        <v>53</v>
      </c>
      <c r="F57" s="46">
        <v>84</v>
      </c>
    </row>
    <row r="58" spans="1:6" x14ac:dyDescent="0.35">
      <c r="B58" s="31"/>
      <c r="C58" s="46"/>
      <c r="D58" s="46"/>
      <c r="E58" s="46"/>
      <c r="F58" s="46"/>
    </row>
    <row r="59" spans="1:6" x14ac:dyDescent="0.35">
      <c r="B59" s="38" t="s">
        <v>35</v>
      </c>
      <c r="C59" s="121">
        <v>34</v>
      </c>
      <c r="D59" s="121">
        <v>36</v>
      </c>
      <c r="E59" s="121">
        <v>36</v>
      </c>
      <c r="F59" s="121">
        <v>36</v>
      </c>
    </row>
    <row r="60" spans="1:6" x14ac:dyDescent="0.35">
      <c r="B60" s="31" t="s">
        <v>32</v>
      </c>
      <c r="C60" s="46">
        <v>20</v>
      </c>
      <c r="D60" s="46">
        <v>20</v>
      </c>
      <c r="E60" s="46">
        <v>20</v>
      </c>
      <c r="F60" s="46">
        <v>20</v>
      </c>
    </row>
    <row r="61" spans="1:6" x14ac:dyDescent="0.35">
      <c r="B61" s="31" t="s">
        <v>33</v>
      </c>
      <c r="C61" s="121">
        <v>14</v>
      </c>
      <c r="D61" s="46">
        <v>16</v>
      </c>
      <c r="E61" s="46">
        <v>16</v>
      </c>
      <c r="F61" s="46">
        <v>16</v>
      </c>
    </row>
    <row r="62" spans="1:6" x14ac:dyDescent="0.35">
      <c r="B62" s="31"/>
      <c r="C62" s="121"/>
      <c r="D62" s="46"/>
      <c r="E62" s="46"/>
      <c r="F62" s="46"/>
    </row>
    <row r="63" spans="1:6" x14ac:dyDescent="0.35">
      <c r="A63"/>
      <c r="B63" s="68" t="s">
        <v>223</v>
      </c>
      <c r="C63" s="69">
        <v>2019</v>
      </c>
      <c r="D63" s="69">
        <v>2020</v>
      </c>
      <c r="E63" s="69">
        <v>2021</v>
      </c>
      <c r="F63" s="69">
        <v>2022</v>
      </c>
    </row>
    <row r="64" spans="1:6" ht="5.25" customHeight="1" x14ac:dyDescent="0.35">
      <c r="A64"/>
      <c r="B64" s="68"/>
      <c r="C64" s="69"/>
      <c r="D64" s="69"/>
      <c r="E64" s="69"/>
      <c r="F64" s="69"/>
    </row>
    <row r="65" spans="2:6" x14ac:dyDescent="0.35">
      <c r="B65" s="49" t="s">
        <v>30</v>
      </c>
      <c r="C65" s="217">
        <v>28</v>
      </c>
      <c r="D65" s="217">
        <v>54</v>
      </c>
      <c r="E65" s="217">
        <v>41</v>
      </c>
      <c r="F65" s="217">
        <v>16</v>
      </c>
    </row>
    <row r="66" spans="2:6" x14ac:dyDescent="0.35">
      <c r="B66" s="33"/>
      <c r="C66" s="121"/>
      <c r="D66" s="121"/>
      <c r="E66" s="121"/>
      <c r="F66" s="121"/>
    </row>
    <row r="67" spans="2:6" x14ac:dyDescent="0.35">
      <c r="B67" s="38" t="s">
        <v>21</v>
      </c>
      <c r="C67" s="121">
        <v>18</v>
      </c>
      <c r="D67" s="121">
        <v>10</v>
      </c>
      <c r="E67" s="121">
        <v>10</v>
      </c>
      <c r="F67" s="121">
        <v>12</v>
      </c>
    </row>
    <row r="68" spans="2:6" x14ac:dyDescent="0.35">
      <c r="B68" s="31" t="s">
        <v>32</v>
      </c>
      <c r="C68" s="46">
        <v>7</v>
      </c>
      <c r="D68" s="46">
        <v>3</v>
      </c>
      <c r="E68" s="46">
        <v>7</v>
      </c>
      <c r="F68" s="46">
        <v>4</v>
      </c>
    </row>
    <row r="69" spans="2:6" x14ac:dyDescent="0.35">
      <c r="B69" s="31" t="s">
        <v>33</v>
      </c>
      <c r="C69" s="46">
        <v>11</v>
      </c>
      <c r="D69" s="46">
        <v>7</v>
      </c>
      <c r="E69" s="46">
        <v>3</v>
      </c>
      <c r="F69" s="46">
        <v>8</v>
      </c>
    </row>
    <row r="70" spans="2:6" x14ac:dyDescent="0.35">
      <c r="B70" s="31"/>
      <c r="C70" s="46"/>
      <c r="D70" s="46"/>
      <c r="E70" s="46"/>
      <c r="F70" s="46"/>
    </row>
    <row r="71" spans="2:6" x14ac:dyDescent="0.35">
      <c r="B71" s="38" t="s">
        <v>24</v>
      </c>
      <c r="C71" s="121">
        <v>0</v>
      </c>
      <c r="D71" s="121">
        <v>4</v>
      </c>
      <c r="E71" s="121">
        <v>4</v>
      </c>
      <c r="F71" s="121">
        <v>0</v>
      </c>
    </row>
    <row r="72" spans="2:6" x14ac:dyDescent="0.35">
      <c r="B72" s="31" t="s">
        <v>32</v>
      </c>
      <c r="C72" s="46">
        <v>0</v>
      </c>
      <c r="D72" s="46">
        <v>4</v>
      </c>
      <c r="E72" s="46">
        <v>3</v>
      </c>
      <c r="F72" s="46">
        <v>0</v>
      </c>
    </row>
    <row r="73" spans="2:6" x14ac:dyDescent="0.35">
      <c r="B73" s="31" t="s">
        <v>33</v>
      </c>
      <c r="C73" s="46">
        <v>0</v>
      </c>
      <c r="D73" s="46">
        <v>0</v>
      </c>
      <c r="E73" s="46">
        <v>1</v>
      </c>
      <c r="F73" s="46">
        <v>0</v>
      </c>
    </row>
    <row r="74" spans="2:6" x14ac:dyDescent="0.35">
      <c r="B74" s="31"/>
      <c r="C74" s="46"/>
      <c r="D74" s="46"/>
      <c r="E74" s="46"/>
      <c r="F74" s="46"/>
    </row>
    <row r="75" spans="2:6" x14ac:dyDescent="0.35">
      <c r="B75" s="38" t="s">
        <v>54</v>
      </c>
      <c r="C75" s="121">
        <v>6</v>
      </c>
      <c r="D75" s="121">
        <v>0</v>
      </c>
      <c r="E75" s="121">
        <v>0</v>
      </c>
      <c r="F75" s="121">
        <v>0</v>
      </c>
    </row>
    <row r="76" spans="2:6" x14ac:dyDescent="0.35">
      <c r="B76" s="31" t="s">
        <v>32</v>
      </c>
      <c r="C76" s="46">
        <v>6</v>
      </c>
      <c r="D76" s="46">
        <v>0</v>
      </c>
      <c r="E76" s="46">
        <v>0</v>
      </c>
      <c r="F76" s="46">
        <v>0</v>
      </c>
    </row>
    <row r="77" spans="2:6" x14ac:dyDescent="0.35">
      <c r="B77" s="31" t="s">
        <v>33</v>
      </c>
      <c r="C77" s="46">
        <v>0</v>
      </c>
      <c r="D77" s="46">
        <v>0</v>
      </c>
      <c r="E77" s="46">
        <v>0</v>
      </c>
      <c r="F77" s="46">
        <v>0</v>
      </c>
    </row>
    <row r="78" spans="2:6" x14ac:dyDescent="0.35">
      <c r="B78" s="31"/>
      <c r="C78" s="46"/>
      <c r="D78" s="46"/>
      <c r="E78" s="46"/>
      <c r="F78" s="46"/>
    </row>
    <row r="79" spans="2:6" x14ac:dyDescent="0.35">
      <c r="B79" s="38" t="s">
        <v>29</v>
      </c>
      <c r="C79" s="121">
        <v>0</v>
      </c>
      <c r="D79" s="121">
        <v>0</v>
      </c>
      <c r="E79" s="121">
        <v>0</v>
      </c>
      <c r="F79" s="121">
        <v>4</v>
      </c>
    </row>
    <row r="80" spans="2:6" x14ac:dyDescent="0.35">
      <c r="B80" s="31" t="s">
        <v>32</v>
      </c>
      <c r="C80" s="121">
        <v>0</v>
      </c>
      <c r="D80" s="121">
        <v>0</v>
      </c>
      <c r="E80" s="121">
        <v>0</v>
      </c>
      <c r="F80" s="121">
        <v>3</v>
      </c>
    </row>
    <row r="81" spans="1:6" x14ac:dyDescent="0.35">
      <c r="B81" s="31" t="s">
        <v>33</v>
      </c>
      <c r="C81" s="46">
        <v>0</v>
      </c>
      <c r="D81" s="46">
        <v>0</v>
      </c>
      <c r="E81" s="46">
        <v>0</v>
      </c>
      <c r="F81" s="46">
        <v>1</v>
      </c>
    </row>
    <row r="82" spans="1:6" x14ac:dyDescent="0.35">
      <c r="B82" s="31"/>
      <c r="C82" s="46"/>
      <c r="D82" s="46"/>
      <c r="E82" s="46"/>
      <c r="F82" s="46"/>
    </row>
    <row r="83" spans="1:6" x14ac:dyDescent="0.35">
      <c r="B83" s="38" t="s">
        <v>34</v>
      </c>
      <c r="C83" s="121">
        <v>4</v>
      </c>
      <c r="D83" s="121">
        <v>40</v>
      </c>
      <c r="E83" s="121">
        <v>0</v>
      </c>
      <c r="F83" s="121">
        <v>0</v>
      </c>
    </row>
    <row r="84" spans="1:6" x14ac:dyDescent="0.35">
      <c r="B84" s="31" t="s">
        <v>32</v>
      </c>
      <c r="C84" s="46">
        <v>1</v>
      </c>
      <c r="D84" s="46">
        <v>14</v>
      </c>
      <c r="E84" s="46">
        <v>0</v>
      </c>
      <c r="F84" s="46">
        <v>0</v>
      </c>
    </row>
    <row r="85" spans="1:6" x14ac:dyDescent="0.35">
      <c r="B85" s="31" t="s">
        <v>33</v>
      </c>
      <c r="C85" s="46">
        <v>3</v>
      </c>
      <c r="D85" s="46">
        <v>26</v>
      </c>
      <c r="E85" s="46">
        <v>0</v>
      </c>
      <c r="F85" s="46">
        <v>0</v>
      </c>
    </row>
    <row r="86" spans="1:6" x14ac:dyDescent="0.35">
      <c r="B86" s="31"/>
      <c r="C86" s="46"/>
      <c r="D86" s="46"/>
      <c r="E86" s="46"/>
      <c r="F86" s="46"/>
    </row>
    <row r="87" spans="1:6" x14ac:dyDescent="0.35">
      <c r="B87" s="38" t="s">
        <v>35</v>
      </c>
      <c r="C87" s="121">
        <v>0</v>
      </c>
      <c r="D87" s="121">
        <v>0</v>
      </c>
      <c r="E87" s="121">
        <v>27</v>
      </c>
      <c r="F87" s="121">
        <v>0</v>
      </c>
    </row>
    <row r="88" spans="1:6" x14ac:dyDescent="0.35">
      <c r="B88" s="31" t="s">
        <v>32</v>
      </c>
      <c r="C88" s="46">
        <v>0</v>
      </c>
      <c r="D88" s="46">
        <v>0</v>
      </c>
      <c r="E88" s="46">
        <v>14</v>
      </c>
      <c r="F88" s="46">
        <v>0</v>
      </c>
    </row>
    <row r="89" spans="1:6" x14ac:dyDescent="0.35">
      <c r="B89" s="31" t="s">
        <v>33</v>
      </c>
      <c r="C89" s="121">
        <v>0</v>
      </c>
      <c r="D89" s="121">
        <v>0</v>
      </c>
      <c r="E89" s="46">
        <v>13</v>
      </c>
      <c r="F89" s="46">
        <v>0</v>
      </c>
    </row>
    <row r="90" spans="1:6" x14ac:dyDescent="0.35">
      <c r="B90" s="31"/>
      <c r="C90" s="121"/>
      <c r="D90" s="121"/>
      <c r="E90" s="46"/>
      <c r="F90" s="46"/>
    </row>
    <row r="91" spans="1:6" x14ac:dyDescent="0.35">
      <c r="A91"/>
      <c r="B91" s="68" t="s">
        <v>44</v>
      </c>
      <c r="C91" s="251"/>
      <c r="D91" s="251"/>
      <c r="E91" s="251"/>
      <c r="F91" s="251"/>
    </row>
    <row r="92" spans="1:6" ht="5.25" customHeight="1" x14ac:dyDescent="0.35">
      <c r="A92"/>
      <c r="B92" s="68"/>
      <c r="C92" s="69"/>
      <c r="D92" s="69"/>
      <c r="E92" s="69"/>
      <c r="F92" s="69"/>
    </row>
    <row r="93" spans="1:6" x14ac:dyDescent="0.35">
      <c r="B93" s="2" t="s">
        <v>55</v>
      </c>
      <c r="C93" s="46"/>
      <c r="D93" s="46"/>
      <c r="E93" s="46"/>
      <c r="F93" s="46"/>
    </row>
    <row r="94" spans="1:6" x14ac:dyDescent="0.35">
      <c r="B94" s="195" t="s">
        <v>881</v>
      </c>
      <c r="C94" s="46"/>
      <c r="D94" s="46"/>
      <c r="E94" s="46"/>
      <c r="F94" s="46"/>
    </row>
    <row r="95" spans="1:6" x14ac:dyDescent="0.35">
      <c r="B95" s="3"/>
      <c r="C95" s="46"/>
      <c r="D95" s="46"/>
      <c r="E95" s="46"/>
      <c r="F95" s="46"/>
    </row>
    <row r="96" spans="1:6" x14ac:dyDescent="0.35">
      <c r="A96"/>
      <c r="B96" s="68" t="s">
        <v>46</v>
      </c>
      <c r="C96" s="69">
        <v>2019</v>
      </c>
      <c r="D96" s="69">
        <v>2020</v>
      </c>
      <c r="E96" s="69">
        <v>2021</v>
      </c>
      <c r="F96" s="69">
        <v>2022</v>
      </c>
    </row>
    <row r="97" spans="1:6" ht="5.25" customHeight="1" x14ac:dyDescent="0.35">
      <c r="A97"/>
      <c r="B97" s="68"/>
      <c r="C97" s="69"/>
      <c r="D97" s="69"/>
      <c r="E97" s="69"/>
      <c r="F97" s="69"/>
    </row>
    <row r="98" spans="1:6" x14ac:dyDescent="0.35">
      <c r="B98" s="48" t="s">
        <v>28</v>
      </c>
      <c r="C98" s="218">
        <v>7918</v>
      </c>
      <c r="D98" s="218">
        <v>7979</v>
      </c>
      <c r="E98" s="218">
        <v>8300</v>
      </c>
      <c r="F98" s="218">
        <v>8665</v>
      </c>
    </row>
    <row r="99" spans="1:6" x14ac:dyDescent="0.35">
      <c r="C99" s="55"/>
      <c r="D99" s="55"/>
      <c r="E99" s="55"/>
      <c r="F99" s="55"/>
    </row>
    <row r="100" spans="1:6" x14ac:dyDescent="0.35">
      <c r="B100" s="38" t="s">
        <v>21</v>
      </c>
      <c r="C100" s="121">
        <v>6041</v>
      </c>
      <c r="D100" s="121">
        <v>6084</v>
      </c>
      <c r="E100" s="121">
        <v>6277</v>
      </c>
      <c r="F100" s="121">
        <v>6490</v>
      </c>
    </row>
    <row r="101" spans="1:6" x14ac:dyDescent="0.35">
      <c r="B101" s="31" t="s">
        <v>32</v>
      </c>
      <c r="C101" s="216">
        <v>4676</v>
      </c>
      <c r="D101" s="219">
        <v>4646</v>
      </c>
      <c r="E101" s="219">
        <v>4695</v>
      </c>
      <c r="F101" s="219">
        <v>4811</v>
      </c>
    </row>
    <row r="102" spans="1:6" x14ac:dyDescent="0.35">
      <c r="B102" s="31" t="s">
        <v>33</v>
      </c>
      <c r="C102" s="216">
        <v>1365</v>
      </c>
      <c r="D102" s="219">
        <v>1438</v>
      </c>
      <c r="E102" s="219">
        <v>1582</v>
      </c>
      <c r="F102" s="219">
        <v>1679</v>
      </c>
    </row>
    <row r="103" spans="1:6" x14ac:dyDescent="0.35">
      <c r="B103" s="31"/>
      <c r="C103" s="216"/>
      <c r="D103" s="219"/>
      <c r="E103" s="219"/>
      <c r="F103" s="219"/>
    </row>
    <row r="104" spans="1:6" x14ac:dyDescent="0.35">
      <c r="B104" s="38" t="s">
        <v>24</v>
      </c>
      <c r="C104" s="121">
        <v>191</v>
      </c>
      <c r="D104" s="121">
        <v>143</v>
      </c>
      <c r="E104" s="121">
        <v>149</v>
      </c>
      <c r="F104" s="121">
        <v>168</v>
      </c>
    </row>
    <row r="105" spans="1:6" x14ac:dyDescent="0.35">
      <c r="B105" s="31" t="s">
        <v>32</v>
      </c>
      <c r="C105" s="216">
        <v>121</v>
      </c>
      <c r="D105" s="219">
        <v>102</v>
      </c>
      <c r="E105" s="219">
        <v>106</v>
      </c>
      <c r="F105" s="219">
        <v>117</v>
      </c>
    </row>
    <row r="106" spans="1:6" x14ac:dyDescent="0.35">
      <c r="B106" s="31" t="s">
        <v>33</v>
      </c>
      <c r="C106" s="216">
        <v>70</v>
      </c>
      <c r="D106" s="219">
        <v>41</v>
      </c>
      <c r="E106" s="219">
        <v>43</v>
      </c>
      <c r="F106" s="219">
        <v>51</v>
      </c>
    </row>
    <row r="107" spans="1:6" x14ac:dyDescent="0.35">
      <c r="B107" s="31"/>
      <c r="C107" s="216"/>
      <c r="D107" s="219"/>
      <c r="E107" s="219"/>
      <c r="F107" s="219"/>
    </row>
    <row r="108" spans="1:6" x14ac:dyDescent="0.35">
      <c r="B108" s="38" t="s">
        <v>54</v>
      </c>
      <c r="C108" s="121">
        <v>757</v>
      </c>
      <c r="D108" s="121">
        <v>762</v>
      </c>
      <c r="E108" s="121">
        <v>756</v>
      </c>
      <c r="F108" s="121">
        <v>831</v>
      </c>
    </row>
    <row r="109" spans="1:6" x14ac:dyDescent="0.35">
      <c r="B109" s="31" t="s">
        <v>32</v>
      </c>
      <c r="C109" s="216">
        <v>613</v>
      </c>
      <c r="D109" s="219">
        <v>615</v>
      </c>
      <c r="E109" s="219">
        <v>598</v>
      </c>
      <c r="F109" s="219">
        <v>642</v>
      </c>
    </row>
    <row r="110" spans="1:6" x14ac:dyDescent="0.35">
      <c r="B110" s="31" t="s">
        <v>33</v>
      </c>
      <c r="C110" s="216">
        <v>144</v>
      </c>
      <c r="D110" s="219">
        <v>147</v>
      </c>
      <c r="E110" s="219">
        <v>158</v>
      </c>
      <c r="F110" s="219">
        <v>189</v>
      </c>
    </row>
    <row r="111" spans="1:6" x14ac:dyDescent="0.35">
      <c r="B111" s="31"/>
      <c r="C111" s="216"/>
      <c r="D111" s="219"/>
      <c r="E111" s="219"/>
      <c r="F111" s="219"/>
    </row>
    <row r="112" spans="1:6" x14ac:dyDescent="0.35">
      <c r="B112" s="38" t="s">
        <v>29</v>
      </c>
      <c r="C112" s="121">
        <v>830</v>
      </c>
      <c r="D112" s="121">
        <v>831</v>
      </c>
      <c r="E112" s="121">
        <v>939</v>
      </c>
      <c r="F112" s="121">
        <v>963</v>
      </c>
    </row>
    <row r="113" spans="1:6" x14ac:dyDescent="0.35">
      <c r="B113" s="31" t="s">
        <v>32</v>
      </c>
      <c r="C113" s="216">
        <v>637</v>
      </c>
      <c r="D113" s="219">
        <v>639</v>
      </c>
      <c r="E113" s="219">
        <v>734</v>
      </c>
      <c r="F113" s="219">
        <v>744</v>
      </c>
    </row>
    <row r="114" spans="1:6" x14ac:dyDescent="0.35">
      <c r="B114" s="31" t="s">
        <v>33</v>
      </c>
      <c r="C114" s="216">
        <v>193</v>
      </c>
      <c r="D114" s="219">
        <v>192</v>
      </c>
      <c r="E114" s="219">
        <v>205</v>
      </c>
      <c r="F114" s="219">
        <v>219</v>
      </c>
    </row>
    <row r="115" spans="1:6" x14ac:dyDescent="0.35">
      <c r="B115" s="31"/>
      <c r="C115" s="216"/>
      <c r="D115" s="219"/>
      <c r="E115" s="219"/>
      <c r="F115" s="219"/>
    </row>
    <row r="116" spans="1:6" x14ac:dyDescent="0.35">
      <c r="B116" s="38" t="s">
        <v>34</v>
      </c>
      <c r="C116" s="121">
        <v>65</v>
      </c>
      <c r="D116" s="121">
        <v>123</v>
      </c>
      <c r="E116" s="121">
        <v>143</v>
      </c>
      <c r="F116" s="121">
        <v>177</v>
      </c>
    </row>
    <row r="117" spans="1:6" x14ac:dyDescent="0.35">
      <c r="B117" s="31" t="s">
        <v>32</v>
      </c>
      <c r="C117" s="216">
        <v>44</v>
      </c>
      <c r="D117" s="219">
        <v>68</v>
      </c>
      <c r="E117" s="219">
        <v>79</v>
      </c>
      <c r="F117" s="219">
        <v>93</v>
      </c>
    </row>
    <row r="118" spans="1:6" x14ac:dyDescent="0.35">
      <c r="B118" s="31" t="s">
        <v>33</v>
      </c>
      <c r="C118" s="216">
        <v>21</v>
      </c>
      <c r="D118" s="219">
        <v>55</v>
      </c>
      <c r="E118" s="219">
        <v>64</v>
      </c>
      <c r="F118" s="219">
        <v>84</v>
      </c>
    </row>
    <row r="119" spans="1:6" x14ac:dyDescent="0.35">
      <c r="B119" s="31"/>
      <c r="C119" s="216"/>
      <c r="D119" s="219"/>
      <c r="E119" s="219"/>
      <c r="F119" s="219"/>
    </row>
    <row r="120" spans="1:6" x14ac:dyDescent="0.35">
      <c r="B120" s="38" t="s">
        <v>35</v>
      </c>
      <c r="C120" s="121">
        <v>34</v>
      </c>
      <c r="D120" s="121">
        <v>36</v>
      </c>
      <c r="E120" s="121">
        <v>36</v>
      </c>
      <c r="F120" s="121">
        <v>36</v>
      </c>
    </row>
    <row r="121" spans="1:6" x14ac:dyDescent="0.35">
      <c r="B121" s="31" t="s">
        <v>32</v>
      </c>
      <c r="C121" s="219">
        <v>20</v>
      </c>
      <c r="D121" s="219">
        <v>20</v>
      </c>
      <c r="E121" s="219">
        <v>20</v>
      </c>
      <c r="F121" s="219">
        <v>20</v>
      </c>
    </row>
    <row r="122" spans="1:6" x14ac:dyDescent="0.35">
      <c r="B122" s="31" t="s">
        <v>33</v>
      </c>
      <c r="C122" s="219">
        <v>14</v>
      </c>
      <c r="D122" s="219">
        <v>16</v>
      </c>
      <c r="E122" s="219">
        <v>16</v>
      </c>
      <c r="F122" s="219">
        <v>16</v>
      </c>
    </row>
    <row r="123" spans="1:6" x14ac:dyDescent="0.35">
      <c r="B123" s="31"/>
      <c r="C123" s="220"/>
      <c r="D123" s="220"/>
      <c r="E123" s="220"/>
      <c r="F123" s="220"/>
    </row>
    <row r="124" spans="1:6" x14ac:dyDescent="0.35">
      <c r="A124"/>
      <c r="B124" s="68" t="s">
        <v>45</v>
      </c>
      <c r="C124" s="69">
        <v>2019</v>
      </c>
      <c r="D124" s="69">
        <v>2020</v>
      </c>
      <c r="E124" s="69">
        <v>2021</v>
      </c>
      <c r="F124" s="69">
        <v>2022</v>
      </c>
    </row>
    <row r="125" spans="1:6" ht="5.25" customHeight="1" x14ac:dyDescent="0.35">
      <c r="A125"/>
      <c r="B125" s="68"/>
      <c r="C125" s="69"/>
      <c r="D125" s="69"/>
      <c r="E125" s="69"/>
      <c r="F125" s="69"/>
    </row>
    <row r="126" spans="1:6" x14ac:dyDescent="0.35">
      <c r="B126" s="48" t="s">
        <v>31</v>
      </c>
      <c r="C126" s="218">
        <v>22</v>
      </c>
      <c r="D126" s="218">
        <v>14</v>
      </c>
      <c r="E126" s="218">
        <v>12</v>
      </c>
      <c r="F126" s="218">
        <v>3</v>
      </c>
    </row>
    <row r="127" spans="1:6" ht="17.25" customHeight="1" x14ac:dyDescent="0.35">
      <c r="B127" s="33"/>
      <c r="C127" s="121"/>
      <c r="D127" s="121"/>
      <c r="E127" s="121"/>
      <c r="F127" s="121"/>
    </row>
    <row r="128" spans="1:6" x14ac:dyDescent="0.35">
      <c r="B128" s="38" t="s">
        <v>21</v>
      </c>
      <c r="C128" s="121">
        <v>9</v>
      </c>
      <c r="D128" s="121">
        <v>4</v>
      </c>
      <c r="E128" s="121">
        <v>1</v>
      </c>
      <c r="F128" s="121">
        <v>3</v>
      </c>
    </row>
    <row r="129" spans="2:6" x14ac:dyDescent="0.35">
      <c r="B129" s="31" t="s">
        <v>32</v>
      </c>
      <c r="C129" s="46">
        <v>5</v>
      </c>
      <c r="D129" s="46">
        <v>2</v>
      </c>
      <c r="E129" s="46">
        <v>1</v>
      </c>
      <c r="F129" s="46">
        <v>2</v>
      </c>
    </row>
    <row r="130" spans="2:6" x14ac:dyDescent="0.35">
      <c r="B130" s="31" t="s">
        <v>33</v>
      </c>
      <c r="C130" s="46">
        <v>4</v>
      </c>
      <c r="D130" s="46">
        <v>2</v>
      </c>
      <c r="E130" s="46">
        <v>0</v>
      </c>
      <c r="F130" s="46">
        <v>1</v>
      </c>
    </row>
    <row r="131" spans="2:6" x14ac:dyDescent="0.35">
      <c r="B131" s="31"/>
      <c r="C131" s="46"/>
      <c r="D131" s="46"/>
      <c r="E131" s="46"/>
      <c r="F131" s="46"/>
    </row>
    <row r="132" spans="2:6" x14ac:dyDescent="0.35">
      <c r="B132" s="38" t="s">
        <v>24</v>
      </c>
      <c r="C132" s="121">
        <v>2</v>
      </c>
      <c r="D132" s="121">
        <v>8</v>
      </c>
      <c r="E132" s="121">
        <v>6</v>
      </c>
      <c r="F132" s="121">
        <v>0</v>
      </c>
    </row>
    <row r="133" spans="2:6" x14ac:dyDescent="0.35">
      <c r="B133" s="31" t="s">
        <v>32</v>
      </c>
      <c r="C133" s="46">
        <v>0</v>
      </c>
      <c r="D133" s="46">
        <v>5</v>
      </c>
      <c r="E133" s="46">
        <v>4</v>
      </c>
      <c r="F133" s="46">
        <v>0</v>
      </c>
    </row>
    <row r="134" spans="2:6" x14ac:dyDescent="0.35">
      <c r="B134" s="31" t="s">
        <v>33</v>
      </c>
      <c r="C134" s="46">
        <v>2</v>
      </c>
      <c r="D134" s="46">
        <v>3</v>
      </c>
      <c r="E134" s="46">
        <v>2</v>
      </c>
      <c r="F134" s="46">
        <v>0</v>
      </c>
    </row>
    <row r="135" spans="2:6" x14ac:dyDescent="0.35">
      <c r="B135" s="31"/>
      <c r="C135" s="46"/>
      <c r="D135" s="46"/>
      <c r="E135" s="46"/>
      <c r="F135" s="46"/>
    </row>
    <row r="136" spans="2:6" x14ac:dyDescent="0.35">
      <c r="B136" s="38" t="s">
        <v>54</v>
      </c>
      <c r="C136" s="121">
        <v>11</v>
      </c>
      <c r="D136" s="121">
        <v>2</v>
      </c>
      <c r="E136" s="121">
        <v>2</v>
      </c>
      <c r="F136" s="121">
        <v>0</v>
      </c>
    </row>
    <row r="137" spans="2:6" x14ac:dyDescent="0.35">
      <c r="B137" s="31" t="s">
        <v>32</v>
      </c>
      <c r="C137" s="46">
        <v>5</v>
      </c>
      <c r="D137" s="46">
        <v>0</v>
      </c>
      <c r="E137" s="46">
        <v>1</v>
      </c>
      <c r="F137" s="46">
        <v>0</v>
      </c>
    </row>
    <row r="138" spans="2:6" x14ac:dyDescent="0.35">
      <c r="B138" s="31" t="s">
        <v>33</v>
      </c>
      <c r="C138" s="46">
        <v>6</v>
      </c>
      <c r="D138" s="46">
        <v>2</v>
      </c>
      <c r="E138" s="46">
        <v>1</v>
      </c>
      <c r="F138" s="46">
        <v>0</v>
      </c>
    </row>
    <row r="139" spans="2:6" x14ac:dyDescent="0.35">
      <c r="B139" s="31"/>
      <c r="C139" s="46"/>
      <c r="D139" s="46"/>
      <c r="E139" s="46"/>
      <c r="F139" s="46"/>
    </row>
    <row r="140" spans="2:6" x14ac:dyDescent="0.35">
      <c r="B140" s="38" t="s">
        <v>29</v>
      </c>
      <c r="C140" s="121">
        <v>0</v>
      </c>
      <c r="D140" s="121">
        <v>0</v>
      </c>
      <c r="E140" s="121">
        <v>0</v>
      </c>
      <c r="F140" s="121">
        <v>0</v>
      </c>
    </row>
    <row r="141" spans="2:6" x14ac:dyDescent="0.35">
      <c r="B141" s="31" t="s">
        <v>32</v>
      </c>
      <c r="C141" s="46">
        <v>0</v>
      </c>
      <c r="D141" s="46">
        <v>0</v>
      </c>
      <c r="E141" s="46">
        <v>0</v>
      </c>
      <c r="F141" s="46">
        <v>0</v>
      </c>
    </row>
    <row r="142" spans="2:6" x14ac:dyDescent="0.35">
      <c r="B142" s="31" t="s">
        <v>33</v>
      </c>
      <c r="C142" s="46">
        <v>0</v>
      </c>
      <c r="D142" s="46">
        <v>0</v>
      </c>
      <c r="E142" s="46">
        <v>0</v>
      </c>
      <c r="F142" s="46">
        <v>0</v>
      </c>
    </row>
    <row r="143" spans="2:6" x14ac:dyDescent="0.35">
      <c r="B143" s="31"/>
      <c r="C143" s="46"/>
      <c r="D143" s="46"/>
      <c r="E143" s="46"/>
      <c r="F143" s="46"/>
    </row>
    <row r="144" spans="2:6" x14ac:dyDescent="0.35">
      <c r="B144" s="38" t="s">
        <v>34</v>
      </c>
      <c r="C144" s="121">
        <v>0</v>
      </c>
      <c r="D144" s="121">
        <v>0</v>
      </c>
      <c r="E144" s="121">
        <v>3</v>
      </c>
      <c r="F144" s="121">
        <v>0</v>
      </c>
    </row>
    <row r="145" spans="1:7" x14ac:dyDescent="0.35">
      <c r="B145" s="31" t="s">
        <v>32</v>
      </c>
      <c r="C145" s="46">
        <v>0</v>
      </c>
      <c r="D145" s="46">
        <v>0</v>
      </c>
      <c r="E145" s="46">
        <v>1</v>
      </c>
      <c r="F145" s="46">
        <v>0</v>
      </c>
    </row>
    <row r="146" spans="1:7" x14ac:dyDescent="0.35">
      <c r="B146" s="31" t="s">
        <v>33</v>
      </c>
      <c r="C146" s="46">
        <v>0</v>
      </c>
      <c r="D146" s="46">
        <v>0</v>
      </c>
      <c r="E146" s="46">
        <v>2</v>
      </c>
      <c r="F146" s="46">
        <v>0</v>
      </c>
    </row>
    <row r="147" spans="1:7" x14ac:dyDescent="0.35">
      <c r="B147" s="31"/>
      <c r="C147" s="46"/>
      <c r="D147" s="46"/>
      <c r="E147" s="46"/>
      <c r="F147" s="46"/>
    </row>
    <row r="148" spans="1:7" x14ac:dyDescent="0.35">
      <c r="B148" s="38" t="s">
        <v>35</v>
      </c>
      <c r="C148" s="121">
        <v>0</v>
      </c>
      <c r="D148" s="121">
        <v>0</v>
      </c>
      <c r="E148" s="121">
        <v>0</v>
      </c>
      <c r="F148" s="121">
        <v>0</v>
      </c>
    </row>
    <row r="149" spans="1:7" x14ac:dyDescent="0.35">
      <c r="B149" s="31" t="s">
        <v>32</v>
      </c>
      <c r="C149" s="46">
        <v>0</v>
      </c>
      <c r="D149" s="46">
        <v>0</v>
      </c>
      <c r="E149" s="46">
        <v>0</v>
      </c>
      <c r="F149" s="46">
        <v>0</v>
      </c>
    </row>
    <row r="150" spans="1:7" x14ac:dyDescent="0.35">
      <c r="B150" s="31" t="s">
        <v>33</v>
      </c>
      <c r="C150" s="46">
        <v>0</v>
      </c>
      <c r="D150" s="46">
        <v>0</v>
      </c>
      <c r="E150" s="46">
        <v>0</v>
      </c>
      <c r="F150" s="46">
        <v>0</v>
      </c>
    </row>
    <row r="151" spans="1:7" x14ac:dyDescent="0.35">
      <c r="B151" s="31"/>
      <c r="C151" s="9"/>
      <c r="D151" s="46"/>
      <c r="E151" s="46"/>
      <c r="F151" s="46"/>
    </row>
    <row r="152" spans="1:7" x14ac:dyDescent="0.35">
      <c r="A152"/>
      <c r="B152" s="68" t="s">
        <v>47</v>
      </c>
      <c r="C152" s="69"/>
      <c r="D152" s="69"/>
      <c r="E152" s="69"/>
      <c r="F152" s="69"/>
    </row>
    <row r="153" spans="1:7" ht="60" customHeight="1" x14ac:dyDescent="0.35">
      <c r="B153" s="378" t="s">
        <v>56</v>
      </c>
      <c r="C153" s="378"/>
      <c r="D153" s="378"/>
      <c r="E153" s="378"/>
      <c r="F153" s="378"/>
      <c r="G153" s="40"/>
    </row>
    <row r="154" spans="1:7" x14ac:dyDescent="0.35">
      <c r="B154" s="41"/>
      <c r="C154" s="42"/>
      <c r="D154" s="43"/>
      <c r="E154" s="43"/>
      <c r="F154" s="43"/>
      <c r="G154" s="40"/>
    </row>
    <row r="155" spans="1:7" x14ac:dyDescent="0.35">
      <c r="A155"/>
      <c r="B155" s="68" t="s">
        <v>48</v>
      </c>
      <c r="C155" s="69"/>
      <c r="D155" s="69"/>
      <c r="E155" s="69"/>
      <c r="F155" s="69"/>
    </row>
    <row r="156" spans="1:7" x14ac:dyDescent="0.35">
      <c r="B156" s="53" t="s">
        <v>812</v>
      </c>
      <c r="C156" s="42"/>
      <c r="D156" s="43"/>
      <c r="E156" s="43"/>
      <c r="F156" s="43"/>
      <c r="G156" s="40"/>
    </row>
    <row r="157" spans="1:7" x14ac:dyDescent="0.35">
      <c r="B157" s="41"/>
      <c r="C157" s="42"/>
      <c r="D157" s="43"/>
      <c r="E157" s="43"/>
      <c r="F157" s="43"/>
      <c r="G157" s="40"/>
    </row>
    <row r="158" spans="1:7" x14ac:dyDescent="0.35">
      <c r="A158"/>
      <c r="B158" s="68" t="s">
        <v>49</v>
      </c>
      <c r="C158" s="69"/>
      <c r="D158" s="69"/>
      <c r="E158" s="69"/>
      <c r="F158" s="69"/>
    </row>
    <row r="159" spans="1:7" x14ac:dyDescent="0.35">
      <c r="B159" s="53" t="s">
        <v>36</v>
      </c>
      <c r="C159" s="42"/>
      <c r="D159" s="43"/>
      <c r="E159" s="43"/>
      <c r="F159" s="43"/>
    </row>
    <row r="160" spans="1:7" x14ac:dyDescent="0.35">
      <c r="B160" s="33"/>
      <c r="C160" s="52"/>
      <c r="D160" s="52"/>
      <c r="E160" s="52"/>
      <c r="F160" s="52"/>
    </row>
    <row r="161" spans="2:6" hidden="1" x14ac:dyDescent="0.35">
      <c r="B161" s="30"/>
      <c r="C161" s="32"/>
      <c r="D161" s="32"/>
      <c r="E161" s="32"/>
      <c r="F161" s="32"/>
    </row>
    <row r="162" spans="2:6" hidden="1" x14ac:dyDescent="0.35">
      <c r="B162" s="30"/>
      <c r="C162" s="32"/>
      <c r="D162" s="32"/>
      <c r="E162" s="32"/>
      <c r="F162" s="32"/>
    </row>
    <row r="163" spans="2:6" hidden="1" x14ac:dyDescent="0.35">
      <c r="B163" s="30"/>
      <c r="C163" s="32"/>
      <c r="D163" s="32"/>
      <c r="E163" s="32"/>
      <c r="F163" s="32"/>
    </row>
    <row r="164" spans="2:6" hidden="1" x14ac:dyDescent="0.35">
      <c r="B164" s="30"/>
      <c r="C164" s="32"/>
      <c r="D164" s="32"/>
      <c r="E164" s="32"/>
      <c r="F164" s="32"/>
    </row>
    <row r="165" spans="2:6" hidden="1" x14ac:dyDescent="0.35">
      <c r="B165" s="30"/>
      <c r="C165" s="32"/>
      <c r="D165" s="32"/>
      <c r="E165" s="32"/>
      <c r="F165" s="32"/>
    </row>
    <row r="166" spans="2:6" hidden="1" x14ac:dyDescent="0.35">
      <c r="B166" s="30"/>
      <c r="C166" s="32"/>
      <c r="D166" s="32"/>
      <c r="E166" s="32"/>
      <c r="F166" s="32"/>
    </row>
    <row r="167" spans="2:6" hidden="1" x14ac:dyDescent="0.35">
      <c r="B167" s="30"/>
      <c r="C167" s="30"/>
      <c r="D167" s="30"/>
      <c r="E167" s="30"/>
      <c r="F167" s="30"/>
    </row>
    <row r="168" spans="2:6" hidden="1" x14ac:dyDescent="0.35">
      <c r="B168" s="50"/>
      <c r="C168" s="51"/>
      <c r="D168" s="51"/>
      <c r="E168" s="51"/>
      <c r="F168" s="51"/>
    </row>
    <row r="169" spans="2:6" hidden="1" x14ac:dyDescent="0.35">
      <c r="B169" s="30"/>
      <c r="C169" s="30"/>
      <c r="D169" s="30"/>
      <c r="E169" s="30"/>
      <c r="F169" s="30"/>
    </row>
    <row r="170" spans="2:6" hidden="1" x14ac:dyDescent="0.35">
      <c r="B170" s="33"/>
      <c r="C170" s="52"/>
      <c r="D170" s="52"/>
      <c r="E170" s="52"/>
      <c r="F170" s="52"/>
    </row>
    <row r="171" spans="2:6" hidden="1" x14ac:dyDescent="0.35">
      <c r="B171" s="30"/>
      <c r="C171" s="32"/>
      <c r="D171" s="32"/>
      <c r="E171" s="32"/>
      <c r="F171" s="32"/>
    </row>
    <row r="172" spans="2:6" hidden="1" x14ac:dyDescent="0.35">
      <c r="B172" s="30"/>
      <c r="C172" s="32"/>
      <c r="D172" s="32"/>
      <c r="E172" s="32"/>
      <c r="F172" s="32"/>
    </row>
    <row r="173" spans="2:6" hidden="1" x14ac:dyDescent="0.35">
      <c r="B173" s="30"/>
      <c r="C173" s="32"/>
      <c r="D173" s="32"/>
      <c r="E173" s="32"/>
      <c r="F173" s="32"/>
    </row>
    <row r="174" spans="2:6" hidden="1" x14ac:dyDescent="0.35">
      <c r="B174" s="30"/>
      <c r="C174" s="32"/>
      <c r="D174" s="32"/>
      <c r="E174" s="32"/>
      <c r="F174" s="32"/>
    </row>
    <row r="175" spans="2:6" hidden="1" x14ac:dyDescent="0.35">
      <c r="B175" s="30"/>
      <c r="C175" s="32"/>
      <c r="D175" s="32"/>
      <c r="E175" s="32"/>
      <c r="F175" s="32"/>
    </row>
    <row r="176" spans="2:6" hidden="1" x14ac:dyDescent="0.35">
      <c r="B176" s="30"/>
      <c r="C176" s="32"/>
      <c r="D176" s="32"/>
      <c r="E176" s="32"/>
      <c r="F176" s="32"/>
    </row>
    <row r="177" spans="2:6" hidden="1" x14ac:dyDescent="0.35">
      <c r="B177" s="30"/>
      <c r="C177" s="30"/>
      <c r="D177" s="30"/>
      <c r="E177" s="30"/>
      <c r="F177" s="30"/>
    </row>
    <row r="178" spans="2:6" hidden="1" x14ac:dyDescent="0.35">
      <c r="B178" s="30"/>
      <c r="C178" s="30"/>
      <c r="D178" s="30"/>
      <c r="E178" s="30"/>
      <c r="F178" s="30"/>
    </row>
  </sheetData>
  <mergeCells count="1">
    <mergeCell ref="B153:F153"/>
  </mergeCell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2275E-1D1C-4111-A1E7-218F5A5339EF}">
  <sheetPr>
    <tabColor rgb="FFFE5000"/>
  </sheetPr>
  <dimension ref="A1:L121"/>
  <sheetViews>
    <sheetView showGridLines="0" showRowColHeaders="0" zoomScale="80" zoomScaleNormal="80" workbookViewId="0">
      <selection activeCell="D2" sqref="D2"/>
    </sheetView>
  </sheetViews>
  <sheetFormatPr defaultColWidth="0" defaultRowHeight="14.5" zeroHeight="1" x14ac:dyDescent="0.35"/>
  <cols>
    <col min="1" max="1" width="3.453125" style="26" customWidth="1"/>
    <col min="2" max="2" width="71" style="16" customWidth="1"/>
    <col min="3" max="3" width="32" style="22" customWidth="1"/>
    <col min="4" max="4" width="31.26953125" style="22" customWidth="1"/>
    <col min="5" max="5" width="4.453125" style="17" customWidth="1"/>
    <col min="6" max="6" width="12.54296875" style="17" hidden="1" customWidth="1"/>
    <col min="7" max="7" width="21.81640625" style="17" hidden="1" customWidth="1"/>
    <col min="8" max="12" width="12.54296875" style="17" hidden="1" customWidth="1"/>
    <col min="13" max="16384" width="10.54296875" style="17" hidden="1"/>
  </cols>
  <sheetData>
    <row r="1" spans="1:4" ht="30.65" customHeight="1" x14ac:dyDescent="0.35">
      <c r="B1" s="327" t="s">
        <v>1315</v>
      </c>
      <c r="C1"/>
      <c r="D1" s="12"/>
    </row>
    <row r="2" spans="1:4" ht="30" customHeight="1" x14ac:dyDescent="0.35">
      <c r="B2" s="72"/>
      <c r="C2"/>
      <c r="D2" s="12"/>
    </row>
    <row r="3" spans="1:4" ht="14.25" customHeight="1" x14ac:dyDescent="0.35">
      <c r="B3" s="325" t="s">
        <v>6</v>
      </c>
      <c r="C3" s="326">
        <v>2021</v>
      </c>
      <c r="D3" s="326">
        <v>2022</v>
      </c>
    </row>
    <row r="4" spans="1:4" x14ac:dyDescent="0.35">
      <c r="B4" s="24" t="s">
        <v>26</v>
      </c>
    </row>
    <row r="5" spans="1:4" x14ac:dyDescent="0.35">
      <c r="A5" s="26" t="s">
        <v>9</v>
      </c>
      <c r="B5" s="19" t="s">
        <v>21</v>
      </c>
      <c r="C5" s="29"/>
      <c r="D5" s="29"/>
    </row>
    <row r="6" spans="1:4" x14ac:dyDescent="0.35">
      <c r="B6" s="20" t="s">
        <v>17</v>
      </c>
      <c r="C6" s="28"/>
      <c r="D6" s="28"/>
    </row>
    <row r="7" spans="1:4" x14ac:dyDescent="0.35">
      <c r="A7" s="26" t="s">
        <v>14</v>
      </c>
      <c r="B7" s="21" t="s">
        <v>14</v>
      </c>
      <c r="C7" s="22">
        <v>9468000</v>
      </c>
      <c r="D7" s="22">
        <v>9468000</v>
      </c>
    </row>
    <row r="8" spans="1:4" x14ac:dyDescent="0.35">
      <c r="A8" s="26" t="s">
        <v>15</v>
      </c>
      <c r="B8" s="23" t="s">
        <v>15</v>
      </c>
      <c r="C8" s="22">
        <v>7862003.3133719992</v>
      </c>
      <c r="D8" s="22">
        <v>7507595.3337139999</v>
      </c>
    </row>
    <row r="9" spans="1:4" x14ac:dyDescent="0.35">
      <c r="A9" s="26" t="s">
        <v>16</v>
      </c>
      <c r="B9" s="23" t="s">
        <v>25</v>
      </c>
      <c r="C9" s="27">
        <v>0.83037635333460069</v>
      </c>
      <c r="D9" s="27">
        <v>0.95492141563267874</v>
      </c>
    </row>
    <row r="10" spans="1:4" x14ac:dyDescent="0.35">
      <c r="B10" s="20" t="s">
        <v>18</v>
      </c>
      <c r="C10" s="28"/>
      <c r="D10" s="28"/>
    </row>
    <row r="11" spans="1:4" x14ac:dyDescent="0.35">
      <c r="B11" s="21" t="s">
        <v>14</v>
      </c>
      <c r="C11" s="22">
        <v>200000</v>
      </c>
      <c r="D11" s="22">
        <v>200000</v>
      </c>
    </row>
    <row r="12" spans="1:4" x14ac:dyDescent="0.35">
      <c r="B12" s="23" t="s">
        <v>15</v>
      </c>
      <c r="C12" s="22">
        <v>202058.065</v>
      </c>
      <c r="D12" s="22">
        <v>190883.821</v>
      </c>
    </row>
    <row r="13" spans="1:4" x14ac:dyDescent="0.35">
      <c r="B13" s="23" t="s">
        <v>25</v>
      </c>
      <c r="C13" s="27">
        <v>1.0102903249999999</v>
      </c>
      <c r="D13" s="27">
        <v>0.95441910499999993</v>
      </c>
    </row>
    <row r="14" spans="1:4" x14ac:dyDescent="0.35">
      <c r="B14" s="20" t="s">
        <v>13</v>
      </c>
      <c r="C14" s="28"/>
      <c r="D14" s="28"/>
    </row>
    <row r="15" spans="1:4" x14ac:dyDescent="0.35">
      <c r="B15" s="21" t="s">
        <v>14</v>
      </c>
      <c r="C15" s="22">
        <v>3055000</v>
      </c>
      <c r="D15" s="22">
        <v>3055000</v>
      </c>
    </row>
    <row r="16" spans="1:4" x14ac:dyDescent="0.35">
      <c r="B16" s="23" t="s">
        <v>15</v>
      </c>
      <c r="C16" s="22">
        <v>2433989.4709900003</v>
      </c>
      <c r="D16" s="22">
        <v>2452422.3511299998</v>
      </c>
    </row>
    <row r="17" spans="2:4" x14ac:dyDescent="0.35">
      <c r="B17" s="23" t="s">
        <v>25</v>
      </c>
      <c r="C17" s="27">
        <v>0.80033679443207861</v>
      </c>
      <c r="D17" s="27">
        <v>0.80275690708019631</v>
      </c>
    </row>
    <row r="18" spans="2:4" x14ac:dyDescent="0.35">
      <c r="B18" s="20" t="s">
        <v>10</v>
      </c>
      <c r="C18" s="28"/>
      <c r="D18" s="28"/>
    </row>
    <row r="19" spans="2:4" x14ac:dyDescent="0.35">
      <c r="B19" s="21" t="s">
        <v>14</v>
      </c>
      <c r="C19" s="22">
        <v>1850000</v>
      </c>
      <c r="D19" s="22">
        <v>1850000</v>
      </c>
    </row>
    <row r="20" spans="2:4" x14ac:dyDescent="0.35">
      <c r="B20" s="23" t="s">
        <v>15</v>
      </c>
      <c r="C20" s="22">
        <v>1511794.1384999999</v>
      </c>
      <c r="D20" s="22">
        <v>1397811.0400999999</v>
      </c>
    </row>
    <row r="21" spans="2:4" x14ac:dyDescent="0.35">
      <c r="B21" s="23" t="s">
        <v>25</v>
      </c>
      <c r="C21" s="27">
        <v>0.81718602081081082</v>
      </c>
      <c r="D21" s="27">
        <v>0.75557353518918913</v>
      </c>
    </row>
    <row r="22" spans="2:4" x14ac:dyDescent="0.35">
      <c r="B22" s="20" t="s">
        <v>11</v>
      </c>
      <c r="C22" s="28"/>
      <c r="D22" s="28"/>
    </row>
    <row r="23" spans="2:4" x14ac:dyDescent="0.35">
      <c r="B23" s="21" t="s">
        <v>14</v>
      </c>
      <c r="C23" s="22">
        <v>710000</v>
      </c>
      <c r="D23" s="22">
        <v>710000</v>
      </c>
    </row>
    <row r="24" spans="2:4" x14ac:dyDescent="0.35">
      <c r="B24" s="23" t="s">
        <v>15</v>
      </c>
      <c r="C24" s="22">
        <v>464964.36409599998</v>
      </c>
      <c r="D24" s="22">
        <v>469848.73727200006</v>
      </c>
    </row>
    <row r="25" spans="2:4" x14ac:dyDescent="0.35">
      <c r="B25" s="23" t="s">
        <v>25</v>
      </c>
      <c r="C25" s="27">
        <v>0.65487938605070417</v>
      </c>
      <c r="D25" s="27">
        <v>0.66175878489014095</v>
      </c>
    </row>
    <row r="26" spans="2:4" x14ac:dyDescent="0.35">
      <c r="B26" s="20" t="s">
        <v>27</v>
      </c>
      <c r="C26" s="28"/>
      <c r="D26" s="28"/>
    </row>
    <row r="27" spans="2:4" x14ac:dyDescent="0.35">
      <c r="B27" s="21" t="s">
        <v>14</v>
      </c>
      <c r="C27" s="22">
        <v>460000</v>
      </c>
      <c r="D27" s="22">
        <v>460000</v>
      </c>
    </row>
    <row r="28" spans="2:4" x14ac:dyDescent="0.35">
      <c r="B28" s="23" t="s">
        <v>15</v>
      </c>
      <c r="C28" s="22">
        <v>187489.96652200003</v>
      </c>
      <c r="D28" s="22">
        <v>242199.976498</v>
      </c>
    </row>
    <row r="29" spans="2:4" x14ac:dyDescent="0.35">
      <c r="B29" s="23" t="s">
        <v>25</v>
      </c>
      <c r="C29" s="27">
        <v>0.40758688374347835</v>
      </c>
      <c r="D29" s="27">
        <v>0.43577489826086951</v>
      </c>
    </row>
    <row r="30" spans="2:4" x14ac:dyDescent="0.35">
      <c r="B30" s="20" t="s">
        <v>19</v>
      </c>
      <c r="C30" s="28"/>
      <c r="D30" s="28"/>
    </row>
    <row r="31" spans="2:4" x14ac:dyDescent="0.35">
      <c r="B31" s="21" t="s">
        <v>14</v>
      </c>
      <c r="C31" s="22">
        <v>400000</v>
      </c>
      <c r="D31" s="22">
        <v>400000</v>
      </c>
    </row>
    <row r="32" spans="2:4" x14ac:dyDescent="0.35">
      <c r="B32" s="23" t="s">
        <v>15</v>
      </c>
      <c r="C32" s="22">
        <v>165533.91114099999</v>
      </c>
      <c r="D32" s="22">
        <v>207138.90173299998</v>
      </c>
    </row>
    <row r="33" spans="2:4" x14ac:dyDescent="0.35">
      <c r="B33" s="23" t="s">
        <v>25</v>
      </c>
      <c r="C33" s="27">
        <v>0.41383477785249995</v>
      </c>
      <c r="D33" s="27">
        <v>0.51784725433250001</v>
      </c>
    </row>
    <row r="34" spans="2:4" x14ac:dyDescent="0.35">
      <c r="B34" s="20" t="s">
        <v>12</v>
      </c>
      <c r="C34" s="28"/>
      <c r="D34" s="28"/>
    </row>
    <row r="35" spans="2:4" x14ac:dyDescent="0.35">
      <c r="B35" s="21" t="s">
        <v>14</v>
      </c>
      <c r="C35" s="22">
        <v>520000</v>
      </c>
      <c r="D35" s="22">
        <v>520000</v>
      </c>
    </row>
    <row r="36" spans="2:4" x14ac:dyDescent="0.35">
      <c r="B36" s="23" t="s">
        <v>15</v>
      </c>
      <c r="C36" s="22">
        <v>222127.44959</v>
      </c>
      <c r="D36" s="22">
        <v>279304.21423600003</v>
      </c>
    </row>
    <row r="37" spans="2:4" x14ac:dyDescent="0.35">
      <c r="B37" s="23" t="s">
        <v>25</v>
      </c>
      <c r="C37" s="27">
        <v>0.42716817228846155</v>
      </c>
      <c r="D37" s="27">
        <v>0.53712348891538464</v>
      </c>
    </row>
    <row r="38" spans="2:4" ht="10.5" customHeight="1" x14ac:dyDescent="0.35">
      <c r="B38" s="23"/>
    </row>
    <row r="39" spans="2:4" x14ac:dyDescent="0.35">
      <c r="B39" s="19" t="s">
        <v>54</v>
      </c>
      <c r="C39" s="29"/>
      <c r="D39" s="29"/>
    </row>
    <row r="40" spans="2:4" x14ac:dyDescent="0.35">
      <c r="B40" s="20" t="s">
        <v>10</v>
      </c>
      <c r="C40" s="28"/>
      <c r="D40" s="28"/>
    </row>
    <row r="41" spans="2:4" x14ac:dyDescent="0.35">
      <c r="B41" s="21" t="s">
        <v>14</v>
      </c>
      <c r="C41" s="22">
        <v>2021000</v>
      </c>
      <c r="D41" s="22">
        <v>2021000</v>
      </c>
    </row>
    <row r="42" spans="2:4" x14ac:dyDescent="0.35">
      <c r="B42" s="23" t="s">
        <v>15</v>
      </c>
      <c r="C42" s="22">
        <v>1728566.7557256001</v>
      </c>
      <c r="D42" s="22">
        <v>1603670.7023568</v>
      </c>
    </row>
    <row r="43" spans="2:4" x14ac:dyDescent="0.35">
      <c r="B43" s="23" t="s">
        <v>25</v>
      </c>
      <c r="C43" s="27">
        <v>0.85530269951786253</v>
      </c>
      <c r="D43" s="27">
        <v>0.79350356375893116</v>
      </c>
    </row>
    <row r="44" spans="2:4" x14ac:dyDescent="0.35">
      <c r="B44" s="23"/>
      <c r="C44" s="27"/>
      <c r="D44" s="27"/>
    </row>
    <row r="45" spans="2:4" x14ac:dyDescent="0.35">
      <c r="B45" s="19" t="s">
        <v>23</v>
      </c>
      <c r="C45" s="29"/>
      <c r="D45" s="29"/>
    </row>
    <row r="46" spans="2:4" x14ac:dyDescent="0.35">
      <c r="B46" s="20" t="s">
        <v>20</v>
      </c>
      <c r="C46" s="28"/>
      <c r="D46" s="28"/>
    </row>
    <row r="47" spans="2:4" x14ac:dyDescent="0.35">
      <c r="B47" s="21" t="s">
        <v>14</v>
      </c>
      <c r="C47" s="22">
        <v>1050000</v>
      </c>
      <c r="D47" s="22">
        <v>1050000</v>
      </c>
    </row>
    <row r="48" spans="2:4" x14ac:dyDescent="0.35">
      <c r="B48" s="23" t="s">
        <v>15</v>
      </c>
      <c r="C48" s="22">
        <v>703862.09499999997</v>
      </c>
      <c r="D48" s="22">
        <v>769520.66799999995</v>
      </c>
    </row>
    <row r="49" spans="2:4" x14ac:dyDescent="0.35">
      <c r="B49" s="23" t="s">
        <v>25</v>
      </c>
      <c r="C49" s="27">
        <v>0.67034485238095232</v>
      </c>
      <c r="D49" s="27">
        <v>0.73287682666666665</v>
      </c>
    </row>
    <row r="50" spans="2:4" x14ac:dyDescent="0.35">
      <c r="B50" s="20" t="s">
        <v>13</v>
      </c>
      <c r="C50" s="28"/>
      <c r="D50" s="28"/>
    </row>
    <row r="51" spans="2:4" x14ac:dyDescent="0.35">
      <c r="B51" s="21" t="s">
        <v>7</v>
      </c>
      <c r="C51" s="22">
        <v>1050000</v>
      </c>
      <c r="D51" s="22">
        <v>1050000</v>
      </c>
    </row>
    <row r="52" spans="2:4" x14ac:dyDescent="0.35">
      <c r="B52" s="23" t="s">
        <v>8</v>
      </c>
      <c r="C52" s="22">
        <v>696271.28800000006</v>
      </c>
      <c r="D52" s="22">
        <v>765314.08899999992</v>
      </c>
    </row>
    <row r="53" spans="2:4" x14ac:dyDescent="0.35">
      <c r="B53" s="23" t="s">
        <v>22</v>
      </c>
      <c r="C53" s="27">
        <v>0.66311551238095245</v>
      </c>
      <c r="D53" s="27">
        <v>0.7288705609523809</v>
      </c>
    </row>
    <row r="54" spans="2:4" ht="9" customHeight="1" x14ac:dyDescent="0.35">
      <c r="B54" s="23"/>
    </row>
    <row r="55" spans="2:4" x14ac:dyDescent="0.35">
      <c r="B55" s="19" t="s">
        <v>24</v>
      </c>
      <c r="C55" s="29"/>
      <c r="D55" s="29"/>
    </row>
    <row r="56" spans="2:4" x14ac:dyDescent="0.35">
      <c r="B56" s="20" t="s">
        <v>10</v>
      </c>
      <c r="C56" s="28"/>
      <c r="D56" s="28"/>
    </row>
    <row r="57" spans="2:4" x14ac:dyDescent="0.35">
      <c r="B57" s="21" t="s">
        <v>14</v>
      </c>
      <c r="C57" s="22">
        <v>625000</v>
      </c>
      <c r="D57" s="22">
        <v>625000</v>
      </c>
    </row>
    <row r="58" spans="2:4" x14ac:dyDescent="0.35">
      <c r="B58" s="23" t="s">
        <v>15</v>
      </c>
      <c r="C58" s="22">
        <v>570211.32520000008</v>
      </c>
      <c r="D58" s="22">
        <v>504323.50800000003</v>
      </c>
    </row>
    <row r="59" spans="2:4" x14ac:dyDescent="0.35">
      <c r="B59" s="23" t="s">
        <v>25</v>
      </c>
      <c r="C59" s="27">
        <v>0.91233812032000006</v>
      </c>
      <c r="D59" s="27">
        <v>0.80691761279999996</v>
      </c>
    </row>
    <row r="60" spans="2:4" x14ac:dyDescent="0.35"/>
    <row r="61" spans="2:4" hidden="1" x14ac:dyDescent="0.35">
      <c r="B61" s="328"/>
      <c r="C61" s="329"/>
      <c r="D61" s="329"/>
    </row>
    <row r="63" spans="2:4" hidden="1" x14ac:dyDescent="0.35">
      <c r="B63" s="330"/>
      <c r="C63" s="331"/>
      <c r="D63" s="331"/>
    </row>
    <row r="65" spans="1:4" hidden="1" x14ac:dyDescent="0.35">
      <c r="B65" s="332"/>
    </row>
    <row r="66" spans="1:4" hidden="1" x14ac:dyDescent="0.35">
      <c r="B66" s="332"/>
      <c r="C66" s="333"/>
      <c r="D66" s="333"/>
    </row>
    <row r="67" spans="1:4" hidden="1" x14ac:dyDescent="0.35">
      <c r="B67" s="21"/>
    </row>
    <row r="68" spans="1:4" hidden="1" x14ac:dyDescent="0.35">
      <c r="B68" s="23"/>
    </row>
    <row r="69" spans="1:4" s="337" customFormat="1" hidden="1" x14ac:dyDescent="0.35">
      <c r="A69" s="334"/>
      <c r="B69" s="335"/>
      <c r="C69" s="336"/>
      <c r="D69" s="336"/>
    </row>
    <row r="70" spans="1:4" hidden="1" x14ac:dyDescent="0.35">
      <c r="B70" s="332"/>
      <c r="C70" s="333"/>
      <c r="D70" s="333"/>
    </row>
    <row r="71" spans="1:4" hidden="1" x14ac:dyDescent="0.35">
      <c r="B71" s="21"/>
    </row>
    <row r="72" spans="1:4" hidden="1" x14ac:dyDescent="0.35">
      <c r="B72" s="23"/>
    </row>
    <row r="73" spans="1:4" s="337" customFormat="1" hidden="1" x14ac:dyDescent="0.35">
      <c r="A73" s="334"/>
      <c r="B73" s="335"/>
      <c r="C73" s="336"/>
      <c r="D73" s="336"/>
    </row>
    <row r="74" spans="1:4" hidden="1" x14ac:dyDescent="0.35">
      <c r="B74" s="332"/>
      <c r="C74" s="333"/>
      <c r="D74" s="333"/>
    </row>
    <row r="75" spans="1:4" hidden="1" x14ac:dyDescent="0.35">
      <c r="B75" s="21"/>
    </row>
    <row r="76" spans="1:4" hidden="1" x14ac:dyDescent="0.35">
      <c r="B76" s="23"/>
    </row>
    <row r="77" spans="1:4" hidden="1" x14ac:dyDescent="0.35">
      <c r="B77" s="23"/>
      <c r="D77" s="336"/>
    </row>
    <row r="78" spans="1:4" hidden="1" x14ac:dyDescent="0.35">
      <c r="B78" s="332"/>
      <c r="C78" s="333"/>
      <c r="D78" s="333"/>
    </row>
    <row r="79" spans="1:4" hidden="1" x14ac:dyDescent="0.35">
      <c r="B79" s="21"/>
    </row>
    <row r="80" spans="1:4" hidden="1" x14ac:dyDescent="0.35">
      <c r="B80" s="23"/>
    </row>
    <row r="81" spans="1:4" s="337" customFormat="1" hidden="1" x14ac:dyDescent="0.35">
      <c r="A81" s="334"/>
      <c r="B81" s="335"/>
      <c r="C81" s="336"/>
      <c r="D81" s="336"/>
    </row>
    <row r="82" spans="1:4" hidden="1" x14ac:dyDescent="0.35">
      <c r="B82" s="332"/>
      <c r="C82" s="333"/>
      <c r="D82" s="333"/>
    </row>
    <row r="83" spans="1:4" hidden="1" x14ac:dyDescent="0.35">
      <c r="B83" s="21"/>
    </row>
    <row r="84" spans="1:4" hidden="1" x14ac:dyDescent="0.35">
      <c r="B84" s="23"/>
    </row>
    <row r="85" spans="1:4" s="337" customFormat="1" hidden="1" x14ac:dyDescent="0.35">
      <c r="A85" s="334"/>
      <c r="B85" s="335"/>
      <c r="C85" s="336"/>
      <c r="D85" s="336"/>
    </row>
    <row r="86" spans="1:4" hidden="1" x14ac:dyDescent="0.35">
      <c r="B86" s="332"/>
      <c r="C86" s="333"/>
      <c r="D86" s="333"/>
    </row>
    <row r="87" spans="1:4" hidden="1" x14ac:dyDescent="0.35">
      <c r="B87" s="21"/>
    </row>
    <row r="88" spans="1:4" hidden="1" x14ac:dyDescent="0.35">
      <c r="B88" s="23"/>
    </row>
    <row r="89" spans="1:4" s="337" customFormat="1" hidden="1" x14ac:dyDescent="0.35">
      <c r="A89" s="334"/>
      <c r="B89" s="335"/>
      <c r="C89" s="336"/>
      <c r="D89" s="336"/>
    </row>
    <row r="90" spans="1:4" hidden="1" x14ac:dyDescent="0.35">
      <c r="B90" s="332"/>
      <c r="C90" s="333"/>
      <c r="D90" s="333"/>
    </row>
    <row r="91" spans="1:4" hidden="1" x14ac:dyDescent="0.35">
      <c r="B91" s="21"/>
    </row>
    <row r="92" spans="1:4" hidden="1" x14ac:dyDescent="0.35">
      <c r="B92" s="23"/>
    </row>
    <row r="93" spans="1:4" s="337" customFormat="1" hidden="1" x14ac:dyDescent="0.35">
      <c r="A93" s="334"/>
      <c r="B93" s="335"/>
      <c r="C93" s="336"/>
      <c r="D93" s="336"/>
    </row>
    <row r="94" spans="1:4" hidden="1" x14ac:dyDescent="0.35">
      <c r="B94" s="332"/>
      <c r="C94" s="333"/>
      <c r="D94" s="333"/>
    </row>
    <row r="95" spans="1:4" hidden="1" x14ac:dyDescent="0.35">
      <c r="B95" s="21"/>
    </row>
    <row r="96" spans="1:4" s="337" customFormat="1" hidden="1" x14ac:dyDescent="0.35">
      <c r="A96" s="334"/>
      <c r="B96" s="335"/>
      <c r="C96" s="336"/>
      <c r="D96" s="336"/>
    </row>
    <row r="97" spans="2:4" hidden="1" x14ac:dyDescent="0.35">
      <c r="B97" s="23"/>
      <c r="D97" s="336"/>
    </row>
    <row r="98" spans="2:4" hidden="1" x14ac:dyDescent="0.35">
      <c r="B98" s="23"/>
    </row>
    <row r="99" spans="2:4" hidden="1" x14ac:dyDescent="0.35">
      <c r="B99" s="332"/>
    </row>
    <row r="100" spans="2:4" hidden="1" x14ac:dyDescent="0.35">
      <c r="B100" s="332"/>
      <c r="C100" s="333"/>
      <c r="D100" s="333"/>
    </row>
    <row r="101" spans="2:4" hidden="1" x14ac:dyDescent="0.35">
      <c r="B101" s="21"/>
    </row>
    <row r="102" spans="2:4" hidden="1" x14ac:dyDescent="0.35">
      <c r="B102" s="23"/>
    </row>
    <row r="103" spans="2:4" hidden="1" x14ac:dyDescent="0.35">
      <c r="B103" s="23"/>
      <c r="C103" s="336"/>
      <c r="D103" s="336"/>
    </row>
    <row r="104" spans="2:4" hidden="1" x14ac:dyDescent="0.35">
      <c r="B104" s="23"/>
    </row>
    <row r="105" spans="2:4" hidden="1" x14ac:dyDescent="0.35">
      <c r="B105" s="332"/>
    </row>
    <row r="106" spans="2:4" hidden="1" x14ac:dyDescent="0.35">
      <c r="B106" s="332"/>
      <c r="C106" s="333"/>
      <c r="D106" s="333"/>
    </row>
    <row r="107" spans="2:4" hidden="1" x14ac:dyDescent="0.35">
      <c r="B107" s="21"/>
    </row>
    <row r="108" spans="2:4" hidden="1" x14ac:dyDescent="0.35">
      <c r="B108" s="23"/>
    </row>
    <row r="109" spans="2:4" hidden="1" x14ac:dyDescent="0.35">
      <c r="B109" s="23"/>
      <c r="C109" s="336"/>
      <c r="D109" s="336"/>
    </row>
    <row r="110" spans="2:4" hidden="1" x14ac:dyDescent="0.35">
      <c r="B110" s="332"/>
      <c r="C110" s="333"/>
      <c r="D110" s="333"/>
    </row>
    <row r="111" spans="2:4" hidden="1" x14ac:dyDescent="0.35">
      <c r="B111" s="21"/>
    </row>
    <row r="112" spans="2:4" hidden="1" x14ac:dyDescent="0.35">
      <c r="B112" s="23"/>
    </row>
    <row r="113" spans="2:4" hidden="1" x14ac:dyDescent="0.35">
      <c r="B113" s="23"/>
      <c r="C113" s="336"/>
      <c r="D113" s="336"/>
    </row>
    <row r="114" spans="2:4" hidden="1" x14ac:dyDescent="0.35">
      <c r="B114" s="23"/>
      <c r="D114" s="17"/>
    </row>
    <row r="115" spans="2:4" hidden="1" x14ac:dyDescent="0.35">
      <c r="B115" s="332"/>
    </row>
    <row r="116" spans="2:4" hidden="1" x14ac:dyDescent="0.35">
      <c r="B116" s="332"/>
      <c r="C116" s="333"/>
      <c r="D116" s="333"/>
    </row>
    <row r="117" spans="2:4" hidden="1" x14ac:dyDescent="0.35">
      <c r="B117" s="21"/>
    </row>
    <row r="118" spans="2:4" hidden="1" x14ac:dyDescent="0.35">
      <c r="B118" s="23"/>
    </row>
    <row r="119" spans="2:4" hidden="1" x14ac:dyDescent="0.35">
      <c r="B119" s="23"/>
      <c r="C119" s="336"/>
      <c r="D119" s="336"/>
    </row>
    <row r="121" spans="2:4" hidden="1" x14ac:dyDescent="0.35">
      <c r="C121" s="329"/>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177D-3001-4BA2-99B8-F85798DE3AE7}">
  <sheetPr>
    <tabColor rgb="FFFE5000"/>
  </sheetPr>
  <dimension ref="A1:G21"/>
  <sheetViews>
    <sheetView showGridLines="0" showRowColHeaders="0" zoomScale="80" zoomScaleNormal="80" workbookViewId="0"/>
  </sheetViews>
  <sheetFormatPr defaultColWidth="0" defaultRowHeight="14.5" zeroHeight="1" x14ac:dyDescent="0.35"/>
  <cols>
    <col min="1" max="1" width="2.26953125" customWidth="1"/>
    <col min="2" max="2" width="88.54296875" customWidth="1"/>
    <col min="3" max="6" width="17.54296875" customWidth="1"/>
    <col min="7" max="7" width="3.1796875" customWidth="1"/>
    <col min="8" max="16384" width="8.7265625" hidden="1"/>
  </cols>
  <sheetData>
    <row r="1" spans="2:6" ht="33.75" customHeight="1" x14ac:dyDescent="0.35">
      <c r="B1" s="420" t="s">
        <v>1351</v>
      </c>
      <c r="C1" s="420"/>
      <c r="D1" s="420"/>
      <c r="E1" s="420"/>
      <c r="F1" s="12"/>
    </row>
    <row r="2" spans="2:6" ht="32.25" customHeight="1" x14ac:dyDescent="0.35">
      <c r="B2" s="72"/>
      <c r="F2" s="12"/>
    </row>
    <row r="3" spans="2:6" ht="29" x14ac:dyDescent="0.35">
      <c r="B3" s="338" t="s">
        <v>708</v>
      </c>
      <c r="C3" s="340"/>
      <c r="D3" s="340"/>
      <c r="E3" s="340"/>
      <c r="F3" s="340"/>
    </row>
    <row r="4" spans="2:6" x14ac:dyDescent="0.35">
      <c r="F4" s="12"/>
    </row>
    <row r="5" spans="2:6" x14ac:dyDescent="0.35">
      <c r="B5" s="359" t="s">
        <v>928</v>
      </c>
      <c r="C5" s="341">
        <v>2019</v>
      </c>
      <c r="D5" s="341">
        <v>2020</v>
      </c>
      <c r="E5" s="341">
        <v>2021</v>
      </c>
      <c r="F5" s="343">
        <v>2022</v>
      </c>
    </row>
    <row r="6" spans="2:6" x14ac:dyDescent="0.35">
      <c r="B6" s="3" t="s">
        <v>58</v>
      </c>
      <c r="C6" s="55">
        <v>9750861.9399999995</v>
      </c>
      <c r="D6" s="55">
        <v>10021190.981915627</v>
      </c>
      <c r="E6" s="55">
        <v>9987076.401659904</v>
      </c>
      <c r="F6" s="60">
        <v>10045489.364743907</v>
      </c>
    </row>
    <row r="7" spans="2:6" x14ac:dyDescent="0.35">
      <c r="B7" s="3"/>
      <c r="C7" s="12"/>
      <c r="D7" s="12"/>
      <c r="E7" s="12"/>
      <c r="F7" s="59"/>
    </row>
    <row r="8" spans="2:6" x14ac:dyDescent="0.35">
      <c r="B8" s="359" t="s">
        <v>1316</v>
      </c>
      <c r="C8" s="341">
        <v>2019</v>
      </c>
      <c r="D8" s="341">
        <v>2020</v>
      </c>
      <c r="E8" s="341">
        <v>2021</v>
      </c>
      <c r="F8" s="343">
        <v>2022</v>
      </c>
    </row>
    <row r="9" spans="2:6" x14ac:dyDescent="0.35">
      <c r="B9" s="3" t="s">
        <v>62</v>
      </c>
      <c r="C9" s="55" t="s">
        <v>61</v>
      </c>
      <c r="D9" s="55" t="s">
        <v>61</v>
      </c>
      <c r="E9" s="55" t="s">
        <v>61</v>
      </c>
      <c r="F9" s="78" t="s">
        <v>61</v>
      </c>
    </row>
    <row r="10" spans="2:6" x14ac:dyDescent="0.35">
      <c r="B10" s="3"/>
      <c r="C10" s="12"/>
      <c r="D10" s="12"/>
      <c r="E10" s="12"/>
      <c r="F10" s="59"/>
    </row>
    <row r="11" spans="2:6" x14ac:dyDescent="0.35">
      <c r="B11" s="359" t="s">
        <v>1317</v>
      </c>
      <c r="C11" s="341">
        <v>2019</v>
      </c>
      <c r="D11" s="341">
        <v>2020</v>
      </c>
      <c r="E11" s="341">
        <v>2021</v>
      </c>
      <c r="F11" s="343">
        <v>2022</v>
      </c>
    </row>
    <row r="12" spans="2:6" x14ac:dyDescent="0.35">
      <c r="B12" s="3" t="s">
        <v>64</v>
      </c>
      <c r="C12" s="55" t="s">
        <v>263</v>
      </c>
      <c r="D12" s="55" t="s">
        <v>263</v>
      </c>
      <c r="E12" s="55" t="s">
        <v>263</v>
      </c>
      <c r="F12" s="94">
        <v>972.39544499956764</v>
      </c>
    </row>
    <row r="13" spans="2:6" x14ac:dyDescent="0.35">
      <c r="B13" s="3" t="s">
        <v>1318</v>
      </c>
      <c r="C13" s="94"/>
      <c r="D13" s="94"/>
      <c r="E13" s="94"/>
      <c r="F13" s="94"/>
    </row>
    <row r="14" spans="2:6" x14ac:dyDescent="0.35">
      <c r="B14" s="3"/>
      <c r="C14" s="12"/>
      <c r="D14" s="12"/>
      <c r="E14" s="12"/>
      <c r="F14" s="59"/>
    </row>
    <row r="15" spans="2:6" x14ac:dyDescent="0.35">
      <c r="B15" s="419" t="s">
        <v>709</v>
      </c>
      <c r="C15" s="419"/>
      <c r="D15" s="419"/>
      <c r="E15" s="419"/>
      <c r="F15" s="419"/>
    </row>
    <row r="16" spans="2:6" ht="237.75" customHeight="1" x14ac:dyDescent="0.35">
      <c r="B16" s="374" t="s">
        <v>846</v>
      </c>
      <c r="C16" s="374"/>
      <c r="D16" s="374"/>
      <c r="E16" s="374"/>
      <c r="F16" s="374"/>
    </row>
    <row r="17" customFormat="1" x14ac:dyDescent="0.35"/>
    <row r="18" customFormat="1" x14ac:dyDescent="0.35"/>
    <row r="19" customFormat="1" ht="34" hidden="1" customHeight="1" x14ac:dyDescent="0.35"/>
    <row r="20" customFormat="1" x14ac:dyDescent="0.35"/>
    <row r="21" customFormat="1" hidden="1" x14ac:dyDescent="0.35"/>
  </sheetData>
  <mergeCells count="3">
    <mergeCell ref="B15:F15"/>
    <mergeCell ref="B16:F16"/>
    <mergeCell ref="B1:E1"/>
  </mergeCells>
  <pageMargins left="0.511811024" right="0.511811024" top="0.78740157499999996" bottom="0.78740157499999996" header="0.31496062000000002" footer="0.31496062000000002"/>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D971-D582-476B-9D7C-E07EA5F56089}">
  <sheetPr>
    <tabColor rgb="FFFE5000"/>
  </sheetPr>
  <dimension ref="A1:F8"/>
  <sheetViews>
    <sheetView showGridLines="0" showRowColHeaders="0" zoomScale="80" zoomScaleNormal="80" workbookViewId="0"/>
  </sheetViews>
  <sheetFormatPr defaultColWidth="0" defaultRowHeight="14.5" zeroHeight="1" x14ac:dyDescent="0.35"/>
  <cols>
    <col min="1" max="1" width="3.453125" customWidth="1"/>
    <col min="2" max="2" width="87.81640625" customWidth="1"/>
    <col min="3" max="3" width="14" customWidth="1"/>
    <col min="4" max="4" width="8.7265625" customWidth="1"/>
    <col min="5" max="6" width="0" hidden="1" customWidth="1"/>
    <col min="7" max="16384" width="8.7265625" hidden="1"/>
  </cols>
  <sheetData>
    <row r="1" spans="2:6" ht="31" x14ac:dyDescent="0.35">
      <c r="B1" s="362" t="s">
        <v>1350</v>
      </c>
      <c r="F1" s="12"/>
    </row>
    <row r="2" spans="2:6" ht="31" customHeight="1" x14ac:dyDescent="0.35">
      <c r="B2" s="72"/>
      <c r="F2" s="12"/>
    </row>
    <row r="3" spans="2:6" ht="29" x14ac:dyDescent="0.35">
      <c r="B3" s="338" t="s">
        <v>710</v>
      </c>
      <c r="C3" s="340"/>
    </row>
    <row r="4" spans="2:6" x14ac:dyDescent="0.35"/>
    <row r="5" spans="2:6" x14ac:dyDescent="0.35">
      <c r="B5" s="344" t="s">
        <v>1207</v>
      </c>
      <c r="C5" s="82"/>
    </row>
    <row r="6" spans="2:6" x14ac:dyDescent="0.35">
      <c r="B6" s="15"/>
      <c r="C6" s="82"/>
    </row>
    <row r="7" spans="2:6" hidden="1" x14ac:dyDescent="0.35">
      <c r="B7" s="15"/>
      <c r="C7" s="82"/>
    </row>
    <row r="8" spans="2:6" hidden="1" x14ac:dyDescent="0.35">
      <c r="B8" s="15"/>
      <c r="C8" s="82"/>
    </row>
  </sheetData>
  <hyperlinks>
    <hyperlink ref="B5" location="'EM-MD-120'!A1" display="Conforme EM-MD-120" xr:uid="{28145274-0EE2-4141-A094-69CC850AF4A0}"/>
  </hyperlinks>
  <pageMargins left="0.511811024" right="0.511811024" top="0.78740157499999996" bottom="0.78740157499999996" header="0.31496062000000002" footer="0.31496062000000002"/>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CEF60-DEBC-44C7-ACD4-E6A24E624969}">
  <sheetPr>
    <tabColor rgb="FFFE5000"/>
  </sheetPr>
  <dimension ref="A1:G31"/>
  <sheetViews>
    <sheetView showGridLines="0" showRowColHeaders="0" zoomScale="85" zoomScaleNormal="85" workbookViewId="0"/>
  </sheetViews>
  <sheetFormatPr defaultColWidth="0" defaultRowHeight="14.5" zeroHeight="1" x14ac:dyDescent="0.35"/>
  <cols>
    <col min="1" max="1" width="2.1796875" customWidth="1"/>
    <col min="2" max="2" width="88.1796875" customWidth="1"/>
    <col min="3" max="5" width="16.453125" customWidth="1"/>
    <col min="6" max="6" width="12.26953125" bestFit="1" customWidth="1"/>
    <col min="7" max="7" width="2.26953125" customWidth="1"/>
    <col min="8" max="16384" width="8.7265625" hidden="1"/>
  </cols>
  <sheetData>
    <row r="1" spans="2:6" ht="31" x14ac:dyDescent="0.35">
      <c r="B1" s="420" t="s">
        <v>1352</v>
      </c>
      <c r="C1" s="420"/>
      <c r="D1" s="420"/>
      <c r="F1" s="12"/>
    </row>
    <row r="2" spans="2:6" ht="31.5" customHeight="1" x14ac:dyDescent="0.35">
      <c r="B2" s="72"/>
      <c r="F2" s="12"/>
    </row>
    <row r="3" spans="2:6" ht="29" x14ac:dyDescent="0.35">
      <c r="B3" s="338" t="s">
        <v>711</v>
      </c>
      <c r="C3" s="340">
        <v>2019</v>
      </c>
      <c r="D3" s="340">
        <v>2020</v>
      </c>
      <c r="E3" s="340">
        <v>2021</v>
      </c>
      <c r="F3" s="340">
        <v>2022</v>
      </c>
    </row>
    <row r="4" spans="2:6" ht="7.5" customHeight="1" x14ac:dyDescent="0.35">
      <c r="B4" s="176"/>
      <c r="C4" s="176"/>
      <c r="D4" s="176"/>
      <c r="E4" s="176"/>
      <c r="F4" s="177"/>
    </row>
    <row r="5" spans="2:6" x14ac:dyDescent="0.35">
      <c r="B5" s="178" t="s">
        <v>781</v>
      </c>
      <c r="C5" s="179">
        <f>'GRI 302'!C95</f>
        <v>187802332.87</v>
      </c>
      <c r="D5" s="179">
        <f>'GRI 302'!D95</f>
        <v>186882892.21229154</v>
      </c>
      <c r="E5" s="179">
        <f>'GRI 302'!E95</f>
        <v>188512343.04362148</v>
      </c>
      <c r="F5" s="179">
        <f>'GRI 302'!F95</f>
        <v>187376559.76577294</v>
      </c>
    </row>
    <row r="6" spans="2:6" x14ac:dyDescent="0.35">
      <c r="B6" s="178" t="s">
        <v>782</v>
      </c>
      <c r="C6" s="180">
        <f>'GRI 302'!C96</f>
        <v>11.18040363943914</v>
      </c>
      <c r="D6" s="180">
        <f>'GRI 302'!D96</f>
        <v>11.613281324148836</v>
      </c>
      <c r="E6" s="180">
        <f>'GRI 302'!E96</f>
        <v>11.172973529675163</v>
      </c>
      <c r="F6" s="180">
        <f>'GRI 302'!F96</f>
        <v>11.308428770393277</v>
      </c>
    </row>
    <row r="7" spans="2:6" x14ac:dyDescent="0.35">
      <c r="B7" s="178"/>
      <c r="C7" s="178"/>
      <c r="D7" s="178"/>
      <c r="E7" s="178"/>
      <c r="F7" s="179"/>
    </row>
    <row r="8" spans="2:6" x14ac:dyDescent="0.35">
      <c r="B8" s="174" t="s">
        <v>1319</v>
      </c>
      <c r="C8" s="174"/>
      <c r="D8" s="174"/>
      <c r="E8" s="174"/>
      <c r="F8" s="14"/>
    </row>
    <row r="9" spans="2:6" x14ac:dyDescent="0.35">
      <c r="B9" s="15" t="s">
        <v>28</v>
      </c>
      <c r="C9" s="144">
        <v>7.3999999999999996E-2</v>
      </c>
      <c r="D9" s="144">
        <v>8.3000000000000004E-2</v>
      </c>
      <c r="E9" s="144">
        <v>7.6999999999999999E-2</v>
      </c>
      <c r="F9" s="173">
        <f>'[1]GRI 302'!$H$95</f>
        <v>8.1073535166271957E-2</v>
      </c>
    </row>
    <row r="10" spans="2:6" x14ac:dyDescent="0.35">
      <c r="B10" s="164" t="s">
        <v>21</v>
      </c>
      <c r="C10" s="360" t="s">
        <v>263</v>
      </c>
      <c r="D10" s="360" t="s">
        <v>263</v>
      </c>
      <c r="E10" s="360" t="s">
        <v>263</v>
      </c>
      <c r="F10" s="144">
        <f>'[1]GRI 302'!$D$95</f>
        <v>7.6330843504295282E-2</v>
      </c>
    </row>
    <row r="11" spans="2:6" x14ac:dyDescent="0.35">
      <c r="B11" s="164" t="s">
        <v>54</v>
      </c>
      <c r="C11" s="360" t="s">
        <v>263</v>
      </c>
      <c r="D11" s="360" t="s">
        <v>263</v>
      </c>
      <c r="E11" s="360" t="s">
        <v>263</v>
      </c>
      <c r="F11" s="144">
        <f>'[1]GRI 302'!$E$95</f>
        <v>0.39727935749758109</v>
      </c>
    </row>
    <row r="12" spans="2:6" x14ac:dyDescent="0.35">
      <c r="B12" s="164" t="s">
        <v>24</v>
      </c>
      <c r="C12" s="360" t="s">
        <v>263</v>
      </c>
      <c r="D12" s="360" t="s">
        <v>263</v>
      </c>
      <c r="E12" s="360" t="s">
        <v>263</v>
      </c>
      <c r="F12" s="144">
        <f>'[1]GRI 302'!$F$95</f>
        <v>0.53408718015219214</v>
      </c>
    </row>
    <row r="13" spans="2:6" x14ac:dyDescent="0.35">
      <c r="B13" s="164" t="s">
        <v>23</v>
      </c>
      <c r="C13" s="360" t="s">
        <v>263</v>
      </c>
      <c r="D13" s="360" t="s">
        <v>263</v>
      </c>
      <c r="E13" s="360" t="s">
        <v>263</v>
      </c>
      <c r="F13" s="144">
        <f>'[1]GRI 302'!$G$95</f>
        <v>1.8797145009035583E-2</v>
      </c>
    </row>
    <row r="14" spans="2:6" x14ac:dyDescent="0.35">
      <c r="B14" s="164" t="s">
        <v>1320</v>
      </c>
      <c r="C14" s="360"/>
      <c r="D14" s="360"/>
      <c r="E14" s="360"/>
      <c r="F14" s="144"/>
    </row>
    <row r="15" spans="2:6" x14ac:dyDescent="0.35">
      <c r="C15" s="360" t="s">
        <v>263</v>
      </c>
      <c r="D15" s="360" t="s">
        <v>263</v>
      </c>
      <c r="E15" s="360" t="s">
        <v>263</v>
      </c>
    </row>
    <row r="16" spans="2:6" x14ac:dyDescent="0.35">
      <c r="B16" s="175" t="s">
        <v>1321</v>
      </c>
      <c r="C16" s="175"/>
      <c r="D16" s="175"/>
      <c r="E16" s="175"/>
      <c r="F16" s="14"/>
    </row>
    <row r="17" spans="2:6" x14ac:dyDescent="0.35">
      <c r="B17" s="164" t="s">
        <v>773</v>
      </c>
      <c r="C17" s="360" t="s">
        <v>263</v>
      </c>
      <c r="D17" s="360" t="s">
        <v>263</v>
      </c>
      <c r="E17" s="360" t="s">
        <v>263</v>
      </c>
      <c r="F17" s="172">
        <v>0.66200000000000003</v>
      </c>
    </row>
    <row r="18" spans="2:6" x14ac:dyDescent="0.35">
      <c r="B18" s="164" t="s">
        <v>421</v>
      </c>
      <c r="C18" s="360" t="s">
        <v>263</v>
      </c>
      <c r="D18" s="360" t="s">
        <v>263</v>
      </c>
      <c r="E18" s="360" t="s">
        <v>263</v>
      </c>
      <c r="F18" s="172">
        <v>0.215</v>
      </c>
    </row>
    <row r="19" spans="2:6" x14ac:dyDescent="0.35">
      <c r="B19" s="164" t="s">
        <v>774</v>
      </c>
      <c r="C19" s="360" t="s">
        <v>263</v>
      </c>
      <c r="D19" s="360" t="s">
        <v>263</v>
      </c>
      <c r="E19" s="360" t="s">
        <v>263</v>
      </c>
      <c r="F19" s="172">
        <v>8.1000000000000003E-2</v>
      </c>
    </row>
    <row r="20" spans="2:6" x14ac:dyDescent="0.35">
      <c r="B20" s="164" t="s">
        <v>775</v>
      </c>
      <c r="C20" s="360" t="s">
        <v>263</v>
      </c>
      <c r="D20" s="360" t="s">
        <v>263</v>
      </c>
      <c r="E20" s="360" t="s">
        <v>263</v>
      </c>
      <c r="F20" s="172">
        <v>0.04</v>
      </c>
    </row>
    <row r="21" spans="2:6" x14ac:dyDescent="0.35">
      <c r="B21" s="164" t="s">
        <v>776</v>
      </c>
      <c r="C21" s="360" t="s">
        <v>263</v>
      </c>
      <c r="D21" s="360" t="s">
        <v>263</v>
      </c>
      <c r="E21" s="360" t="s">
        <v>263</v>
      </c>
      <c r="F21" s="172">
        <v>2.1999999999999999E-2</v>
      </c>
    </row>
    <row r="22" spans="2:6" x14ac:dyDescent="0.35"/>
    <row r="23" spans="2:6" x14ac:dyDescent="0.35">
      <c r="B23" s="175" t="s">
        <v>777</v>
      </c>
      <c r="C23" s="175"/>
      <c r="D23" s="175"/>
      <c r="E23" s="175"/>
      <c r="F23" s="14"/>
    </row>
    <row r="24" spans="2:6" x14ac:dyDescent="0.35">
      <c r="B24" s="166" t="s">
        <v>779</v>
      </c>
      <c r="C24" s="283">
        <v>6.4000000000000001E-2</v>
      </c>
      <c r="D24" s="283">
        <v>4.8000000000000001E-2</v>
      </c>
      <c r="E24" s="283">
        <v>5.3999999999999999E-2</v>
      </c>
      <c r="F24" s="283">
        <v>6.9000000000000006E-2</v>
      </c>
    </row>
    <row r="25" spans="2:6" x14ac:dyDescent="0.35">
      <c r="B25" s="164" t="s">
        <v>778</v>
      </c>
      <c r="C25" s="283">
        <v>0.127</v>
      </c>
      <c r="D25" s="283">
        <v>0.11700000000000001</v>
      </c>
      <c r="E25" s="283">
        <v>0.13100000000000001</v>
      </c>
      <c r="F25" s="283">
        <v>0.17399999999999999</v>
      </c>
    </row>
    <row r="26" spans="2:6" x14ac:dyDescent="0.35">
      <c r="B26" s="164" t="s">
        <v>780</v>
      </c>
      <c r="C26" s="283">
        <v>0.72</v>
      </c>
      <c r="D26" s="283">
        <v>0.74</v>
      </c>
      <c r="E26" s="283">
        <v>0.71</v>
      </c>
      <c r="F26" s="283">
        <v>0.81599999999999995</v>
      </c>
    </row>
    <row r="27" spans="2:6" x14ac:dyDescent="0.35"/>
    <row r="28" spans="2:6" x14ac:dyDescent="0.35"/>
    <row r="29" spans="2:6" x14ac:dyDescent="0.35"/>
    <row r="30" spans="2:6" x14ac:dyDescent="0.35"/>
    <row r="31" spans="2:6" x14ac:dyDescent="0.35"/>
  </sheetData>
  <mergeCells count="1">
    <mergeCell ref="B1:D1"/>
  </mergeCells>
  <pageMargins left="0.511811024" right="0.511811024" top="0.78740157499999996" bottom="0.78740157499999996" header="0.31496062000000002" footer="0.31496062000000002"/>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CF84C-D6F1-48A9-ADB6-9B5D8DAE5DB2}">
  <sheetPr>
    <tabColor rgb="FFFE5000"/>
  </sheetPr>
  <dimension ref="A1:F58"/>
  <sheetViews>
    <sheetView showGridLines="0" showRowColHeaders="0" zoomScale="80" zoomScaleNormal="80" workbookViewId="0"/>
  </sheetViews>
  <sheetFormatPr defaultColWidth="0" defaultRowHeight="14.5" zeroHeight="1" x14ac:dyDescent="0.35"/>
  <cols>
    <col min="1" max="1" width="3.26953125" customWidth="1"/>
    <col min="2" max="2" width="125" customWidth="1"/>
    <col min="3" max="4" width="13.7265625" customWidth="1"/>
    <col min="5" max="5" width="7.81640625" customWidth="1"/>
    <col min="6" max="6" width="0" hidden="1" customWidth="1"/>
    <col min="7" max="16384" width="8.7265625" hidden="1"/>
  </cols>
  <sheetData>
    <row r="1" spans="2:6" ht="31" x14ac:dyDescent="0.35">
      <c r="B1" s="420" t="s">
        <v>1329</v>
      </c>
      <c r="C1" s="420"/>
      <c r="F1" s="12"/>
    </row>
    <row r="2" spans="2:6" ht="30" customHeight="1" x14ac:dyDescent="0.35">
      <c r="B2" s="72"/>
      <c r="F2" s="12"/>
    </row>
    <row r="3" spans="2:6" ht="29" x14ac:dyDescent="0.35">
      <c r="B3" s="338" t="s">
        <v>712</v>
      </c>
      <c r="C3" s="340"/>
      <c r="D3" s="340">
        <v>2022</v>
      </c>
    </row>
    <row r="4" spans="2:6" x14ac:dyDescent="0.35">
      <c r="B4" s="15"/>
      <c r="C4" s="55"/>
      <c r="D4" s="55"/>
    </row>
    <row r="5" spans="2:6" x14ac:dyDescent="0.35">
      <c r="B5" s="350" t="s">
        <v>737</v>
      </c>
    </row>
    <row r="6" spans="2:6" x14ac:dyDescent="0.35">
      <c r="B6" s="14" t="s">
        <v>733</v>
      </c>
      <c r="C6" s="143"/>
      <c r="D6" s="143">
        <v>73438460.908466354</v>
      </c>
    </row>
    <row r="7" spans="2:6" x14ac:dyDescent="0.35">
      <c r="B7" s="15" t="s">
        <v>730</v>
      </c>
      <c r="C7" s="55"/>
      <c r="D7" s="55">
        <v>19949128.8339958</v>
      </c>
    </row>
    <row r="8" spans="2:6" x14ac:dyDescent="0.35">
      <c r="B8" s="15" t="s">
        <v>731</v>
      </c>
      <c r="C8" s="55"/>
      <c r="D8" s="55">
        <v>3054480.64</v>
      </c>
    </row>
    <row r="9" spans="2:6" x14ac:dyDescent="0.35">
      <c r="B9" s="15" t="s">
        <v>444</v>
      </c>
      <c r="C9" s="55"/>
      <c r="D9" s="55">
        <v>0</v>
      </c>
    </row>
    <row r="10" spans="2:6" x14ac:dyDescent="0.35">
      <c r="B10" s="15" t="s">
        <v>445</v>
      </c>
      <c r="C10" s="55"/>
      <c r="D10" s="55">
        <v>0</v>
      </c>
    </row>
    <row r="11" spans="2:6" x14ac:dyDescent="0.35">
      <c r="B11" s="15" t="s">
        <v>732</v>
      </c>
      <c r="C11" s="55"/>
      <c r="D11" s="55">
        <v>50434851.434470549</v>
      </c>
    </row>
    <row r="12" spans="2:6" x14ac:dyDescent="0.35">
      <c r="B12" s="15"/>
      <c r="C12" s="55"/>
      <c r="D12" s="55"/>
    </row>
    <row r="13" spans="2:6" x14ac:dyDescent="0.35">
      <c r="B13" s="14" t="s">
        <v>904</v>
      </c>
      <c r="C13" s="143"/>
      <c r="D13" s="143">
        <v>6966135.4854955422</v>
      </c>
    </row>
    <row r="14" spans="2:6" x14ac:dyDescent="0.35">
      <c r="B14" s="15"/>
      <c r="C14" s="55"/>
      <c r="D14" s="55"/>
    </row>
    <row r="15" spans="2:6" x14ac:dyDescent="0.35">
      <c r="B15" s="15" t="s">
        <v>739</v>
      </c>
      <c r="C15" s="55"/>
      <c r="D15" s="55">
        <v>38341508.446708903</v>
      </c>
    </row>
    <row r="16" spans="2:6" x14ac:dyDescent="0.35">
      <c r="B16" s="15" t="s">
        <v>740</v>
      </c>
      <c r="C16" s="27"/>
      <c r="D16" s="27">
        <v>0.4768571719313825</v>
      </c>
    </row>
    <row r="17" spans="2:4" x14ac:dyDescent="0.35">
      <c r="B17" s="15"/>
      <c r="C17" s="27"/>
      <c r="D17" s="27"/>
    </row>
    <row r="18" spans="2:4" x14ac:dyDescent="0.35">
      <c r="B18" s="14" t="s">
        <v>734</v>
      </c>
      <c r="C18" s="143"/>
      <c r="D18" s="143">
        <v>73438.460908466353</v>
      </c>
    </row>
    <row r="19" spans="2:4" x14ac:dyDescent="0.35">
      <c r="B19" s="15" t="s">
        <v>730</v>
      </c>
      <c r="C19" s="55"/>
      <c r="D19" s="55">
        <v>19949.128833995801</v>
      </c>
    </row>
    <row r="20" spans="2:4" x14ac:dyDescent="0.35">
      <c r="B20" s="15" t="s">
        <v>731</v>
      </c>
      <c r="C20" s="55"/>
      <c r="D20" s="55">
        <v>3054.4806400000002</v>
      </c>
    </row>
    <row r="21" spans="2:4" x14ac:dyDescent="0.35">
      <c r="B21" s="15" t="s">
        <v>444</v>
      </c>
      <c r="C21" s="55"/>
      <c r="D21" s="55">
        <v>0</v>
      </c>
    </row>
    <row r="22" spans="2:4" x14ac:dyDescent="0.35">
      <c r="B22" s="15" t="s">
        <v>445</v>
      </c>
      <c r="C22" s="55"/>
      <c r="D22" s="55">
        <v>0</v>
      </c>
    </row>
    <row r="23" spans="2:4" x14ac:dyDescent="0.35">
      <c r="B23" s="15" t="s">
        <v>732</v>
      </c>
      <c r="C23" s="55"/>
      <c r="D23" s="55">
        <v>50434.851434470547</v>
      </c>
    </row>
    <row r="24" spans="2:4" x14ac:dyDescent="0.35">
      <c r="B24" s="15"/>
      <c r="C24" s="55"/>
      <c r="D24" s="55"/>
    </row>
    <row r="25" spans="2:4" x14ac:dyDescent="0.35">
      <c r="B25" s="14" t="s">
        <v>906</v>
      </c>
      <c r="C25" s="143"/>
      <c r="D25" s="143">
        <v>6966.1354854955425</v>
      </c>
    </row>
    <row r="26" spans="2:4" x14ac:dyDescent="0.35">
      <c r="B26" s="15"/>
      <c r="C26" s="55"/>
      <c r="D26" s="55"/>
    </row>
    <row r="27" spans="2:4" x14ac:dyDescent="0.35">
      <c r="B27" s="15" t="s">
        <v>739</v>
      </c>
      <c r="C27" s="55"/>
      <c r="D27" s="55">
        <v>38341.508446708904</v>
      </c>
    </row>
    <row r="28" spans="2:4" x14ac:dyDescent="0.35">
      <c r="B28" s="15" t="s">
        <v>740</v>
      </c>
      <c r="C28" s="27"/>
      <c r="D28" s="27">
        <v>0.4768571719313825</v>
      </c>
    </row>
    <row r="29" spans="2:4" x14ac:dyDescent="0.35">
      <c r="B29" s="15"/>
      <c r="C29" s="55"/>
      <c r="D29" s="55"/>
    </row>
    <row r="30" spans="2:4" x14ac:dyDescent="0.35">
      <c r="B30" s="350" t="s">
        <v>738</v>
      </c>
    </row>
    <row r="31" spans="2:4" x14ac:dyDescent="0.35">
      <c r="B31" s="14" t="s">
        <v>735</v>
      </c>
      <c r="C31" s="143"/>
      <c r="D31" s="143">
        <v>71296334.463268399</v>
      </c>
    </row>
    <row r="32" spans="2:4" x14ac:dyDescent="0.35">
      <c r="B32" s="15" t="s">
        <v>730</v>
      </c>
      <c r="C32" s="55"/>
      <c r="D32" s="55">
        <v>17458473.380644798</v>
      </c>
    </row>
    <row r="33" spans="2:6" x14ac:dyDescent="0.35">
      <c r="B33" s="15" t="s">
        <v>731</v>
      </c>
      <c r="C33" s="55"/>
      <c r="D33" s="55">
        <v>3054480.64</v>
      </c>
    </row>
    <row r="34" spans="2:6" x14ac:dyDescent="0.35">
      <c r="B34" s="15" t="s">
        <v>444</v>
      </c>
      <c r="C34" s="55"/>
      <c r="D34" s="55">
        <v>0</v>
      </c>
    </row>
    <row r="35" spans="2:6" x14ac:dyDescent="0.35">
      <c r="B35" s="15" t="s">
        <v>445</v>
      </c>
      <c r="C35" s="55"/>
      <c r="D35" s="55">
        <v>0</v>
      </c>
    </row>
    <row r="36" spans="2:6" x14ac:dyDescent="0.35">
      <c r="B36" s="15" t="s">
        <v>732</v>
      </c>
      <c r="C36" s="55"/>
      <c r="D36" s="55">
        <v>50783380.442623608</v>
      </c>
    </row>
    <row r="37" spans="2:6" x14ac:dyDescent="0.35"/>
    <row r="38" spans="2:6" x14ac:dyDescent="0.35">
      <c r="B38" s="15" t="s">
        <v>739</v>
      </c>
      <c r="C38" s="55"/>
      <c r="D38" s="55">
        <v>35602978.660136707</v>
      </c>
    </row>
    <row r="39" spans="2:6" x14ac:dyDescent="0.35">
      <c r="B39" s="15" t="s">
        <v>740</v>
      </c>
      <c r="C39" s="27"/>
      <c r="D39" s="27">
        <v>0.49936618660920395</v>
      </c>
    </row>
    <row r="40" spans="2:6" x14ac:dyDescent="0.35"/>
    <row r="41" spans="2:6" x14ac:dyDescent="0.35">
      <c r="B41" s="14" t="s">
        <v>736</v>
      </c>
      <c r="C41" s="143"/>
      <c r="D41" s="143">
        <v>71296.334463268402</v>
      </c>
    </row>
    <row r="42" spans="2:6" x14ac:dyDescent="0.35">
      <c r="B42" s="15" t="s">
        <v>730</v>
      </c>
      <c r="C42" s="55"/>
      <c r="D42" s="55">
        <v>17458.473380644798</v>
      </c>
    </row>
    <row r="43" spans="2:6" x14ac:dyDescent="0.35">
      <c r="B43" s="15" t="s">
        <v>731</v>
      </c>
      <c r="C43" s="55"/>
      <c r="D43" s="55">
        <v>3054.4806400000002</v>
      </c>
    </row>
    <row r="44" spans="2:6" x14ac:dyDescent="0.35">
      <c r="B44" s="15" t="s">
        <v>444</v>
      </c>
      <c r="C44" s="55"/>
      <c r="D44" s="55">
        <v>0</v>
      </c>
    </row>
    <row r="45" spans="2:6" x14ac:dyDescent="0.35">
      <c r="B45" s="15" t="s">
        <v>445</v>
      </c>
      <c r="C45" s="55"/>
      <c r="D45" s="55">
        <v>0</v>
      </c>
    </row>
    <row r="46" spans="2:6" x14ac:dyDescent="0.35">
      <c r="B46" s="15" t="s">
        <v>732</v>
      </c>
      <c r="C46" s="55"/>
      <c r="D46" s="55">
        <v>50783.380442623609</v>
      </c>
    </row>
    <row r="47" spans="2:6" x14ac:dyDescent="0.35">
      <c r="F47" s="82"/>
    </row>
    <row r="48" spans="2:6" x14ac:dyDescent="0.35">
      <c r="B48" s="15" t="s">
        <v>739</v>
      </c>
      <c r="C48" s="55"/>
      <c r="D48" s="55">
        <v>35602.978660136709</v>
      </c>
    </row>
    <row r="49" spans="2:4" x14ac:dyDescent="0.35">
      <c r="B49" s="15" t="s">
        <v>740</v>
      </c>
      <c r="C49" s="27"/>
      <c r="D49" s="27">
        <v>0.49936618660920395</v>
      </c>
    </row>
    <row r="50" spans="2:4" x14ac:dyDescent="0.35"/>
    <row r="51" spans="2:4" x14ac:dyDescent="0.35"/>
    <row r="52" spans="2:4" x14ac:dyDescent="0.35">
      <c r="B52" s="419" t="s">
        <v>713</v>
      </c>
      <c r="C52" s="419"/>
      <c r="D52" s="419"/>
    </row>
    <row r="53" spans="2:4" x14ac:dyDescent="0.35"/>
    <row r="54" spans="2:4" x14ac:dyDescent="0.35">
      <c r="B54" s="64" t="s">
        <v>822</v>
      </c>
      <c r="C54" s="64"/>
    </row>
    <row r="55" spans="2:4" x14ac:dyDescent="0.35"/>
    <row r="56" spans="2:4" x14ac:dyDescent="0.35">
      <c r="B56" s="419" t="s">
        <v>714</v>
      </c>
      <c r="C56" s="419"/>
      <c r="D56" s="419"/>
    </row>
    <row r="57" spans="2:4" x14ac:dyDescent="0.35"/>
    <row r="58" spans="2:4" ht="209.25" customHeight="1" x14ac:dyDescent="0.35">
      <c r="B58" s="378" t="s">
        <v>1345</v>
      </c>
      <c r="C58" s="378"/>
      <c r="D58" s="378"/>
    </row>
  </sheetData>
  <mergeCells count="4">
    <mergeCell ref="B52:D52"/>
    <mergeCell ref="B56:D56"/>
    <mergeCell ref="B58:D58"/>
    <mergeCell ref="B1:C1"/>
  </mergeCells>
  <pageMargins left="0.511811024" right="0.511811024" top="0.78740157499999996" bottom="0.78740157499999996" header="0.31496062000000002" footer="0.31496062000000002"/>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EC1F-855A-4A42-865F-A980A8E82F76}">
  <sheetPr>
    <tabColor rgb="FFFE5000"/>
  </sheetPr>
  <dimension ref="A1:F21"/>
  <sheetViews>
    <sheetView showGridLines="0" showRowColHeaders="0" zoomScale="80" zoomScaleNormal="80" workbookViewId="0"/>
  </sheetViews>
  <sheetFormatPr defaultColWidth="0" defaultRowHeight="14.5" zeroHeight="1" x14ac:dyDescent="0.35"/>
  <cols>
    <col min="1" max="1" width="3.54296875" customWidth="1"/>
    <col min="2" max="2" width="83" customWidth="1"/>
    <col min="3" max="4" width="15.1796875" customWidth="1"/>
    <col min="5" max="5" width="8.7265625" customWidth="1"/>
    <col min="6" max="6" width="0" hidden="1" customWidth="1"/>
    <col min="7" max="16384" width="8.7265625" hidden="1"/>
  </cols>
  <sheetData>
    <row r="1" spans="2:6" ht="31" x14ac:dyDescent="0.35">
      <c r="B1" s="327" t="s">
        <v>1349</v>
      </c>
      <c r="F1" s="12"/>
    </row>
    <row r="2" spans="2:6" ht="31.5" customHeight="1" x14ac:dyDescent="0.35">
      <c r="B2" s="72"/>
      <c r="F2" s="12"/>
    </row>
    <row r="3" spans="2:6" x14ac:dyDescent="0.35">
      <c r="B3" s="338" t="s">
        <v>715</v>
      </c>
      <c r="C3" s="339"/>
      <c r="D3" s="339">
        <v>2022</v>
      </c>
    </row>
    <row r="4" spans="2:6" x14ac:dyDescent="0.35">
      <c r="B4" s="176"/>
      <c r="C4" s="177"/>
      <c r="D4" s="177"/>
    </row>
    <row r="5" spans="2:6" x14ac:dyDescent="0.35">
      <c r="B5" s="165" t="s">
        <v>741</v>
      </c>
      <c r="C5" s="14"/>
      <c r="D5" s="14"/>
    </row>
    <row r="6" spans="2:6" x14ac:dyDescent="0.35">
      <c r="B6" s="164" t="s">
        <v>744</v>
      </c>
      <c r="C6" s="55"/>
      <c r="D6" s="55">
        <v>3484605</v>
      </c>
    </row>
    <row r="7" spans="2:6" x14ac:dyDescent="0.35">
      <c r="B7" s="164" t="s">
        <v>742</v>
      </c>
      <c r="C7" s="55"/>
      <c r="D7" s="55">
        <v>14745901</v>
      </c>
    </row>
    <row r="8" spans="2:6" x14ac:dyDescent="0.35">
      <c r="B8" s="164" t="s">
        <v>743</v>
      </c>
      <c r="C8" s="55"/>
      <c r="D8" s="55">
        <v>2224484</v>
      </c>
    </row>
    <row r="9" spans="2:6" x14ac:dyDescent="0.35">
      <c r="B9" s="164" t="s">
        <v>745</v>
      </c>
      <c r="C9" s="55"/>
      <c r="D9" s="55">
        <v>207019</v>
      </c>
    </row>
    <row r="10" spans="2:6" x14ac:dyDescent="0.35">
      <c r="B10" s="164" t="s">
        <v>746</v>
      </c>
      <c r="C10" s="55"/>
      <c r="D10" s="55">
        <v>0</v>
      </c>
    </row>
    <row r="11" spans="2:6" x14ac:dyDescent="0.35">
      <c r="B11" s="164" t="s">
        <v>747</v>
      </c>
      <c r="C11" s="55"/>
      <c r="D11" s="55">
        <v>12314398</v>
      </c>
    </row>
    <row r="12" spans="2:6" x14ac:dyDescent="0.35">
      <c r="B12" s="164" t="s">
        <v>748</v>
      </c>
      <c r="C12" s="163"/>
      <c r="D12" s="163">
        <v>0.628</v>
      </c>
    </row>
    <row r="13" spans="2:6" x14ac:dyDescent="0.35"/>
    <row r="14" spans="2:6" ht="153.75" customHeight="1" x14ac:dyDescent="0.35">
      <c r="B14" s="374" t="s">
        <v>1346</v>
      </c>
      <c r="C14" s="374"/>
      <c r="D14" s="374"/>
      <c r="F14" s="228"/>
    </row>
    <row r="15" spans="2:6" x14ac:dyDescent="0.35">
      <c r="B15" s="66"/>
      <c r="C15" s="66"/>
    </row>
    <row r="17" customFormat="1" hidden="1" x14ac:dyDescent="0.35"/>
    <row r="18" customFormat="1" hidden="1" x14ac:dyDescent="0.35"/>
    <row r="19" customFormat="1" hidden="1" x14ac:dyDescent="0.35"/>
    <row r="20" customFormat="1" hidden="1" x14ac:dyDescent="0.35"/>
    <row r="21" customFormat="1" hidden="1" x14ac:dyDescent="0.35"/>
  </sheetData>
  <mergeCells count="1">
    <mergeCell ref="B14:D14"/>
  </mergeCells>
  <pageMargins left="0.511811024" right="0.511811024" top="0.78740157499999996" bottom="0.78740157499999996" header="0.31496062000000002" footer="0.31496062000000002"/>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EF849-8703-4FB7-8254-61D3B27E3941}">
  <sheetPr>
    <tabColor rgb="FFFE5000"/>
  </sheetPr>
  <dimension ref="A1:F7"/>
  <sheetViews>
    <sheetView showGridLines="0" showRowColHeaders="0" zoomScale="80" zoomScaleNormal="80" workbookViewId="0"/>
  </sheetViews>
  <sheetFormatPr defaultColWidth="0" defaultRowHeight="14.5" zeroHeight="1" x14ac:dyDescent="0.35"/>
  <cols>
    <col min="1" max="1" width="3.26953125" customWidth="1"/>
    <col min="2" max="2" width="188.1796875" customWidth="1"/>
    <col min="3" max="3" width="3" customWidth="1"/>
    <col min="4" max="6" width="0" hidden="1" customWidth="1"/>
    <col min="7" max="16384" width="8.7265625" hidden="1"/>
  </cols>
  <sheetData>
    <row r="1" spans="2:6" ht="31" x14ac:dyDescent="0.35">
      <c r="B1" s="362" t="s">
        <v>1348</v>
      </c>
      <c r="F1" s="12"/>
    </row>
    <row r="2" spans="2:6" ht="28.5" customHeight="1" x14ac:dyDescent="0.35">
      <c r="B2" s="72"/>
      <c r="F2" s="12"/>
    </row>
    <row r="3" spans="2:6" x14ac:dyDescent="0.35">
      <c r="B3" s="338" t="s">
        <v>721</v>
      </c>
    </row>
    <row r="4" spans="2:6" x14ac:dyDescent="0.35"/>
    <row r="5" spans="2:6" ht="254.15" customHeight="1" x14ac:dyDescent="0.35">
      <c r="B5" s="66" t="s">
        <v>749</v>
      </c>
    </row>
    <row r="6" spans="2:6" x14ac:dyDescent="0.35"/>
    <row r="7" spans="2:6" x14ac:dyDescent="0.35"/>
  </sheetData>
  <pageMargins left="0.511811024" right="0.511811024" top="0.78740157499999996" bottom="0.78740157499999996" header="0.31496062000000002" footer="0.31496062000000002"/>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00ABA-951F-4744-917E-D4F648209520}">
  <sheetPr>
    <tabColor rgb="FFFE5000"/>
  </sheetPr>
  <dimension ref="A1:F33"/>
  <sheetViews>
    <sheetView showGridLines="0" showRowColHeaders="0" zoomScale="82" zoomScaleNormal="82" workbookViewId="0"/>
  </sheetViews>
  <sheetFormatPr defaultColWidth="0" defaultRowHeight="14.5" zeroHeight="1" x14ac:dyDescent="0.35"/>
  <cols>
    <col min="1" max="1" width="2.54296875" customWidth="1"/>
    <col min="2" max="2" width="126.81640625" bestFit="1" customWidth="1"/>
    <col min="3" max="3" width="8.7265625" customWidth="1"/>
    <col min="4" max="4" width="4" customWidth="1"/>
    <col min="5" max="6" width="0" hidden="1" customWidth="1"/>
    <col min="7" max="16384" width="8.7265625" hidden="1"/>
  </cols>
  <sheetData>
    <row r="1" spans="2:6" ht="31" x14ac:dyDescent="0.35">
      <c r="B1" s="362" t="s">
        <v>1347</v>
      </c>
      <c r="F1" s="12"/>
    </row>
    <row r="2" spans="2:6" ht="33" customHeight="1" x14ac:dyDescent="0.35">
      <c r="B2" s="72"/>
      <c r="F2" s="12"/>
    </row>
    <row r="3" spans="2:6" ht="16" customHeight="1" x14ac:dyDescent="0.35">
      <c r="B3" s="338" t="s">
        <v>783</v>
      </c>
      <c r="C3" s="338">
        <v>2022</v>
      </c>
    </row>
    <row r="4" spans="2:6" ht="7.5" customHeight="1" x14ac:dyDescent="0.35"/>
    <row r="5" spans="2:6" x14ac:dyDescent="0.35">
      <c r="B5" s="66" t="s">
        <v>750</v>
      </c>
    </row>
    <row r="6" spans="2:6" ht="6.65" customHeight="1" x14ac:dyDescent="0.35">
      <c r="B6" s="66"/>
    </row>
    <row r="7" spans="2:6" x14ac:dyDescent="0.35">
      <c r="B7" s="167" t="s">
        <v>758</v>
      </c>
      <c r="C7" s="14"/>
    </row>
    <row r="8" spans="2:6" x14ac:dyDescent="0.35">
      <c r="B8" s="166" t="s">
        <v>755</v>
      </c>
      <c r="C8" s="12">
        <v>51</v>
      </c>
    </row>
    <row r="9" spans="2:6" x14ac:dyDescent="0.35">
      <c r="B9" s="166" t="s">
        <v>751</v>
      </c>
      <c r="C9" s="12">
        <v>0</v>
      </c>
    </row>
    <row r="10" spans="2:6" x14ac:dyDescent="0.35">
      <c r="B10" s="166" t="s">
        <v>752</v>
      </c>
      <c r="C10" s="12">
        <v>5</v>
      </c>
    </row>
    <row r="11" spans="2:6" x14ac:dyDescent="0.35">
      <c r="B11" s="166" t="s">
        <v>753</v>
      </c>
      <c r="C11" s="12">
        <v>0.19</v>
      </c>
    </row>
    <row r="12" spans="2:6" x14ac:dyDescent="0.35">
      <c r="B12" s="166" t="s">
        <v>754</v>
      </c>
      <c r="C12" s="12">
        <v>0</v>
      </c>
    </row>
    <row r="13" spans="2:6" ht="13.5" customHeight="1" x14ac:dyDescent="0.35">
      <c r="B13" s="66"/>
      <c r="C13" s="12"/>
    </row>
    <row r="14" spans="2:6" x14ac:dyDescent="0.35">
      <c r="B14" s="167" t="s">
        <v>756</v>
      </c>
      <c r="C14" s="95"/>
    </row>
    <row r="15" spans="2:6" x14ac:dyDescent="0.35">
      <c r="B15" s="166" t="s">
        <v>755</v>
      </c>
      <c r="C15" s="12">
        <v>15</v>
      </c>
    </row>
    <row r="16" spans="2:6" x14ac:dyDescent="0.35">
      <c r="B16" s="166" t="s">
        <v>751</v>
      </c>
      <c r="C16" s="12">
        <v>0</v>
      </c>
    </row>
    <row r="17" spans="2:3" x14ac:dyDescent="0.35">
      <c r="B17" s="166" t="s">
        <v>752</v>
      </c>
      <c r="C17" s="12">
        <v>5</v>
      </c>
    </row>
    <row r="18" spans="2:3" x14ac:dyDescent="0.35">
      <c r="B18" s="166" t="s">
        <v>753</v>
      </c>
      <c r="C18" s="12">
        <v>0.22</v>
      </c>
    </row>
    <row r="19" spans="2:3" x14ac:dyDescent="0.35">
      <c r="B19" s="166" t="s">
        <v>754</v>
      </c>
      <c r="C19" s="12">
        <v>0</v>
      </c>
    </row>
    <row r="20" spans="2:3" x14ac:dyDescent="0.35">
      <c r="B20" s="66"/>
      <c r="C20" s="12"/>
    </row>
    <row r="21" spans="2:3" x14ac:dyDescent="0.35">
      <c r="B21" s="167" t="s">
        <v>757</v>
      </c>
      <c r="C21" s="95"/>
    </row>
    <row r="22" spans="2:3" x14ac:dyDescent="0.35">
      <c r="B22" s="166" t="s">
        <v>755</v>
      </c>
      <c r="C22" s="12">
        <v>36</v>
      </c>
    </row>
    <row r="23" spans="2:3" x14ac:dyDescent="0.35">
      <c r="B23" s="166" t="s">
        <v>751</v>
      </c>
      <c r="C23" s="12">
        <v>0</v>
      </c>
    </row>
    <row r="24" spans="2:3" x14ac:dyDescent="0.35">
      <c r="B24" s="166" t="s">
        <v>752</v>
      </c>
      <c r="C24" s="12">
        <v>0</v>
      </c>
    </row>
    <row r="25" spans="2:3" x14ac:dyDescent="0.35">
      <c r="B25" s="166" t="s">
        <v>753</v>
      </c>
      <c r="C25" s="12">
        <v>0.17</v>
      </c>
    </row>
    <row r="26" spans="2:3" x14ac:dyDescent="0.35">
      <c r="B26" s="166" t="s">
        <v>754</v>
      </c>
      <c r="C26" s="12">
        <v>0</v>
      </c>
    </row>
    <row r="27" spans="2:3" x14ac:dyDescent="0.35">
      <c r="B27" s="66"/>
    </row>
    <row r="28" spans="2:3" x14ac:dyDescent="0.35"/>
    <row r="29" spans="2:3" x14ac:dyDescent="0.35"/>
    <row r="30" spans="2:3" ht="29" x14ac:dyDescent="0.35">
      <c r="B30" s="338" t="s">
        <v>722</v>
      </c>
      <c r="C30" s="338"/>
    </row>
    <row r="31" spans="2:3" x14ac:dyDescent="0.35"/>
    <row r="32" spans="2:3" ht="235.5" customHeight="1" x14ac:dyDescent="0.35">
      <c r="B32" s="66" t="s">
        <v>759</v>
      </c>
    </row>
    <row r="33" x14ac:dyDescent="0.35"/>
  </sheetData>
  <pageMargins left="0.511811024" right="0.511811024" top="0.78740157499999996" bottom="0.78740157499999996" header="0.31496062000000002" footer="0.31496062000000002"/>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D1BA-B815-4340-9559-9334F9EAB6A7}">
  <sheetPr>
    <tabColor rgb="FFFE5000"/>
  </sheetPr>
  <dimension ref="A1:D19"/>
  <sheetViews>
    <sheetView showGridLines="0" showRowColHeaders="0" zoomScale="80" zoomScaleNormal="80" workbookViewId="0"/>
  </sheetViews>
  <sheetFormatPr defaultColWidth="0" defaultRowHeight="14.5" x14ac:dyDescent="0.35"/>
  <cols>
    <col min="1" max="1" width="5.26953125" customWidth="1"/>
    <col min="2" max="2" width="143.1796875" customWidth="1"/>
    <col min="3" max="3" width="11" customWidth="1"/>
    <col min="4" max="4" width="5.1796875" customWidth="1"/>
    <col min="5" max="16384" width="8.7265625" hidden="1"/>
  </cols>
  <sheetData>
    <row r="1" spans="2:3" ht="48" customHeight="1" x14ac:dyDescent="0.35">
      <c r="B1" s="327" t="s">
        <v>1353</v>
      </c>
    </row>
    <row r="2" spans="2:3" ht="31.5" customHeight="1" x14ac:dyDescent="0.35">
      <c r="B2" s="72"/>
    </row>
    <row r="3" spans="2:3" x14ac:dyDescent="0.35">
      <c r="B3" s="351" t="s">
        <v>703</v>
      </c>
      <c r="C3" s="340">
        <v>2022</v>
      </c>
    </row>
    <row r="4" spans="2:3" x14ac:dyDescent="0.35">
      <c r="B4" s="30" t="s">
        <v>847</v>
      </c>
      <c r="C4" s="185">
        <v>0.122</v>
      </c>
    </row>
    <row r="5" spans="2:3" x14ac:dyDescent="0.35">
      <c r="B5" s="136" t="s">
        <v>848</v>
      </c>
      <c r="C5" s="185">
        <v>0.113</v>
      </c>
    </row>
    <row r="7" spans="2:3" ht="254.5" customHeight="1" x14ac:dyDescent="0.35">
      <c r="B7" s="66" t="s">
        <v>849</v>
      </c>
    </row>
    <row r="8" spans="2:3" ht="14.25" customHeight="1" x14ac:dyDescent="0.35"/>
    <row r="9" spans="2:3" ht="29" x14ac:dyDescent="0.35">
      <c r="B9" s="351" t="s">
        <v>716</v>
      </c>
      <c r="C9" s="340">
        <v>2022</v>
      </c>
    </row>
    <row r="10" spans="2:3" s="40" customFormat="1" x14ac:dyDescent="0.35">
      <c r="B10" s="364"/>
      <c r="C10" s="365"/>
    </row>
    <row r="11" spans="2:3" x14ac:dyDescent="0.35">
      <c r="B11" s="66" t="s">
        <v>1359</v>
      </c>
      <c r="C11" s="102">
        <v>8.0094228504122497E-2</v>
      </c>
    </row>
    <row r="13" spans="2:3" ht="29" x14ac:dyDescent="0.35">
      <c r="B13" s="338" t="s">
        <v>717</v>
      </c>
      <c r="C13" s="345"/>
    </row>
    <row r="15" spans="2:3" ht="388.5" customHeight="1" x14ac:dyDescent="0.35">
      <c r="B15" s="374" t="s">
        <v>1354</v>
      </c>
      <c r="C15" s="374"/>
    </row>
    <row r="17" spans="2:3" x14ac:dyDescent="0.35">
      <c r="B17" s="338" t="s">
        <v>718</v>
      </c>
      <c r="C17" s="345"/>
    </row>
    <row r="19" spans="2:3" ht="28.5" customHeight="1" x14ac:dyDescent="0.35">
      <c r="B19" s="171" t="s">
        <v>1355</v>
      </c>
    </row>
  </sheetData>
  <mergeCells count="1">
    <mergeCell ref="B15:C15"/>
  </mergeCells>
  <pageMargins left="0.511811024" right="0.511811024" top="0.78740157499999996" bottom="0.78740157499999996" header="0.31496062000000002" footer="0.31496062000000002"/>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AFC4F-5AF8-40D2-82CF-A7A2261A4678}">
  <sheetPr>
    <tabColor rgb="FFFE5000"/>
  </sheetPr>
  <dimension ref="A1:F11"/>
  <sheetViews>
    <sheetView showGridLines="0" showRowColHeaders="0" zoomScale="80" zoomScaleNormal="80" workbookViewId="0"/>
  </sheetViews>
  <sheetFormatPr defaultColWidth="0" defaultRowHeight="14.5" zeroHeight="1" x14ac:dyDescent="0.35"/>
  <cols>
    <col min="1" max="1" width="8.7265625" customWidth="1"/>
    <col min="2" max="2" width="153" customWidth="1"/>
    <col min="3" max="3" width="3" customWidth="1"/>
    <col min="4" max="6" width="0" hidden="1" customWidth="1"/>
    <col min="7" max="16384" width="8.7265625" hidden="1"/>
  </cols>
  <sheetData>
    <row r="1" spans="2:6" ht="31" x14ac:dyDescent="0.35">
      <c r="B1" s="362" t="s">
        <v>1356</v>
      </c>
      <c r="F1" s="12"/>
    </row>
    <row r="2" spans="2:6" ht="29.5" customHeight="1" x14ac:dyDescent="0.35">
      <c r="B2" s="72"/>
      <c r="F2" s="12"/>
    </row>
    <row r="3" spans="2:6" ht="29" x14ac:dyDescent="0.35">
      <c r="B3" s="338" t="s">
        <v>719</v>
      </c>
    </row>
    <row r="4" spans="2:6" x14ac:dyDescent="0.35"/>
    <row r="5" spans="2:6" x14ac:dyDescent="0.35">
      <c r="B5" s="171" t="s">
        <v>1040</v>
      </c>
    </row>
    <row r="6" spans="2:6" x14ac:dyDescent="0.35">
      <c r="B6" s="58" t="s">
        <v>933</v>
      </c>
    </row>
    <row r="7" spans="2:6" x14ac:dyDescent="0.35"/>
    <row r="8" spans="2:6" ht="29" x14ac:dyDescent="0.35">
      <c r="B8" s="208" t="s">
        <v>934</v>
      </c>
    </row>
    <row r="9" spans="2:6" ht="70.5" customHeight="1" x14ac:dyDescent="0.35">
      <c r="B9" s="374" t="s">
        <v>1041</v>
      </c>
    </row>
    <row r="10" spans="2:6" ht="409.5" customHeight="1" x14ac:dyDescent="0.35">
      <c r="B10" s="374"/>
    </row>
    <row r="11" spans="2:6" x14ac:dyDescent="0.35"/>
  </sheetData>
  <mergeCells count="1">
    <mergeCell ref="B9:B10"/>
  </mergeCells>
  <hyperlinks>
    <hyperlink ref="B6" r:id="rId1" xr:uid="{5133D5DE-C911-419F-8BA4-B1B6E476AA9F}"/>
  </hyperlinks>
  <pageMargins left="0.511811024" right="0.511811024" top="0.78740157499999996" bottom="0.78740157499999996" header="0.31496062000000002" footer="0.31496062000000002"/>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4A389-68FF-4306-B313-DC67E01D54EC}">
  <sheetPr>
    <tabColor rgb="FF0070C0"/>
  </sheetPr>
  <dimension ref="A1:F50"/>
  <sheetViews>
    <sheetView showGridLines="0" showRowColHeaders="0" zoomScale="80" zoomScaleNormal="80" workbookViewId="0">
      <selection activeCell="D1" sqref="D1"/>
    </sheetView>
  </sheetViews>
  <sheetFormatPr defaultColWidth="0" defaultRowHeight="14.5" zeroHeight="1" x14ac:dyDescent="0.35"/>
  <cols>
    <col min="1" max="1" width="3.26953125" customWidth="1"/>
    <col min="2" max="2" width="94.81640625" customWidth="1"/>
    <col min="3" max="5" width="10.453125" customWidth="1"/>
    <col min="6" max="6" width="13.26953125" customWidth="1"/>
    <col min="7" max="16384" width="10.453125" hidden="1"/>
  </cols>
  <sheetData>
    <row r="1" spans="2:6" ht="32.25" customHeight="1" x14ac:dyDescent="0.35">
      <c r="B1" s="71" t="s">
        <v>1268</v>
      </c>
    </row>
    <row r="2" spans="2:6" ht="32.25" customHeight="1" x14ac:dyDescent="0.35">
      <c r="B2" s="72"/>
    </row>
    <row r="3" spans="2:6" x14ac:dyDescent="0.35">
      <c r="B3" s="54" t="s">
        <v>37</v>
      </c>
      <c r="C3" s="11"/>
      <c r="D3" s="11"/>
      <c r="E3" s="11"/>
      <c r="F3" s="11"/>
    </row>
    <row r="4" spans="2:6" ht="9.75" customHeight="1" x14ac:dyDescent="0.35">
      <c r="B4" s="56"/>
      <c r="C4" s="57"/>
      <c r="D4" s="57"/>
      <c r="E4" s="57"/>
    </row>
    <row r="5" spans="2:6" s="79" customFormat="1" ht="30.75" customHeight="1" x14ac:dyDescent="0.35">
      <c r="B5" s="87" t="s">
        <v>224</v>
      </c>
      <c r="C5" s="88">
        <v>2019</v>
      </c>
      <c r="D5" s="88">
        <v>2020</v>
      </c>
      <c r="E5" s="88">
        <v>2021</v>
      </c>
      <c r="F5" s="88">
        <v>2022</v>
      </c>
    </row>
    <row r="6" spans="2:6" ht="9" customHeight="1" x14ac:dyDescent="0.35">
      <c r="B6" s="68"/>
      <c r="C6" s="69"/>
      <c r="D6" s="69"/>
      <c r="E6" s="69"/>
      <c r="F6" s="69"/>
    </row>
    <row r="7" spans="2:6" ht="15.65" customHeight="1" x14ac:dyDescent="0.35">
      <c r="B7" s="314" t="s">
        <v>237</v>
      </c>
      <c r="C7" s="315">
        <v>449</v>
      </c>
      <c r="D7" s="315">
        <v>464</v>
      </c>
      <c r="E7" s="315">
        <v>467</v>
      </c>
      <c r="F7" s="315">
        <v>457</v>
      </c>
    </row>
    <row r="8" spans="2:6" ht="15.65" customHeight="1" x14ac:dyDescent="0.35">
      <c r="B8" s="15" t="s">
        <v>32</v>
      </c>
      <c r="C8" s="60">
        <v>198</v>
      </c>
      <c r="D8" s="60">
        <v>237</v>
      </c>
      <c r="E8" s="60">
        <v>194</v>
      </c>
      <c r="F8" s="60">
        <v>210</v>
      </c>
    </row>
    <row r="9" spans="2:6" ht="15.65" customHeight="1" x14ac:dyDescent="0.35">
      <c r="B9" s="15" t="s">
        <v>33</v>
      </c>
      <c r="C9" s="60">
        <v>251</v>
      </c>
      <c r="D9" s="60">
        <v>227</v>
      </c>
      <c r="E9" s="60">
        <v>273</v>
      </c>
      <c r="F9" s="60">
        <v>247</v>
      </c>
    </row>
    <row r="10" spans="2:6" ht="7.5" customHeight="1" x14ac:dyDescent="0.35">
      <c r="C10" s="59"/>
      <c r="D10" s="59"/>
      <c r="E10" s="59"/>
      <c r="F10" s="59"/>
    </row>
    <row r="11" spans="2:6" ht="12.75" customHeight="1" x14ac:dyDescent="0.35">
      <c r="B11" s="65" t="s">
        <v>21</v>
      </c>
      <c r="C11" s="137">
        <v>449</v>
      </c>
      <c r="D11" s="137">
        <v>464</v>
      </c>
      <c r="E11" s="137">
        <v>467</v>
      </c>
      <c r="F11" s="137">
        <v>457</v>
      </c>
    </row>
    <row r="12" spans="2:6" ht="15.65" customHeight="1" x14ac:dyDescent="0.35">
      <c r="B12" s="15" t="s">
        <v>32</v>
      </c>
      <c r="C12" s="60">
        <v>198</v>
      </c>
      <c r="D12" s="60">
        <v>237</v>
      </c>
      <c r="E12" s="60">
        <v>194</v>
      </c>
      <c r="F12" s="60">
        <v>210</v>
      </c>
    </row>
    <row r="13" spans="2:6" ht="15.65" customHeight="1" x14ac:dyDescent="0.35">
      <c r="B13" s="316" t="s">
        <v>50</v>
      </c>
      <c r="C13" s="317">
        <v>83</v>
      </c>
      <c r="D13" s="317">
        <v>90</v>
      </c>
      <c r="E13" s="317">
        <v>89</v>
      </c>
      <c r="F13" s="317">
        <v>83</v>
      </c>
    </row>
    <row r="14" spans="2:6" ht="15.65" customHeight="1" x14ac:dyDescent="0.35">
      <c r="B14" s="316" t="s">
        <v>51</v>
      </c>
      <c r="C14" s="317">
        <v>27</v>
      </c>
      <c r="D14" s="317">
        <v>46</v>
      </c>
      <c r="E14" s="317">
        <v>13</v>
      </c>
      <c r="F14" s="317">
        <v>32</v>
      </c>
    </row>
    <row r="15" spans="2:6" ht="15.65" customHeight="1" x14ac:dyDescent="0.35">
      <c r="B15" s="316" t="s">
        <v>52</v>
      </c>
      <c r="C15" s="317">
        <v>44</v>
      </c>
      <c r="D15" s="317">
        <v>39</v>
      </c>
      <c r="E15" s="317">
        <v>36</v>
      </c>
      <c r="F15" s="317">
        <v>53</v>
      </c>
    </row>
    <row r="16" spans="2:6" ht="15.65" customHeight="1" x14ac:dyDescent="0.35">
      <c r="B16" s="316" t="s">
        <v>53</v>
      </c>
      <c r="C16" s="317">
        <v>8</v>
      </c>
      <c r="D16" s="317">
        <v>7</v>
      </c>
      <c r="E16" s="317">
        <v>9</v>
      </c>
      <c r="F16" s="317">
        <v>14</v>
      </c>
    </row>
    <row r="17" spans="2:6" ht="15.65" customHeight="1" x14ac:dyDescent="0.35">
      <c r="B17" s="316" t="s">
        <v>225</v>
      </c>
      <c r="C17" s="317">
        <v>36</v>
      </c>
      <c r="D17" s="317">
        <v>55</v>
      </c>
      <c r="E17" s="317">
        <v>47</v>
      </c>
      <c r="F17" s="317">
        <v>28</v>
      </c>
    </row>
    <row r="18" spans="2:6" ht="15.65" customHeight="1" x14ac:dyDescent="0.35">
      <c r="B18" s="15" t="s">
        <v>33</v>
      </c>
      <c r="C18" s="60">
        <v>251</v>
      </c>
      <c r="D18" s="60">
        <v>227</v>
      </c>
      <c r="E18" s="60">
        <v>273</v>
      </c>
      <c r="F18" s="60">
        <v>247</v>
      </c>
    </row>
    <row r="19" spans="2:6" ht="15.65" customHeight="1" x14ac:dyDescent="0.35">
      <c r="B19" s="316" t="s">
        <v>50</v>
      </c>
      <c r="C19" s="317">
        <v>109</v>
      </c>
      <c r="D19" s="317">
        <v>100</v>
      </c>
      <c r="E19" s="317">
        <v>123</v>
      </c>
      <c r="F19" s="317">
        <v>128</v>
      </c>
    </row>
    <row r="20" spans="2:6" ht="15.65" customHeight="1" x14ac:dyDescent="0.35">
      <c r="B20" s="316" t="s">
        <v>51</v>
      </c>
      <c r="C20" s="317">
        <v>17</v>
      </c>
      <c r="D20" s="317">
        <v>18</v>
      </c>
      <c r="E20" s="317">
        <v>17</v>
      </c>
      <c r="F20" s="317">
        <v>19</v>
      </c>
    </row>
    <row r="21" spans="2:6" ht="15.65" customHeight="1" x14ac:dyDescent="0.35">
      <c r="B21" s="316" t="s">
        <v>52</v>
      </c>
      <c r="C21" s="317">
        <v>57</v>
      </c>
      <c r="D21" s="317">
        <v>53</v>
      </c>
      <c r="E21" s="317">
        <v>72</v>
      </c>
      <c r="F21" s="317">
        <v>48</v>
      </c>
    </row>
    <row r="22" spans="2:6" ht="15.65" customHeight="1" x14ac:dyDescent="0.35">
      <c r="B22" s="316" t="s">
        <v>53</v>
      </c>
      <c r="C22" s="317">
        <v>5</v>
      </c>
      <c r="D22" s="317">
        <v>6</v>
      </c>
      <c r="E22" s="317">
        <v>10</v>
      </c>
      <c r="F22" s="317">
        <v>6</v>
      </c>
    </row>
    <row r="23" spans="2:6" ht="12.75" customHeight="1" x14ac:dyDescent="0.35">
      <c r="B23" s="316" t="s">
        <v>225</v>
      </c>
      <c r="C23" s="317">
        <v>63</v>
      </c>
      <c r="D23" s="317">
        <v>50</v>
      </c>
      <c r="E23" s="317">
        <v>51</v>
      </c>
      <c r="F23" s="317">
        <v>46</v>
      </c>
    </row>
    <row r="24" spans="2:6" ht="12.75" customHeight="1" x14ac:dyDescent="0.35">
      <c r="B24" s="318"/>
      <c r="C24" s="319"/>
      <c r="D24" s="319"/>
      <c r="E24" s="319"/>
      <c r="F24" s="319"/>
    </row>
    <row r="25" spans="2:6" x14ac:dyDescent="0.35">
      <c r="B25" s="314" t="s">
        <v>238</v>
      </c>
      <c r="C25" s="315">
        <v>16231</v>
      </c>
      <c r="D25" s="315">
        <v>13577</v>
      </c>
      <c r="E25" s="315">
        <v>19709</v>
      </c>
      <c r="F25" s="315">
        <v>21503</v>
      </c>
    </row>
    <row r="26" spans="2:6" x14ac:dyDescent="0.35">
      <c r="B26" s="15" t="s">
        <v>32</v>
      </c>
      <c r="C26" s="60">
        <v>14494</v>
      </c>
      <c r="D26" s="60">
        <v>12079</v>
      </c>
      <c r="E26" s="60">
        <v>17646</v>
      </c>
      <c r="F26" s="60">
        <v>19208</v>
      </c>
    </row>
    <row r="27" spans="2:6" x14ac:dyDescent="0.35">
      <c r="B27" s="15" t="s">
        <v>33</v>
      </c>
      <c r="C27" s="60">
        <v>1737</v>
      </c>
      <c r="D27" s="60">
        <v>1498</v>
      </c>
      <c r="E27" s="60">
        <v>2063</v>
      </c>
      <c r="F27" s="60">
        <v>2295</v>
      </c>
    </row>
    <row r="28" spans="2:6" ht="11.25" customHeight="1" x14ac:dyDescent="0.35">
      <c r="B28" s="15"/>
      <c r="C28" s="60"/>
      <c r="D28" s="60"/>
      <c r="E28" s="60"/>
      <c r="F28" s="60"/>
    </row>
    <row r="29" spans="2:6" x14ac:dyDescent="0.35">
      <c r="B29" s="65" t="s">
        <v>21</v>
      </c>
      <c r="C29" s="137">
        <v>16231</v>
      </c>
      <c r="D29" s="137">
        <v>13577</v>
      </c>
      <c r="E29" s="137">
        <v>19709</v>
      </c>
      <c r="F29" s="137">
        <v>21503</v>
      </c>
    </row>
    <row r="30" spans="2:6" x14ac:dyDescent="0.35">
      <c r="B30" s="15" t="s">
        <v>32</v>
      </c>
      <c r="C30" s="60">
        <v>14494</v>
      </c>
      <c r="D30" s="60">
        <v>12079</v>
      </c>
      <c r="E30" s="60">
        <v>17646</v>
      </c>
      <c r="F30" s="60">
        <v>19208</v>
      </c>
    </row>
    <row r="31" spans="2:6" x14ac:dyDescent="0.35">
      <c r="B31" s="316" t="s">
        <v>50</v>
      </c>
      <c r="C31" s="317">
        <v>3359</v>
      </c>
      <c r="D31" s="317">
        <v>2874</v>
      </c>
      <c r="E31" s="317">
        <v>4769</v>
      </c>
      <c r="F31" s="317">
        <v>4863</v>
      </c>
    </row>
    <row r="32" spans="2:6" x14ac:dyDescent="0.35">
      <c r="B32" s="316" t="s">
        <v>51</v>
      </c>
      <c r="C32" s="317">
        <v>1060</v>
      </c>
      <c r="D32" s="317">
        <v>973</v>
      </c>
      <c r="E32" s="317">
        <v>1084</v>
      </c>
      <c r="F32" s="317">
        <v>1031</v>
      </c>
    </row>
    <row r="33" spans="2:6" x14ac:dyDescent="0.35">
      <c r="B33" s="316" t="s">
        <v>52</v>
      </c>
      <c r="C33" s="317">
        <v>4218</v>
      </c>
      <c r="D33" s="317">
        <v>3126</v>
      </c>
      <c r="E33" s="317">
        <v>4214</v>
      </c>
      <c r="F33" s="317">
        <v>4534</v>
      </c>
    </row>
    <row r="34" spans="2:6" x14ac:dyDescent="0.35">
      <c r="B34" s="316" t="s">
        <v>53</v>
      </c>
      <c r="C34" s="317">
        <v>1798</v>
      </c>
      <c r="D34" s="317">
        <v>1136</v>
      </c>
      <c r="E34" s="317">
        <v>2594</v>
      </c>
      <c r="F34" s="317">
        <v>3123</v>
      </c>
    </row>
    <row r="35" spans="2:6" x14ac:dyDescent="0.35">
      <c r="B35" s="316" t="s">
        <v>225</v>
      </c>
      <c r="C35" s="317">
        <v>4059</v>
      </c>
      <c r="D35" s="317">
        <v>3970</v>
      </c>
      <c r="E35" s="317">
        <v>4985</v>
      </c>
      <c r="F35" s="317">
        <v>5657</v>
      </c>
    </row>
    <row r="36" spans="2:6" x14ac:dyDescent="0.35">
      <c r="B36" s="15" t="s">
        <v>33</v>
      </c>
      <c r="C36" s="60">
        <v>1737</v>
      </c>
      <c r="D36" s="60">
        <v>1498</v>
      </c>
      <c r="E36" s="60">
        <v>2063</v>
      </c>
      <c r="F36" s="60">
        <v>2295</v>
      </c>
    </row>
    <row r="37" spans="2:6" x14ac:dyDescent="0.35">
      <c r="B37" s="316" t="s">
        <v>50</v>
      </c>
      <c r="C37" s="317">
        <v>592</v>
      </c>
      <c r="D37" s="317">
        <v>486</v>
      </c>
      <c r="E37" s="317">
        <v>611</v>
      </c>
      <c r="F37" s="317">
        <v>645</v>
      </c>
    </row>
    <row r="38" spans="2:6" x14ac:dyDescent="0.35">
      <c r="B38" s="316" t="s">
        <v>51</v>
      </c>
      <c r="C38" s="317">
        <v>125</v>
      </c>
      <c r="D38" s="317">
        <v>102</v>
      </c>
      <c r="E38" s="317">
        <v>139</v>
      </c>
      <c r="F38" s="317">
        <v>140</v>
      </c>
    </row>
    <row r="39" spans="2:6" x14ac:dyDescent="0.35">
      <c r="B39" s="316" t="s">
        <v>52</v>
      </c>
      <c r="C39" s="317">
        <v>430</v>
      </c>
      <c r="D39" s="317">
        <v>352</v>
      </c>
      <c r="E39" s="317">
        <v>503</v>
      </c>
      <c r="F39" s="317">
        <v>587</v>
      </c>
    </row>
    <row r="40" spans="2:6" x14ac:dyDescent="0.35">
      <c r="B40" s="316" t="s">
        <v>53</v>
      </c>
      <c r="C40" s="317">
        <v>100</v>
      </c>
      <c r="D40" s="317">
        <v>62</v>
      </c>
      <c r="E40" s="317">
        <v>182</v>
      </c>
      <c r="F40" s="317">
        <v>215</v>
      </c>
    </row>
    <row r="41" spans="2:6" x14ac:dyDescent="0.35">
      <c r="B41" s="316" t="s">
        <v>225</v>
      </c>
      <c r="C41" s="317">
        <v>490</v>
      </c>
      <c r="D41" s="317">
        <v>496</v>
      </c>
      <c r="E41" s="317">
        <v>628</v>
      </c>
      <c r="F41" s="317">
        <v>708</v>
      </c>
    </row>
    <row r="42" spans="2:6" x14ac:dyDescent="0.35">
      <c r="B42" s="316"/>
      <c r="C42" s="317"/>
      <c r="D42" s="317"/>
      <c r="E42" s="317"/>
      <c r="F42" s="317"/>
    </row>
    <row r="43" spans="2:6" ht="36.75" customHeight="1" x14ac:dyDescent="0.35">
      <c r="B43" s="374" t="s">
        <v>811</v>
      </c>
      <c r="C43" s="374"/>
      <c r="D43" s="374"/>
      <c r="E43" s="374"/>
      <c r="F43" s="374"/>
    </row>
    <row r="44" spans="2:6" x14ac:dyDescent="0.35">
      <c r="B44" s="15"/>
      <c r="C44" s="69"/>
      <c r="D44" s="69"/>
      <c r="E44" s="69"/>
      <c r="F44" s="69"/>
    </row>
    <row r="45" spans="2:6" x14ac:dyDescent="0.35">
      <c r="B45" s="68" t="s">
        <v>808</v>
      </c>
      <c r="C45" s="69"/>
      <c r="D45" s="69"/>
      <c r="E45" s="69"/>
      <c r="F45" s="69"/>
    </row>
    <row r="46" spans="2:6" ht="30.75" customHeight="1" x14ac:dyDescent="0.35">
      <c r="B46" s="377" t="s">
        <v>853</v>
      </c>
      <c r="C46" s="377"/>
      <c r="D46" s="377"/>
      <c r="E46" s="377"/>
      <c r="F46" s="377"/>
    </row>
    <row r="47" spans="2:6" x14ac:dyDescent="0.35"/>
    <row r="48" spans="2:6" x14ac:dyDescent="0.35">
      <c r="B48" s="68" t="s">
        <v>809</v>
      </c>
      <c r="C48" s="69"/>
      <c r="D48" s="69"/>
      <c r="E48" s="69"/>
      <c r="F48" s="69"/>
    </row>
    <row r="49" spans="2:6" x14ac:dyDescent="0.35">
      <c r="B49" s="376" t="s">
        <v>810</v>
      </c>
      <c r="C49" s="376"/>
      <c r="D49" s="376"/>
      <c r="E49" s="376"/>
      <c r="F49" s="376"/>
    </row>
    <row r="50" spans="2:6" x14ac:dyDescent="0.35"/>
  </sheetData>
  <mergeCells count="3">
    <mergeCell ref="B46:F46"/>
    <mergeCell ref="B49:F49"/>
    <mergeCell ref="B43:F43"/>
  </mergeCells>
  <pageMargins left="0.511811024" right="0.511811024" top="0.78740157499999996" bottom="0.78740157499999996" header="0.31496062000000002" footer="0.31496062000000002"/>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802CD-2F67-4C6A-A4C2-C6A573B1DAF5}">
  <sheetPr>
    <tabColor rgb="FFFE5000"/>
  </sheetPr>
  <dimension ref="A1:G38"/>
  <sheetViews>
    <sheetView showGridLines="0" showRowColHeaders="0" zoomScale="80" zoomScaleNormal="80" workbookViewId="0">
      <selection activeCell="F2" sqref="F2"/>
    </sheetView>
  </sheetViews>
  <sheetFormatPr defaultColWidth="0" defaultRowHeight="14.5" zeroHeight="1" x14ac:dyDescent="0.35"/>
  <cols>
    <col min="1" max="1" width="3.453125" style="3" customWidth="1"/>
    <col min="2" max="2" width="102.1796875" style="3" customWidth="1"/>
    <col min="3" max="6" width="17.1796875" style="3" customWidth="1"/>
    <col min="7" max="7" width="3.1796875" style="3" customWidth="1"/>
    <col min="8" max="16384" width="8.7265625" style="3" hidden="1"/>
  </cols>
  <sheetData>
    <row r="1" spans="2:6" ht="28" customHeight="1" x14ac:dyDescent="0.35">
      <c r="B1" s="327" t="s">
        <v>1330</v>
      </c>
      <c r="C1"/>
      <c r="D1"/>
      <c r="E1"/>
      <c r="F1" s="12"/>
    </row>
    <row r="2" spans="2:6" ht="32.15" customHeight="1" x14ac:dyDescent="0.35">
      <c r="B2" s="72"/>
      <c r="C2"/>
      <c r="D2"/>
      <c r="E2"/>
      <c r="F2" s="12"/>
    </row>
    <row r="3" spans="2:6" ht="29" x14ac:dyDescent="0.35">
      <c r="B3" s="338" t="s">
        <v>720</v>
      </c>
      <c r="C3" s="349"/>
      <c r="D3" s="348"/>
      <c r="E3" s="349"/>
      <c r="F3" s="340">
        <v>2022</v>
      </c>
    </row>
    <row r="4" spans="2:6" x14ac:dyDescent="0.35">
      <c r="B4" s="3" t="s">
        <v>760</v>
      </c>
    </row>
    <row r="5" spans="2:6" x14ac:dyDescent="0.35">
      <c r="B5" s="3" t="s">
        <v>761</v>
      </c>
      <c r="C5" s="160" t="s">
        <v>770</v>
      </c>
      <c r="F5" s="5">
        <v>5</v>
      </c>
    </row>
    <row r="6" spans="2:6" x14ac:dyDescent="0.35">
      <c r="B6" s="3" t="s">
        <v>762</v>
      </c>
      <c r="C6" s="160" t="s">
        <v>765</v>
      </c>
      <c r="F6" s="5">
        <v>17</v>
      </c>
    </row>
    <row r="7" spans="2:6" x14ac:dyDescent="0.35">
      <c r="B7" s="3" t="s">
        <v>763</v>
      </c>
      <c r="C7" s="160" t="s">
        <v>771</v>
      </c>
      <c r="F7" s="5">
        <v>8.0000000000000002E-3</v>
      </c>
    </row>
    <row r="8" spans="2:6" x14ac:dyDescent="0.35">
      <c r="B8" s="3" t="s">
        <v>764</v>
      </c>
      <c r="C8" s="160" t="s">
        <v>772</v>
      </c>
      <c r="F8" s="5">
        <v>2E-3</v>
      </c>
    </row>
    <row r="9" spans="2:6" x14ac:dyDescent="0.35">
      <c r="B9" s="3" t="s">
        <v>767</v>
      </c>
      <c r="C9" s="160" t="s">
        <v>766</v>
      </c>
      <c r="F9" s="5">
        <v>0.28000000000000003</v>
      </c>
    </row>
    <row r="10" spans="2:6" x14ac:dyDescent="0.35">
      <c r="B10" s="3" t="s">
        <v>768</v>
      </c>
      <c r="C10" s="160" t="s">
        <v>769</v>
      </c>
      <c r="F10" s="5">
        <v>0.06</v>
      </c>
    </row>
    <row r="11" spans="2:6" x14ac:dyDescent="0.35"/>
    <row r="12" spans="2:6" x14ac:dyDescent="0.35"/>
    <row r="13" spans="2:6" x14ac:dyDescent="0.35">
      <c r="B13" s="346" t="s">
        <v>0</v>
      </c>
      <c r="C13" s="347">
        <v>2019</v>
      </c>
      <c r="D13" s="347">
        <v>2020</v>
      </c>
      <c r="E13" s="347">
        <v>2021</v>
      </c>
      <c r="F13" s="347">
        <v>2022</v>
      </c>
    </row>
    <row r="14" spans="2:6" ht="7" customHeight="1" x14ac:dyDescent="0.35">
      <c r="B14" s="1"/>
      <c r="C14" s="2"/>
      <c r="D14" s="2"/>
      <c r="E14" s="2"/>
      <c r="F14" s="2"/>
    </row>
    <row r="15" spans="2:6" x14ac:dyDescent="0.35">
      <c r="B15" s="8" t="s">
        <v>5</v>
      </c>
      <c r="C15" s="6"/>
      <c r="D15" s="6"/>
      <c r="E15" s="6"/>
      <c r="F15" s="6"/>
    </row>
    <row r="16" spans="2:6" x14ac:dyDescent="0.35">
      <c r="B16" s="47" t="s">
        <v>39</v>
      </c>
      <c r="C16" s="5"/>
      <c r="D16" s="5"/>
      <c r="E16" s="5"/>
      <c r="F16" s="5"/>
    </row>
    <row r="17" spans="2:6" x14ac:dyDescent="0.35">
      <c r="B17" s="3" t="s">
        <v>2</v>
      </c>
      <c r="C17" s="10">
        <f>[2]RODOVIÁRIO!$S$24</f>
        <v>2.1438689177290304E-6</v>
      </c>
      <c r="D17" s="10">
        <f>[3]RODOVIÁRIO!$S$24</f>
        <v>1.1546262884304062</v>
      </c>
      <c r="E17" s="10">
        <f>[4]RODOVIÁRIO!$S$24</f>
        <v>0.7445748165583832</v>
      </c>
      <c r="F17" s="10">
        <f>[5]RODOVIÁRIO!$S$24</f>
        <v>0.8545361030526657</v>
      </c>
    </row>
    <row r="18" spans="2:6" x14ac:dyDescent="0.35">
      <c r="B18" s="3" t="s">
        <v>3</v>
      </c>
      <c r="C18" s="10">
        <f>[6]MARÍTIMO!$S$69</f>
        <v>69.444604166666608</v>
      </c>
      <c r="D18" s="10">
        <f>[7]FERROVIÁRIO!$R$24</f>
        <v>0</v>
      </c>
      <c r="E18" s="10">
        <f>[8]MARÍTIMO!$S$24</f>
        <v>17.006806122448978</v>
      </c>
      <c r="F18" s="10">
        <f>[5]MARÍTIMO!$S$24</f>
        <v>20.533882956878852</v>
      </c>
    </row>
    <row r="19" spans="2:6" x14ac:dyDescent="0.35">
      <c r="B19" s="3" t="s">
        <v>4</v>
      </c>
      <c r="C19" s="10">
        <f>[6]FERROVIÁRIO!$R$24</f>
        <v>0</v>
      </c>
      <c r="D19" s="10">
        <f>[7]FERROVIÁRIO!$R$16</f>
        <v>0</v>
      </c>
      <c r="E19" s="10">
        <f>[9]FERROVIÁRIO!$R$24</f>
        <v>0</v>
      </c>
      <c r="F19" s="10">
        <f>[5]FERROVIÁRIO!$S$24</f>
        <v>2.9788501638367588</v>
      </c>
    </row>
    <row r="20" spans="2:6" ht="7" customHeight="1" x14ac:dyDescent="0.35">
      <c r="B20" s="1"/>
      <c r="C20" s="2"/>
      <c r="D20" s="2"/>
      <c r="E20" s="2"/>
      <c r="F20" s="2"/>
    </row>
    <row r="21" spans="2:6" x14ac:dyDescent="0.35">
      <c r="B21" s="8" t="s">
        <v>1</v>
      </c>
      <c r="C21" s="8"/>
      <c r="D21" s="4"/>
      <c r="E21" s="4"/>
      <c r="F21" s="4"/>
    </row>
    <row r="22" spans="2:6" x14ac:dyDescent="0.35">
      <c r="B22" s="47" t="s">
        <v>40</v>
      </c>
      <c r="C22" s="5"/>
      <c r="D22" s="5"/>
      <c r="E22" s="5"/>
      <c r="F22" s="5"/>
    </row>
    <row r="23" spans="2:6" x14ac:dyDescent="0.35">
      <c r="B23" s="3" t="s">
        <v>2</v>
      </c>
      <c r="C23" s="9">
        <f>[2]RODOVIÁRIO!$S$16</f>
        <v>5.6000000000000006E-6</v>
      </c>
      <c r="D23" s="9">
        <f>[3]RODOVIÁRIO!$S$16</f>
        <v>48.000008600000001</v>
      </c>
      <c r="E23" s="9">
        <f>[4]RODOVIÁRIO!$S$16</f>
        <v>31.000000200000002</v>
      </c>
      <c r="F23" s="9">
        <f>[10]RODOVIÁRIO!$S$16</f>
        <v>39.000002299999998</v>
      </c>
    </row>
    <row r="24" spans="2:6" x14ac:dyDescent="0.35">
      <c r="B24" s="3" t="s">
        <v>3</v>
      </c>
      <c r="C24" s="9">
        <f>[6]MARÍTIMO!$S$16</f>
        <v>1.0000022999999991</v>
      </c>
      <c r="D24" s="9">
        <f>[7]MARÍTIMO!$S$76</f>
        <v>2.2000000000000001E-6</v>
      </c>
      <c r="E24" s="9">
        <f>[8]MARÍTIMO!$S$16</f>
        <v>1.0000001999999999</v>
      </c>
      <c r="F24" s="9">
        <f>[5]MARÍTIMO!$S$16</f>
        <v>1.0000001000000001</v>
      </c>
    </row>
    <row r="25" spans="2:6" x14ac:dyDescent="0.35">
      <c r="B25" s="3" t="s">
        <v>4</v>
      </c>
      <c r="C25" s="9">
        <f>[6]FERROVIÁRIO!$R$16</f>
        <v>0</v>
      </c>
      <c r="D25" s="9">
        <f>[7]FERROVIÁRIO!$R$16</f>
        <v>0</v>
      </c>
      <c r="E25" s="9">
        <f>[9]FERROVIÁRIO!$R$16</f>
        <v>0</v>
      </c>
      <c r="F25" s="9">
        <f>[5]FERROVIÁRIO!$S$16</f>
        <v>1</v>
      </c>
    </row>
    <row r="26" spans="2:6" ht="9" customHeight="1" x14ac:dyDescent="0.35">
      <c r="C26" s="5"/>
      <c r="D26" s="5"/>
      <c r="E26" s="5"/>
      <c r="F26" s="5"/>
    </row>
    <row r="27" spans="2:6" x14ac:dyDescent="0.35">
      <c r="B27" s="8" t="s">
        <v>38</v>
      </c>
      <c r="C27" s="6"/>
      <c r="D27" s="6"/>
      <c r="E27" s="6"/>
      <c r="F27" s="6"/>
    </row>
    <row r="28" spans="2:6" x14ac:dyDescent="0.35">
      <c r="B28" s="47" t="s">
        <v>41</v>
      </c>
      <c r="C28" s="5"/>
      <c r="D28" s="5"/>
      <c r="E28" s="5"/>
      <c r="F28" s="5"/>
    </row>
    <row r="29" spans="2:6" x14ac:dyDescent="0.35">
      <c r="B29" s="3" t="s">
        <v>2</v>
      </c>
      <c r="C29" s="46">
        <f>[11]RODOVIÁRIO!$S$15</f>
        <v>26121</v>
      </c>
      <c r="D29" s="46">
        <f>[12]RODOVIÁRIO!$S$15</f>
        <v>415719</v>
      </c>
      <c r="E29" s="46">
        <f>[13]RODOVIÁRIO!$S$15</f>
        <v>416345</v>
      </c>
      <c r="F29" s="46">
        <f>[10]RODOVIÁRIO!$S$15</f>
        <v>456388</v>
      </c>
    </row>
    <row r="30" spans="2:6" x14ac:dyDescent="0.35">
      <c r="B30" s="3" t="s">
        <v>3</v>
      </c>
      <c r="C30" s="46">
        <f>[14]MARÍTIMO!$S$15</f>
        <v>144</v>
      </c>
      <c r="D30" s="46">
        <f>[15]MARÍTIMO!$S$15</f>
        <v>481</v>
      </c>
      <c r="E30" s="46">
        <f>[16]MARÍTIMO!$S$15</f>
        <v>588</v>
      </c>
      <c r="F30" s="46">
        <f>[10]MARÍTIMO!$S$30</f>
        <v>487</v>
      </c>
    </row>
    <row r="31" spans="2:6" x14ac:dyDescent="0.35">
      <c r="B31" s="3" t="s">
        <v>4</v>
      </c>
      <c r="C31" s="46">
        <f>[14]FERROVIÁRIO!$S$15</f>
        <v>0</v>
      </c>
      <c r="D31" s="46">
        <f>[15]FERROVIÁRIO!$S$15</f>
        <v>0</v>
      </c>
      <c r="E31" s="46">
        <f>[16]FERROVIÁRIO!$S$15</f>
        <v>0</v>
      </c>
      <c r="F31" s="46">
        <f>[10]FERROVIÁRIO!$S$15</f>
        <v>3357</v>
      </c>
    </row>
    <row r="32" spans="2:6" x14ac:dyDescent="0.35">
      <c r="C32" s="46"/>
      <c r="D32" s="46"/>
      <c r="E32" s="46"/>
      <c r="F32" s="46"/>
    </row>
    <row r="33" spans="2:2" x14ac:dyDescent="0.35">
      <c r="B33" s="3" t="s">
        <v>1322</v>
      </c>
    </row>
    <row r="34" spans="2:2" x14ac:dyDescent="0.35"/>
    <row r="35" spans="2:2" x14ac:dyDescent="0.35"/>
    <row r="36" spans="2:2" x14ac:dyDescent="0.35"/>
    <row r="37" spans="2:2" x14ac:dyDescent="0.35"/>
    <row r="38" spans="2:2" x14ac:dyDescent="0.35"/>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507E2-4EF2-48CC-A289-5C43DB781D67}">
  <sheetPr>
    <tabColor rgb="FFFE5000"/>
  </sheetPr>
  <dimension ref="A1:H10"/>
  <sheetViews>
    <sheetView showGridLines="0" showRowColHeaders="0" zoomScale="70" zoomScaleNormal="70" workbookViewId="0"/>
  </sheetViews>
  <sheetFormatPr defaultColWidth="0" defaultRowHeight="14.5" zeroHeight="1" x14ac:dyDescent="0.35"/>
  <cols>
    <col min="1" max="1" width="3.453125" customWidth="1"/>
    <col min="2" max="2" width="80" customWidth="1"/>
    <col min="3" max="6" width="19.453125" customWidth="1"/>
    <col min="7" max="7" width="2.81640625" customWidth="1"/>
    <col min="8" max="8" width="0" hidden="1" customWidth="1"/>
    <col min="9" max="16384" width="8.7265625" hidden="1"/>
  </cols>
  <sheetData>
    <row r="1" spans="2:8" ht="31" x14ac:dyDescent="0.35">
      <c r="B1" s="420" t="s">
        <v>1342</v>
      </c>
      <c r="C1" s="420"/>
      <c r="D1" s="420"/>
      <c r="F1" s="12"/>
    </row>
    <row r="2" spans="2:8" ht="33" customHeight="1" x14ac:dyDescent="0.35">
      <c r="B2" s="72"/>
      <c r="F2" s="12"/>
    </row>
    <row r="3" spans="2:8" ht="45" customHeight="1" x14ac:dyDescent="0.35">
      <c r="B3" s="421" t="s">
        <v>704</v>
      </c>
      <c r="C3" s="421"/>
      <c r="D3" s="421"/>
      <c r="E3" s="421"/>
      <c r="F3" s="421"/>
    </row>
    <row r="4" spans="2:8" x14ac:dyDescent="0.35">
      <c r="B4" s="176"/>
      <c r="G4" s="127"/>
      <c r="H4" s="127"/>
    </row>
    <row r="5" spans="2:8" x14ac:dyDescent="0.35">
      <c r="B5" s="354" t="s">
        <v>728</v>
      </c>
      <c r="C5" s="352">
        <v>2019</v>
      </c>
      <c r="D5" s="353">
        <v>2022</v>
      </c>
      <c r="E5" s="353">
        <v>2021</v>
      </c>
      <c r="F5" s="353">
        <v>2022</v>
      </c>
    </row>
    <row r="6" spans="2:8" x14ac:dyDescent="0.35">
      <c r="B6" s="15" t="s">
        <v>724</v>
      </c>
      <c r="C6" s="55">
        <v>11529</v>
      </c>
      <c r="D6" s="55">
        <v>11908</v>
      </c>
      <c r="E6" s="55">
        <v>10014</v>
      </c>
      <c r="F6" s="55">
        <v>9542710.2460923828</v>
      </c>
    </row>
    <row r="7" spans="2:8" x14ac:dyDescent="0.35">
      <c r="B7" s="15" t="s">
        <v>725</v>
      </c>
      <c r="C7" s="55">
        <v>3982</v>
      </c>
      <c r="D7" s="55">
        <v>5989</v>
      </c>
      <c r="E7" s="55">
        <v>5373</v>
      </c>
      <c r="F7" s="55">
        <v>5264642.9079687297</v>
      </c>
    </row>
    <row r="8" spans="2:8" x14ac:dyDescent="0.35">
      <c r="B8" s="15" t="s">
        <v>726</v>
      </c>
      <c r="C8" s="55">
        <v>8753</v>
      </c>
      <c r="D8" s="55">
        <v>7523</v>
      </c>
      <c r="E8" s="55">
        <v>6965</v>
      </c>
      <c r="F8" s="55">
        <v>7008219.9880656172</v>
      </c>
    </row>
    <row r="9" spans="2:8" x14ac:dyDescent="0.35">
      <c r="B9" s="15" t="s">
        <v>727</v>
      </c>
      <c r="C9" s="55">
        <v>932</v>
      </c>
      <c r="D9" s="55">
        <v>976</v>
      </c>
      <c r="E9" s="55">
        <v>953</v>
      </c>
      <c r="F9" s="55">
        <v>865962.15768527449</v>
      </c>
    </row>
    <row r="10" spans="2:8" x14ac:dyDescent="0.35"/>
  </sheetData>
  <mergeCells count="2">
    <mergeCell ref="B3:F3"/>
    <mergeCell ref="B1:D1"/>
  </mergeCells>
  <pageMargins left="0.511811024" right="0.511811024" top="0.78740157499999996" bottom="0.78740157499999996" header="0.31496062000000002" footer="0.31496062000000002"/>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9DECF-82F6-4078-B39C-F8E721E9FF96}">
  <sheetPr>
    <tabColor rgb="FFFE5000"/>
  </sheetPr>
  <dimension ref="A1:F55"/>
  <sheetViews>
    <sheetView showGridLines="0" showRowColHeaders="0" zoomScale="80" zoomScaleNormal="80" workbookViewId="0"/>
  </sheetViews>
  <sheetFormatPr defaultColWidth="0" defaultRowHeight="14.5" zeroHeight="1" x14ac:dyDescent="0.35"/>
  <cols>
    <col min="1" max="1" width="3.26953125" customWidth="1"/>
    <col min="2" max="2" width="96.81640625" customWidth="1"/>
    <col min="3" max="3" width="8.7265625" customWidth="1"/>
    <col min="4" max="4" width="3" customWidth="1"/>
    <col min="5" max="5" width="8.7265625" hidden="1" customWidth="1"/>
    <col min="6" max="6" width="10.54296875" hidden="1" customWidth="1"/>
    <col min="7" max="16384" width="8.7265625" hidden="1"/>
  </cols>
  <sheetData>
    <row r="1" spans="2:6" ht="31" x14ac:dyDescent="0.35">
      <c r="B1" s="362" t="s">
        <v>1343</v>
      </c>
      <c r="F1" s="12"/>
    </row>
    <row r="2" spans="2:6" ht="23.5" customHeight="1" x14ac:dyDescent="0.35">
      <c r="B2" s="72"/>
      <c r="F2" s="12"/>
    </row>
    <row r="3" spans="2:6" x14ac:dyDescent="0.35">
      <c r="B3" s="338" t="s">
        <v>705</v>
      </c>
      <c r="C3" s="338"/>
    </row>
    <row r="4" spans="2:6" x14ac:dyDescent="0.35"/>
    <row r="5" spans="2:6" ht="176.25" customHeight="1" x14ac:dyDescent="0.35">
      <c r="B5" s="374" t="s">
        <v>729</v>
      </c>
      <c r="C5" s="374"/>
    </row>
    <row r="6" spans="2:6" x14ac:dyDescent="0.35"/>
    <row r="7" spans="2:6" x14ac:dyDescent="0.35"/>
    <row r="8" spans="2:6" ht="29" x14ac:dyDescent="0.35">
      <c r="B8" s="338" t="s">
        <v>706</v>
      </c>
      <c r="C8" s="340"/>
    </row>
    <row r="9" spans="2:6" x14ac:dyDescent="0.35">
      <c r="B9" s="176"/>
      <c r="C9" s="355"/>
    </row>
    <row r="10" spans="2:6" x14ac:dyDescent="0.35">
      <c r="B10" s="354" t="s">
        <v>861</v>
      </c>
      <c r="C10" s="353">
        <v>2022</v>
      </c>
    </row>
    <row r="11" spans="2:6" x14ac:dyDescent="0.35">
      <c r="C11" s="110">
        <v>1.0420882781594837E-2</v>
      </c>
    </row>
    <row r="12" spans="2:6" x14ac:dyDescent="0.35">
      <c r="C12" s="12"/>
    </row>
    <row r="13" spans="2:6" x14ac:dyDescent="0.35">
      <c r="B13" s="354" t="s">
        <v>859</v>
      </c>
      <c r="C13" s="356">
        <v>9606</v>
      </c>
      <c r="F13" s="187"/>
    </row>
    <row r="14" spans="2:6" x14ac:dyDescent="0.35">
      <c r="B14" s="164" t="s">
        <v>911</v>
      </c>
      <c r="C14" s="12">
        <v>1528</v>
      </c>
      <c r="F14" s="187"/>
    </row>
    <row r="15" spans="2:6" x14ac:dyDescent="0.35">
      <c r="B15" s="164" t="s">
        <v>912</v>
      </c>
      <c r="C15" s="12">
        <v>741</v>
      </c>
      <c r="F15" s="187"/>
    </row>
    <row r="16" spans="2:6" x14ac:dyDescent="0.35">
      <c r="B16" s="164" t="s">
        <v>913</v>
      </c>
      <c r="C16" s="12">
        <v>655</v>
      </c>
      <c r="F16" s="187"/>
    </row>
    <row r="17" spans="2:6" x14ac:dyDescent="0.35">
      <c r="B17" s="164" t="s">
        <v>914</v>
      </c>
      <c r="C17" s="12">
        <v>530</v>
      </c>
      <c r="F17" s="187"/>
    </row>
    <row r="18" spans="2:6" x14ac:dyDescent="0.35">
      <c r="B18" s="164" t="s">
        <v>29</v>
      </c>
      <c r="C18" s="12">
        <v>236</v>
      </c>
      <c r="F18" s="187"/>
    </row>
    <row r="19" spans="2:6" x14ac:dyDescent="0.35">
      <c r="B19" s="164" t="s">
        <v>915</v>
      </c>
      <c r="C19" s="12">
        <v>397</v>
      </c>
      <c r="F19" s="187"/>
    </row>
    <row r="20" spans="2:6" x14ac:dyDescent="0.35">
      <c r="B20" s="164" t="s">
        <v>911</v>
      </c>
      <c r="C20" s="12">
        <v>305</v>
      </c>
      <c r="F20" s="187"/>
    </row>
    <row r="21" spans="2:6" x14ac:dyDescent="0.35">
      <c r="B21" s="164" t="s">
        <v>913</v>
      </c>
      <c r="C21" s="12">
        <v>245</v>
      </c>
      <c r="F21" s="187"/>
    </row>
    <row r="22" spans="2:6" x14ac:dyDescent="0.35">
      <c r="B22" s="164" t="s">
        <v>916</v>
      </c>
      <c r="C22" s="12">
        <v>176</v>
      </c>
      <c r="F22" s="187"/>
    </row>
    <row r="23" spans="2:6" x14ac:dyDescent="0.35">
      <c r="B23" s="164" t="s">
        <v>912</v>
      </c>
      <c r="C23" s="12">
        <v>158</v>
      </c>
      <c r="F23" s="187"/>
    </row>
    <row r="24" spans="2:6" x14ac:dyDescent="0.35">
      <c r="B24" s="164" t="s">
        <v>914</v>
      </c>
      <c r="C24" s="12">
        <v>150</v>
      </c>
      <c r="F24" s="187"/>
    </row>
    <row r="25" spans="2:6" x14ac:dyDescent="0.35">
      <c r="B25" s="164" t="s">
        <v>29</v>
      </c>
      <c r="C25" s="12">
        <v>149</v>
      </c>
      <c r="F25" s="187"/>
    </row>
    <row r="26" spans="2:6" x14ac:dyDescent="0.35">
      <c r="B26" s="164" t="s">
        <v>917</v>
      </c>
      <c r="C26" s="12">
        <v>870</v>
      </c>
      <c r="F26" s="187"/>
    </row>
    <row r="27" spans="2:6" x14ac:dyDescent="0.35">
      <c r="B27" s="164" t="s">
        <v>918</v>
      </c>
      <c r="C27" s="12">
        <v>271</v>
      </c>
      <c r="F27" s="187"/>
    </row>
    <row r="28" spans="2:6" x14ac:dyDescent="0.35">
      <c r="B28" s="164" t="s">
        <v>919</v>
      </c>
      <c r="C28" s="12">
        <v>158</v>
      </c>
      <c r="F28" s="187"/>
    </row>
    <row r="29" spans="2:6" x14ac:dyDescent="0.35">
      <c r="B29" s="164" t="s">
        <v>914</v>
      </c>
      <c r="C29" s="12">
        <v>150</v>
      </c>
      <c r="F29" s="187"/>
    </row>
    <row r="30" spans="2:6" x14ac:dyDescent="0.35">
      <c r="B30" s="164" t="s">
        <v>913</v>
      </c>
      <c r="C30" s="12">
        <v>132</v>
      </c>
      <c r="F30" s="187"/>
    </row>
    <row r="31" spans="2:6" x14ac:dyDescent="0.35">
      <c r="B31" s="164" t="s">
        <v>911</v>
      </c>
      <c r="C31" s="12">
        <v>100</v>
      </c>
      <c r="F31" s="187"/>
    </row>
    <row r="32" spans="2:6" x14ac:dyDescent="0.35">
      <c r="B32" s="164" t="s">
        <v>920</v>
      </c>
      <c r="C32" s="12">
        <v>69</v>
      </c>
      <c r="F32" s="187"/>
    </row>
    <row r="33" spans="2:6" x14ac:dyDescent="0.35">
      <c r="B33" s="164" t="s">
        <v>921</v>
      </c>
      <c r="C33" s="12">
        <v>89</v>
      </c>
      <c r="F33" s="187"/>
    </row>
    <row r="34" spans="2:6" x14ac:dyDescent="0.35">
      <c r="B34" s="164" t="s">
        <v>922</v>
      </c>
      <c r="C34" s="12">
        <v>25</v>
      </c>
      <c r="F34" s="187"/>
    </row>
    <row r="35" spans="2:6" x14ac:dyDescent="0.35">
      <c r="B35" s="164" t="s">
        <v>923</v>
      </c>
      <c r="C35" s="12">
        <v>37</v>
      </c>
      <c r="F35" s="187"/>
    </row>
    <row r="36" spans="2:6" x14ac:dyDescent="0.35">
      <c r="B36" s="164" t="s">
        <v>924</v>
      </c>
      <c r="C36" s="12">
        <v>260</v>
      </c>
      <c r="F36" s="187"/>
    </row>
    <row r="37" spans="2:6" x14ac:dyDescent="0.35">
      <c r="B37" s="164" t="s">
        <v>925</v>
      </c>
      <c r="C37" s="12">
        <v>150</v>
      </c>
      <c r="F37" s="187"/>
    </row>
    <row r="38" spans="2:6" x14ac:dyDescent="0.35">
      <c r="B38" s="164" t="s">
        <v>913</v>
      </c>
      <c r="C38" s="12">
        <v>126</v>
      </c>
      <c r="F38" s="187"/>
    </row>
    <row r="39" spans="2:6" x14ac:dyDescent="0.35">
      <c r="B39" s="164" t="s">
        <v>926</v>
      </c>
      <c r="C39" s="12">
        <v>1867</v>
      </c>
      <c r="F39" s="187"/>
    </row>
    <row r="40" spans="2:6" x14ac:dyDescent="0.35">
      <c r="B40" s="164" t="s">
        <v>927</v>
      </c>
      <c r="C40" s="12">
        <v>32</v>
      </c>
      <c r="F40" s="187"/>
    </row>
    <row r="41" spans="2:6" x14ac:dyDescent="0.35">
      <c r="B41" s="164"/>
      <c r="C41" s="12"/>
      <c r="F41" s="187"/>
    </row>
    <row r="42" spans="2:6" x14ac:dyDescent="0.35">
      <c r="B42" s="354" t="s">
        <v>860</v>
      </c>
      <c r="C42" s="357">
        <v>100.10299999999999</v>
      </c>
    </row>
    <row r="43" spans="2:6" x14ac:dyDescent="0.35">
      <c r="B43" s="164" t="s">
        <v>858</v>
      </c>
      <c r="C43" s="12">
        <v>0.10299999999999999</v>
      </c>
    </row>
    <row r="44" spans="2:6" x14ac:dyDescent="0.35">
      <c r="B44" s="164" t="s">
        <v>857</v>
      </c>
      <c r="C44" s="12">
        <v>100</v>
      </c>
    </row>
    <row r="45" spans="2:6" x14ac:dyDescent="0.35"/>
    <row r="46" spans="2:6" x14ac:dyDescent="0.35"/>
    <row r="47" spans="2:6" ht="16" customHeight="1" x14ac:dyDescent="0.35">
      <c r="B47" s="342" t="s">
        <v>707</v>
      </c>
      <c r="C47" s="340"/>
    </row>
    <row r="48" spans="2:6" ht="16" customHeight="1" x14ac:dyDescent="0.35">
      <c r="B48" s="358"/>
      <c r="C48" s="355"/>
    </row>
    <row r="49" spans="2:4" x14ac:dyDescent="0.35">
      <c r="B49" s="354" t="s">
        <v>861</v>
      </c>
      <c r="C49" s="341">
        <v>2022</v>
      </c>
    </row>
    <row r="50" spans="2:4" x14ac:dyDescent="0.35">
      <c r="C50" s="110">
        <v>1.0410160316468874E-2</v>
      </c>
      <c r="D50" s="12"/>
    </row>
    <row r="51" spans="2:4" x14ac:dyDescent="0.35">
      <c r="C51" s="12"/>
      <c r="D51" s="12"/>
    </row>
    <row r="52" spans="2:4" x14ac:dyDescent="0.35">
      <c r="B52" t="s">
        <v>859</v>
      </c>
      <c r="C52" s="12">
        <v>9606</v>
      </c>
      <c r="D52" s="12"/>
    </row>
    <row r="53" spans="2:4" x14ac:dyDescent="0.35">
      <c r="B53" s="64" t="s">
        <v>862</v>
      </c>
      <c r="C53" s="12">
        <v>100</v>
      </c>
      <c r="D53" s="12"/>
    </row>
    <row r="54" spans="2:4" x14ac:dyDescent="0.35">
      <c r="C54" s="12"/>
      <c r="D54" s="12"/>
    </row>
    <row r="55" spans="2:4" x14ac:dyDescent="0.35"/>
  </sheetData>
  <mergeCells count="1">
    <mergeCell ref="B5:C5"/>
  </mergeCells>
  <pageMargins left="0.511811024" right="0.511811024" top="0.78740157499999996" bottom="0.78740157499999996" header="0.31496062000000002" footer="0.31496062000000002"/>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6E0B5-4E9A-4962-AD09-193052C1C9F0}">
  <sheetPr>
    <tabColor rgb="FFFE5000"/>
  </sheetPr>
  <dimension ref="A1:F6"/>
  <sheetViews>
    <sheetView showGridLines="0" showRowColHeaders="0" zoomScale="80" zoomScaleNormal="80" workbookViewId="0"/>
  </sheetViews>
  <sheetFormatPr defaultColWidth="0" defaultRowHeight="14.5" zeroHeight="1" x14ac:dyDescent="0.35"/>
  <cols>
    <col min="1" max="1" width="3.54296875" customWidth="1"/>
    <col min="2" max="2" width="144" customWidth="1"/>
    <col min="3" max="3" width="3.7265625" customWidth="1"/>
    <col min="4" max="6" width="0" hidden="1" customWidth="1"/>
    <col min="7" max="16384" width="8.7265625" hidden="1"/>
  </cols>
  <sheetData>
    <row r="1" spans="2:6" ht="31" x14ac:dyDescent="0.35">
      <c r="B1" s="362" t="s">
        <v>1357</v>
      </c>
      <c r="F1" s="12"/>
    </row>
    <row r="2" spans="2:6" ht="26.5" customHeight="1" x14ac:dyDescent="0.35">
      <c r="B2" s="72"/>
      <c r="F2" s="12"/>
    </row>
    <row r="3" spans="2:6" x14ac:dyDescent="0.35">
      <c r="B3" s="338" t="s">
        <v>694</v>
      </c>
      <c r="C3" s="139"/>
    </row>
    <row r="4" spans="2:6" x14ac:dyDescent="0.35"/>
    <row r="5" spans="2:6" x14ac:dyDescent="0.35">
      <c r="B5" s="136" t="s">
        <v>723</v>
      </c>
    </row>
    <row r="6" spans="2:6" x14ac:dyDescent="0.35"/>
  </sheetData>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C2B5C-63F5-41A9-BD62-BBF2EC1C7418}">
  <sheetPr>
    <tabColor rgb="FF0070C0"/>
  </sheetPr>
  <dimension ref="A1:F137"/>
  <sheetViews>
    <sheetView showGridLines="0" showRowColHeaders="0" zoomScale="80" zoomScaleNormal="80" workbookViewId="0">
      <selection activeCell="B1" sqref="B1"/>
    </sheetView>
  </sheetViews>
  <sheetFormatPr defaultColWidth="0" defaultRowHeight="14.5" zeroHeight="1" x14ac:dyDescent="0.35"/>
  <cols>
    <col min="1" max="1" width="3.54296875" customWidth="1"/>
    <col min="2" max="2" width="58.81640625" customWidth="1"/>
    <col min="3" max="6" width="34.54296875" customWidth="1"/>
    <col min="7" max="16384" width="9.1796875" hidden="1"/>
  </cols>
  <sheetData>
    <row r="1" spans="2:6" ht="32.25" customHeight="1" x14ac:dyDescent="0.35">
      <c r="B1" s="71" t="s">
        <v>1268</v>
      </c>
    </row>
    <row r="2" spans="2:6" ht="28" customHeight="1" x14ac:dyDescent="0.35">
      <c r="B2" s="72"/>
    </row>
    <row r="3" spans="2:6" x14ac:dyDescent="0.35">
      <c r="B3" s="54" t="s">
        <v>105</v>
      </c>
      <c r="C3" s="11"/>
      <c r="D3" s="11"/>
      <c r="E3" s="11"/>
      <c r="F3" s="11"/>
    </row>
    <row r="4" spans="2:6" x14ac:dyDescent="0.35">
      <c r="B4" s="58"/>
      <c r="C4" s="55"/>
      <c r="D4" s="55"/>
      <c r="E4" s="55"/>
      <c r="F4" s="55"/>
    </row>
    <row r="5" spans="2:6" x14ac:dyDescent="0.35">
      <c r="B5" s="68" t="s">
        <v>106</v>
      </c>
      <c r="C5" s="69"/>
      <c r="D5" s="69"/>
      <c r="E5" s="69"/>
      <c r="F5" s="69"/>
    </row>
    <row r="6" spans="2:6" ht="182.15" customHeight="1" x14ac:dyDescent="0.35">
      <c r="B6" s="374" t="s">
        <v>850</v>
      </c>
      <c r="C6" s="384"/>
      <c r="D6" s="384"/>
      <c r="E6" s="384"/>
      <c r="F6" s="384"/>
    </row>
    <row r="7" spans="2:6" x14ac:dyDescent="0.35"/>
    <row r="8" spans="2:6" ht="32.9" customHeight="1" x14ac:dyDescent="0.35">
      <c r="B8" s="385" t="s">
        <v>107</v>
      </c>
      <c r="C8" s="385"/>
      <c r="D8" s="385"/>
      <c r="E8" s="385"/>
      <c r="F8" s="385"/>
    </row>
    <row r="9" spans="2:6" ht="8.9" customHeight="1" x14ac:dyDescent="0.35">
      <c r="C9" s="55"/>
      <c r="D9" s="55"/>
      <c r="E9" s="55"/>
      <c r="F9" s="55"/>
    </row>
    <row r="10" spans="2:6" ht="313.5" customHeight="1" x14ac:dyDescent="0.35">
      <c r="B10" s="374" t="s">
        <v>784</v>
      </c>
      <c r="C10" s="384"/>
      <c r="D10" s="384"/>
      <c r="E10" s="384"/>
      <c r="F10" s="384"/>
    </row>
    <row r="11" spans="2:6" x14ac:dyDescent="0.35">
      <c r="B11" s="68" t="s">
        <v>270</v>
      </c>
      <c r="C11" s="69"/>
      <c r="D11" s="69"/>
      <c r="E11" s="69"/>
      <c r="F11" s="69"/>
    </row>
    <row r="12" spans="2:6" ht="8.9" customHeight="1" x14ac:dyDescent="0.35">
      <c r="B12" s="58"/>
      <c r="C12" s="55"/>
      <c r="D12" s="55"/>
      <c r="E12" s="55"/>
      <c r="F12" s="55"/>
    </row>
    <row r="13" spans="2:6" x14ac:dyDescent="0.35">
      <c r="B13" s="386" t="s">
        <v>960</v>
      </c>
      <c r="C13" s="375"/>
      <c r="D13" s="375"/>
      <c r="E13" s="375"/>
      <c r="F13" s="375"/>
    </row>
    <row r="14" spans="2:6" ht="9.75" customHeight="1" x14ac:dyDescent="0.35">
      <c r="B14" s="211"/>
      <c r="C14" s="64"/>
      <c r="D14" s="64"/>
      <c r="E14" s="64"/>
      <c r="F14" s="64"/>
    </row>
    <row r="15" spans="2:6" ht="16.5" x14ac:dyDescent="0.35">
      <c r="B15" s="186" t="s">
        <v>935</v>
      </c>
      <c r="C15" s="186" t="s">
        <v>951</v>
      </c>
      <c r="D15" s="186" t="s">
        <v>952</v>
      </c>
      <c r="E15" s="186" t="s">
        <v>953</v>
      </c>
      <c r="F15" s="186" t="s">
        <v>954</v>
      </c>
    </row>
    <row r="16" spans="2:6" x14ac:dyDescent="0.35">
      <c r="B16" s="84" t="s">
        <v>936</v>
      </c>
      <c r="C16" s="212" t="s">
        <v>947</v>
      </c>
      <c r="D16" s="212" t="s">
        <v>586</v>
      </c>
      <c r="E16" s="213">
        <v>43819</v>
      </c>
      <c r="F16" s="212" t="s">
        <v>949</v>
      </c>
    </row>
    <row r="17" spans="2:6" x14ac:dyDescent="0.35">
      <c r="B17" s="84" t="s">
        <v>937</v>
      </c>
      <c r="C17" s="212" t="s">
        <v>947</v>
      </c>
      <c r="D17" s="212" t="s">
        <v>594</v>
      </c>
      <c r="E17" s="213">
        <v>44670</v>
      </c>
      <c r="F17" s="212" t="s">
        <v>950</v>
      </c>
    </row>
    <row r="18" spans="2:6" x14ac:dyDescent="0.35">
      <c r="B18" s="84" t="s">
        <v>938</v>
      </c>
      <c r="C18" s="212" t="s">
        <v>947</v>
      </c>
      <c r="D18" s="212" t="s">
        <v>594</v>
      </c>
      <c r="E18" s="213">
        <v>44670</v>
      </c>
      <c r="F18" s="212" t="s">
        <v>950</v>
      </c>
    </row>
    <row r="19" spans="2:6" x14ac:dyDescent="0.35">
      <c r="B19" s="84" t="s">
        <v>939</v>
      </c>
      <c r="C19" s="212" t="s">
        <v>947</v>
      </c>
      <c r="D19" s="212" t="s">
        <v>594</v>
      </c>
      <c r="E19" s="213">
        <v>42913</v>
      </c>
      <c r="F19" s="212" t="s">
        <v>949</v>
      </c>
    </row>
    <row r="20" spans="2:6" x14ac:dyDescent="0.35">
      <c r="B20" s="84" t="s">
        <v>940</v>
      </c>
      <c r="C20" s="212" t="s">
        <v>947</v>
      </c>
      <c r="D20" s="212" t="s">
        <v>586</v>
      </c>
      <c r="E20" s="213">
        <v>44518</v>
      </c>
      <c r="F20" s="212" t="s">
        <v>949</v>
      </c>
    </row>
    <row r="21" spans="2:6" x14ac:dyDescent="0.35">
      <c r="B21" s="84" t="s">
        <v>941</v>
      </c>
      <c r="C21" s="212" t="s">
        <v>947</v>
      </c>
      <c r="D21" s="212" t="s">
        <v>594</v>
      </c>
      <c r="E21" s="213">
        <v>43571</v>
      </c>
      <c r="F21" s="212" t="s">
        <v>949</v>
      </c>
    </row>
    <row r="22" spans="2:6" x14ac:dyDescent="0.35">
      <c r="B22" s="84" t="s">
        <v>942</v>
      </c>
      <c r="C22" s="212" t="s">
        <v>947</v>
      </c>
      <c r="D22" s="212" t="s">
        <v>594</v>
      </c>
      <c r="E22" s="213">
        <v>44670</v>
      </c>
      <c r="F22" s="212" t="s">
        <v>950</v>
      </c>
    </row>
    <row r="23" spans="2:6" x14ac:dyDescent="0.35">
      <c r="B23" s="84" t="s">
        <v>943</v>
      </c>
      <c r="C23" s="212" t="s">
        <v>947</v>
      </c>
      <c r="D23" s="212" t="s">
        <v>586</v>
      </c>
      <c r="E23" s="213">
        <v>44670</v>
      </c>
      <c r="F23" s="212" t="s">
        <v>949</v>
      </c>
    </row>
    <row r="24" spans="2:6" x14ac:dyDescent="0.35">
      <c r="B24" s="84" t="s">
        <v>944</v>
      </c>
      <c r="C24" s="212" t="s">
        <v>947</v>
      </c>
      <c r="D24" s="212" t="s">
        <v>586</v>
      </c>
      <c r="E24" s="213">
        <v>44067</v>
      </c>
      <c r="F24" s="212" t="s">
        <v>950</v>
      </c>
    </row>
    <row r="25" spans="2:6" x14ac:dyDescent="0.35">
      <c r="B25" s="84" t="s">
        <v>945</v>
      </c>
      <c r="C25" s="212" t="s">
        <v>947</v>
      </c>
      <c r="D25" s="212" t="s">
        <v>586</v>
      </c>
      <c r="E25" s="213">
        <v>43607</v>
      </c>
      <c r="F25" s="212" t="s">
        <v>949</v>
      </c>
    </row>
    <row r="26" spans="2:6" x14ac:dyDescent="0.35">
      <c r="B26" s="84" t="s">
        <v>946</v>
      </c>
      <c r="C26" s="212" t="s">
        <v>947</v>
      </c>
      <c r="D26" s="212" t="s">
        <v>594</v>
      </c>
      <c r="E26" s="213">
        <v>44952</v>
      </c>
      <c r="F26" s="212" t="s">
        <v>949</v>
      </c>
    </row>
    <row r="27" spans="2:6" ht="16.5" x14ac:dyDescent="0.35">
      <c r="B27" s="214" t="s">
        <v>959</v>
      </c>
      <c r="C27" s="12"/>
      <c r="D27" s="12"/>
      <c r="E27" s="12"/>
      <c r="F27" s="12"/>
    </row>
    <row r="28" spans="2:6" x14ac:dyDescent="0.35">
      <c r="B28" s="79" t="s">
        <v>955</v>
      </c>
      <c r="C28" s="12"/>
      <c r="D28" s="12"/>
      <c r="E28" s="12"/>
      <c r="F28" s="12"/>
    </row>
    <row r="29" spans="2:6" x14ac:dyDescent="0.35">
      <c r="B29" s="79" t="s">
        <v>956</v>
      </c>
      <c r="C29" s="12"/>
      <c r="D29" s="12"/>
      <c r="E29" s="12"/>
      <c r="F29" s="12"/>
    </row>
    <row r="30" spans="2:6" x14ac:dyDescent="0.35">
      <c r="B30" s="171" t="s">
        <v>957</v>
      </c>
      <c r="C30" s="12"/>
      <c r="D30" s="12"/>
      <c r="E30" s="12"/>
      <c r="F30" s="12"/>
    </row>
    <row r="31" spans="2:6" x14ac:dyDescent="0.35">
      <c r="B31" s="79" t="s">
        <v>958</v>
      </c>
      <c r="C31" s="12"/>
      <c r="D31" s="12"/>
      <c r="E31" s="12"/>
      <c r="F31" s="12"/>
    </row>
    <row r="32" spans="2:6" x14ac:dyDescent="0.35"/>
    <row r="33" spans="2:6" x14ac:dyDescent="0.35">
      <c r="B33" s="54" t="s">
        <v>108</v>
      </c>
      <c r="C33" s="11"/>
      <c r="D33" s="11"/>
      <c r="E33" s="11"/>
      <c r="F33" s="11"/>
    </row>
    <row r="34" spans="2:6" ht="8.15" customHeight="1" x14ac:dyDescent="0.35">
      <c r="B34" s="58"/>
      <c r="C34" s="55"/>
      <c r="D34" s="55"/>
      <c r="E34" s="55"/>
      <c r="F34" s="55"/>
    </row>
    <row r="35" spans="2:6" x14ac:dyDescent="0.35">
      <c r="B35" s="68" t="s">
        <v>111</v>
      </c>
      <c r="C35" s="69"/>
      <c r="D35" s="69"/>
      <c r="E35" s="69"/>
      <c r="F35" s="69"/>
    </row>
    <row r="36" spans="2:6" ht="8.15" customHeight="1" x14ac:dyDescent="0.35">
      <c r="B36" s="58"/>
      <c r="C36" s="55"/>
      <c r="D36" s="55"/>
      <c r="E36" s="55"/>
      <c r="F36" s="55"/>
    </row>
    <row r="37" spans="2:6" ht="336" customHeight="1" x14ac:dyDescent="0.35">
      <c r="B37" s="374" t="s">
        <v>109</v>
      </c>
      <c r="C37" s="384"/>
      <c r="D37" s="384"/>
      <c r="E37" s="384"/>
      <c r="F37" s="384"/>
    </row>
    <row r="38" spans="2:6" x14ac:dyDescent="0.35">
      <c r="B38" s="68" t="s">
        <v>110</v>
      </c>
      <c r="C38" s="69"/>
      <c r="D38" s="69"/>
      <c r="E38" s="69"/>
      <c r="F38" s="69"/>
    </row>
    <row r="39" spans="2:6" x14ac:dyDescent="0.35"/>
    <row r="40" spans="2:6" ht="114.75" customHeight="1" x14ac:dyDescent="0.35">
      <c r="B40" s="374" t="s">
        <v>930</v>
      </c>
      <c r="C40" s="384"/>
      <c r="D40" s="384"/>
      <c r="E40" s="384"/>
      <c r="F40" s="384"/>
    </row>
    <row r="41" spans="2:6" x14ac:dyDescent="0.35"/>
    <row r="42" spans="2:6" x14ac:dyDescent="0.35">
      <c r="B42" s="54" t="s">
        <v>112</v>
      </c>
      <c r="C42" s="11"/>
      <c r="D42" s="11"/>
      <c r="E42" s="11"/>
      <c r="F42" s="11"/>
    </row>
    <row r="43" spans="2:6" ht="8.15" customHeight="1" x14ac:dyDescent="0.35">
      <c r="B43" s="58"/>
      <c r="C43" s="55"/>
      <c r="D43" s="55"/>
      <c r="E43" s="55"/>
      <c r="F43" s="55"/>
    </row>
    <row r="44" spans="2:6" ht="15.65" customHeight="1" x14ac:dyDescent="0.35">
      <c r="B44" s="374" t="s">
        <v>113</v>
      </c>
      <c r="C44" s="384"/>
      <c r="D44" s="384"/>
      <c r="E44" s="384"/>
      <c r="F44" s="384"/>
    </row>
    <row r="45" spans="2:6" x14ac:dyDescent="0.35">
      <c r="B45" s="374"/>
      <c r="C45" s="384"/>
      <c r="D45" s="384"/>
      <c r="E45" s="384"/>
      <c r="F45" s="384"/>
    </row>
    <row r="46" spans="2:6" x14ac:dyDescent="0.35">
      <c r="B46" s="54" t="s">
        <v>114</v>
      </c>
      <c r="C46" s="11"/>
      <c r="D46" s="11"/>
      <c r="E46" s="11"/>
      <c r="F46" s="11"/>
    </row>
    <row r="47" spans="2:6" ht="10.4" customHeight="1" x14ac:dyDescent="0.35">
      <c r="B47" s="58"/>
      <c r="C47" s="55"/>
      <c r="D47" s="55"/>
      <c r="E47" s="55"/>
      <c r="F47" s="55"/>
    </row>
    <row r="48" spans="2:6" ht="14.9" customHeight="1" x14ac:dyDescent="0.35">
      <c r="B48" s="68" t="s">
        <v>116</v>
      </c>
      <c r="C48" s="69"/>
      <c r="D48" s="69"/>
      <c r="E48" s="69"/>
      <c r="F48" s="69"/>
    </row>
    <row r="49" spans="2:6" ht="12.65" customHeight="1" x14ac:dyDescent="0.35"/>
    <row r="50" spans="2:6" ht="331.5" customHeight="1" x14ac:dyDescent="0.35">
      <c r="B50" s="374" t="s">
        <v>115</v>
      </c>
      <c r="C50" s="384"/>
      <c r="D50" s="384"/>
      <c r="E50" s="384"/>
      <c r="F50" s="384"/>
    </row>
    <row r="51" spans="2:6" x14ac:dyDescent="0.35"/>
    <row r="52" spans="2:6" x14ac:dyDescent="0.35">
      <c r="B52" s="68" t="s">
        <v>117</v>
      </c>
      <c r="C52" s="69"/>
      <c r="D52" s="69"/>
      <c r="E52" s="69"/>
      <c r="F52" s="69"/>
    </row>
    <row r="53" spans="2:6" x14ac:dyDescent="0.35"/>
    <row r="54" spans="2:6" ht="223.5" customHeight="1" x14ac:dyDescent="0.35">
      <c r="B54" s="374" t="s">
        <v>807</v>
      </c>
      <c r="C54" s="384"/>
      <c r="D54" s="384"/>
      <c r="E54" s="384"/>
      <c r="F54" s="384"/>
    </row>
    <row r="55" spans="2:6" ht="15.75" customHeight="1" x14ac:dyDescent="0.35">
      <c r="B55" s="61"/>
      <c r="C55" s="62"/>
      <c r="D55" s="62"/>
      <c r="E55" s="62"/>
      <c r="F55" s="62"/>
    </row>
    <row r="56" spans="2:6" ht="16.5" customHeight="1" x14ac:dyDescent="0.35">
      <c r="B56" s="68" t="s">
        <v>806</v>
      </c>
      <c r="C56" s="69"/>
      <c r="D56" s="69"/>
      <c r="E56" s="69"/>
      <c r="F56" s="69"/>
    </row>
    <row r="57" spans="2:6" ht="62.25" customHeight="1" x14ac:dyDescent="0.35">
      <c r="B57" s="374" t="s">
        <v>963</v>
      </c>
      <c r="C57" s="384"/>
      <c r="D57" s="384"/>
      <c r="E57" s="384"/>
      <c r="F57" s="384"/>
    </row>
    <row r="58" spans="2:6" x14ac:dyDescent="0.35"/>
    <row r="59" spans="2:6" x14ac:dyDescent="0.35">
      <c r="B59" s="54" t="s">
        <v>146</v>
      </c>
      <c r="C59" s="11"/>
      <c r="D59" s="11"/>
      <c r="E59" s="11"/>
      <c r="F59" s="11"/>
    </row>
    <row r="60" spans="2:6" x14ac:dyDescent="0.35">
      <c r="B60" s="58"/>
      <c r="C60" s="55"/>
      <c r="D60" s="55"/>
      <c r="E60" s="55"/>
      <c r="F60" s="55"/>
    </row>
    <row r="61" spans="2:6" x14ac:dyDescent="0.35">
      <c r="B61" s="68" t="s">
        <v>147</v>
      </c>
      <c r="C61" s="69"/>
      <c r="D61" s="69"/>
      <c r="E61" s="69"/>
      <c r="F61" s="69"/>
    </row>
    <row r="62" spans="2:6" ht="7.5" customHeight="1" x14ac:dyDescent="0.35"/>
    <row r="63" spans="2:6" ht="194.25" customHeight="1" x14ac:dyDescent="0.35">
      <c r="B63" s="374" t="s">
        <v>282</v>
      </c>
      <c r="C63" s="384"/>
      <c r="D63" s="384"/>
      <c r="E63" s="384"/>
      <c r="F63" s="384"/>
    </row>
    <row r="64" spans="2:6" ht="14.25" customHeight="1" x14ac:dyDescent="0.35">
      <c r="B64" s="61"/>
      <c r="C64" s="62"/>
      <c r="D64" s="62"/>
      <c r="E64" s="62"/>
      <c r="F64" s="62"/>
    </row>
    <row r="65" spans="2:6" x14ac:dyDescent="0.35">
      <c r="B65" s="68" t="s">
        <v>276</v>
      </c>
      <c r="C65" s="69"/>
      <c r="D65" s="69"/>
      <c r="E65" s="69"/>
      <c r="F65" s="69"/>
    </row>
    <row r="66" spans="2:6" ht="7.5" customHeight="1" x14ac:dyDescent="0.35"/>
    <row r="67" spans="2:6" ht="187.5" customHeight="1" x14ac:dyDescent="0.35">
      <c r="B67" s="374" t="s">
        <v>283</v>
      </c>
      <c r="C67" s="384"/>
      <c r="D67" s="384"/>
      <c r="E67" s="384"/>
      <c r="F67" s="384"/>
    </row>
    <row r="68" spans="2:6" x14ac:dyDescent="0.35"/>
    <row r="69" spans="2:6" x14ac:dyDescent="0.35">
      <c r="B69" s="54" t="s">
        <v>151</v>
      </c>
      <c r="C69" s="11"/>
      <c r="D69" s="11"/>
      <c r="E69" s="11"/>
      <c r="F69" s="11"/>
    </row>
    <row r="70" spans="2:6" x14ac:dyDescent="0.35">
      <c r="B70" s="58"/>
      <c r="C70" s="55"/>
      <c r="D70" s="55"/>
      <c r="E70" s="55"/>
      <c r="F70" s="55"/>
    </row>
    <row r="71" spans="2:6" x14ac:dyDescent="0.35">
      <c r="B71" s="68" t="s">
        <v>152</v>
      </c>
      <c r="C71" s="69"/>
      <c r="D71" s="69"/>
      <c r="E71" s="69"/>
      <c r="F71" s="69"/>
    </row>
    <row r="72" spans="2:6" ht="7.5" customHeight="1" x14ac:dyDescent="0.35"/>
    <row r="73" spans="2:6" ht="108" customHeight="1" x14ac:dyDescent="0.35">
      <c r="B73" s="374" t="s">
        <v>851</v>
      </c>
      <c r="C73" s="374"/>
      <c r="D73" s="374"/>
      <c r="E73" s="374"/>
      <c r="F73" s="374"/>
    </row>
    <row r="74" spans="2:6" x14ac:dyDescent="0.35"/>
    <row r="75" spans="2:6" x14ac:dyDescent="0.35">
      <c r="B75" s="68" t="s">
        <v>153</v>
      </c>
      <c r="C75" s="69"/>
      <c r="D75" s="69"/>
      <c r="E75" s="69"/>
      <c r="F75" s="69"/>
    </row>
    <row r="76" spans="2:6" ht="8.25" customHeight="1" x14ac:dyDescent="0.35"/>
    <row r="77" spans="2:6" x14ac:dyDescent="0.35">
      <c r="B77" t="s">
        <v>852</v>
      </c>
    </row>
    <row r="78" spans="2:6" x14ac:dyDescent="0.35"/>
    <row r="79" spans="2:6" x14ac:dyDescent="0.35">
      <c r="B79" s="54" t="s">
        <v>154</v>
      </c>
      <c r="C79" s="11"/>
      <c r="D79" s="11"/>
      <c r="E79" s="11"/>
      <c r="F79" s="11"/>
    </row>
    <row r="80" spans="2:6" x14ac:dyDescent="0.35">
      <c r="B80" s="58"/>
      <c r="C80" s="55"/>
      <c r="D80" s="55"/>
      <c r="E80" s="55"/>
      <c r="F80" s="55"/>
    </row>
    <row r="81" spans="2:6" x14ac:dyDescent="0.35">
      <c r="B81" s="68" t="s">
        <v>155</v>
      </c>
      <c r="C81" s="69"/>
      <c r="D81" s="69"/>
      <c r="E81" s="69"/>
      <c r="F81" s="69"/>
    </row>
    <row r="82" spans="2:6" ht="7.5" customHeight="1" x14ac:dyDescent="0.35"/>
    <row r="83" spans="2:6" ht="282" customHeight="1" x14ac:dyDescent="0.35">
      <c r="B83" s="377" t="s">
        <v>156</v>
      </c>
      <c r="C83" s="376"/>
      <c r="D83" s="376"/>
      <c r="E83" s="376"/>
      <c r="F83" s="376"/>
    </row>
    <row r="84" spans="2:6" x14ac:dyDescent="0.35"/>
    <row r="85" spans="2:6" x14ac:dyDescent="0.35">
      <c r="B85" s="68" t="s">
        <v>882</v>
      </c>
      <c r="C85" s="69"/>
      <c r="D85" s="69"/>
      <c r="E85" s="69"/>
      <c r="F85" s="69"/>
    </row>
    <row r="86" spans="2:6" ht="9" customHeight="1" x14ac:dyDescent="0.35"/>
    <row r="87" spans="2:6" ht="46.5" customHeight="1" x14ac:dyDescent="0.35">
      <c r="B87" s="377" t="s">
        <v>805</v>
      </c>
      <c r="C87" s="377"/>
      <c r="D87" s="377"/>
      <c r="E87" s="377"/>
      <c r="F87" s="377"/>
    </row>
    <row r="88" spans="2:6" x14ac:dyDescent="0.35"/>
    <row r="89" spans="2:6" x14ac:dyDescent="0.35">
      <c r="B89" s="54" t="s">
        <v>157</v>
      </c>
      <c r="C89" s="11"/>
      <c r="D89" s="11"/>
      <c r="E89" s="11"/>
      <c r="F89" s="11"/>
    </row>
    <row r="90" spans="2:6" x14ac:dyDescent="0.35">
      <c r="B90" s="58"/>
      <c r="C90" s="55"/>
      <c r="D90" s="55"/>
      <c r="E90" s="55"/>
      <c r="F90" s="55"/>
    </row>
    <row r="91" spans="2:6" x14ac:dyDescent="0.35">
      <c r="B91" s="68" t="s">
        <v>158</v>
      </c>
      <c r="C91" s="69"/>
      <c r="D91" s="69"/>
      <c r="E91" s="69"/>
      <c r="F91" s="69"/>
    </row>
    <row r="92" spans="2:6" ht="7.5" customHeight="1" x14ac:dyDescent="0.35"/>
    <row r="93" spans="2:6" ht="96" customHeight="1" x14ac:dyDescent="0.35">
      <c r="B93" s="374" t="s">
        <v>159</v>
      </c>
      <c r="C93" s="384"/>
      <c r="D93" s="384"/>
      <c r="E93" s="384"/>
      <c r="F93" s="384"/>
    </row>
    <row r="94" spans="2:6" x14ac:dyDescent="0.35"/>
    <row r="95" spans="2:6" x14ac:dyDescent="0.35">
      <c r="B95" s="68" t="s">
        <v>275</v>
      </c>
      <c r="C95" s="69"/>
      <c r="D95" s="69"/>
      <c r="E95" s="69"/>
      <c r="F95" s="69"/>
    </row>
    <row r="96" spans="2:6" ht="7.5" customHeight="1" x14ac:dyDescent="0.35"/>
    <row r="97" spans="2:6" x14ac:dyDescent="0.35">
      <c r="B97" s="374" t="s">
        <v>356</v>
      </c>
      <c r="C97" s="384"/>
      <c r="D97" s="384"/>
      <c r="E97" s="384"/>
      <c r="F97" s="384"/>
    </row>
    <row r="98" spans="2:6" x14ac:dyDescent="0.35"/>
    <row r="99" spans="2:6" x14ac:dyDescent="0.35">
      <c r="B99" s="54" t="s">
        <v>160</v>
      </c>
      <c r="C99" s="11"/>
      <c r="D99" s="11"/>
      <c r="E99" s="11"/>
      <c r="F99" s="11"/>
    </row>
    <row r="100" spans="2:6" x14ac:dyDescent="0.35">
      <c r="B100" s="58"/>
      <c r="C100" s="55"/>
      <c r="D100" s="55"/>
      <c r="E100" s="55"/>
      <c r="F100" s="55"/>
    </row>
    <row r="101" spans="2:6" x14ac:dyDescent="0.35">
      <c r="B101" s="68" t="s">
        <v>274</v>
      </c>
      <c r="C101" s="69"/>
      <c r="D101" s="69"/>
      <c r="E101" s="69"/>
      <c r="F101" s="69"/>
    </row>
    <row r="102" spans="2:6" ht="7.5" customHeight="1" x14ac:dyDescent="0.35"/>
    <row r="103" spans="2:6" ht="121.5" customHeight="1" x14ac:dyDescent="0.35">
      <c r="B103" s="377" t="s">
        <v>161</v>
      </c>
      <c r="C103" s="376"/>
      <c r="D103" s="376"/>
      <c r="E103" s="376"/>
      <c r="F103" s="376"/>
    </row>
    <row r="104" spans="2:6" x14ac:dyDescent="0.35">
      <c r="B104" s="54" t="s">
        <v>162</v>
      </c>
      <c r="C104" s="11"/>
      <c r="D104" s="11"/>
      <c r="E104" s="11"/>
      <c r="F104" s="11"/>
    </row>
    <row r="105" spans="2:6" x14ac:dyDescent="0.35">
      <c r="B105" s="58"/>
      <c r="C105" s="55"/>
      <c r="D105" s="55"/>
      <c r="E105" s="55"/>
      <c r="F105" s="55"/>
    </row>
    <row r="106" spans="2:6" x14ac:dyDescent="0.35">
      <c r="B106" s="68" t="s">
        <v>163</v>
      </c>
      <c r="C106" s="69"/>
      <c r="D106" s="69"/>
      <c r="E106" s="69"/>
      <c r="F106" s="69"/>
    </row>
    <row r="107" spans="2:6" ht="12.75" customHeight="1" x14ac:dyDescent="0.35">
      <c r="B107" s="374" t="s">
        <v>883</v>
      </c>
      <c r="C107" s="374"/>
      <c r="D107" s="374"/>
      <c r="E107" s="374"/>
      <c r="F107" s="374"/>
    </row>
    <row r="108" spans="2:6" ht="409.5" customHeight="1" x14ac:dyDescent="0.35">
      <c r="B108" s="374"/>
      <c r="C108" s="374"/>
      <c r="D108" s="374"/>
      <c r="E108" s="374"/>
      <c r="F108" s="374"/>
    </row>
    <row r="109" spans="2:6" x14ac:dyDescent="0.35"/>
    <row r="110" spans="2:6" x14ac:dyDescent="0.35">
      <c r="B110" s="68" t="s">
        <v>165</v>
      </c>
      <c r="C110" s="69"/>
      <c r="D110" s="69"/>
      <c r="E110" s="69"/>
      <c r="F110" s="69"/>
    </row>
    <row r="111" spans="2:6" x14ac:dyDescent="0.35">
      <c r="B111" t="s">
        <v>271</v>
      </c>
    </row>
    <row r="112" spans="2:6" x14ac:dyDescent="0.35"/>
    <row r="113" spans="2:6" x14ac:dyDescent="0.35">
      <c r="B113" s="68" t="s">
        <v>272</v>
      </c>
      <c r="C113" s="69"/>
      <c r="D113" s="69"/>
      <c r="E113" s="69"/>
      <c r="F113" s="69"/>
    </row>
    <row r="114" spans="2:6" x14ac:dyDescent="0.35">
      <c r="B114" t="s">
        <v>273</v>
      </c>
    </row>
    <row r="115" spans="2:6" x14ac:dyDescent="0.35">
      <c r="B115" s="383"/>
      <c r="C115" s="383"/>
      <c r="D115" s="383"/>
      <c r="E115" s="383"/>
      <c r="F115" s="383"/>
    </row>
    <row r="116" spans="2:6" x14ac:dyDescent="0.35">
      <c r="B116" s="54" t="s">
        <v>166</v>
      </c>
      <c r="C116" s="11"/>
      <c r="D116" s="11"/>
      <c r="E116" s="11"/>
      <c r="F116" s="11"/>
    </row>
    <row r="117" spans="2:6" x14ac:dyDescent="0.35">
      <c r="B117" s="58"/>
      <c r="C117" s="55"/>
      <c r="D117" s="55"/>
      <c r="E117" s="55"/>
      <c r="F117" s="55"/>
    </row>
    <row r="118" spans="2:6" x14ac:dyDescent="0.35">
      <c r="B118" s="68" t="s">
        <v>167</v>
      </c>
      <c r="C118" s="69"/>
      <c r="D118" s="69"/>
      <c r="E118" s="69"/>
      <c r="F118" s="69"/>
    </row>
    <row r="119" spans="2:6" ht="29.25" customHeight="1" x14ac:dyDescent="0.35">
      <c r="B119" s="377" t="s">
        <v>799</v>
      </c>
      <c r="C119" s="377"/>
      <c r="D119" s="377"/>
      <c r="E119" s="377"/>
      <c r="F119" s="377"/>
    </row>
    <row r="120" spans="2:6" x14ac:dyDescent="0.35">
      <c r="B120" s="383"/>
      <c r="C120" s="383"/>
      <c r="D120" s="383"/>
      <c r="E120" s="383"/>
      <c r="F120" s="383"/>
    </row>
    <row r="121" spans="2:6" ht="36.75" customHeight="1" x14ac:dyDescent="0.35">
      <c r="B121" s="381" t="s">
        <v>801</v>
      </c>
      <c r="C121" s="381"/>
      <c r="D121" s="381"/>
      <c r="E121" s="381"/>
      <c r="F121" s="381"/>
    </row>
    <row r="122" spans="2:6" ht="171" customHeight="1" x14ac:dyDescent="0.35">
      <c r="B122" s="380" t="s">
        <v>802</v>
      </c>
      <c r="C122" s="380"/>
      <c r="D122" s="380"/>
      <c r="E122" s="380"/>
      <c r="F122" s="380"/>
    </row>
    <row r="123" spans="2:6" x14ac:dyDescent="0.35">
      <c r="B123" s="383"/>
      <c r="C123" s="383"/>
      <c r="D123" s="383"/>
      <c r="E123" s="383"/>
      <c r="F123" s="383"/>
    </row>
    <row r="124" spans="2:6" x14ac:dyDescent="0.35">
      <c r="B124" s="54" t="s">
        <v>170</v>
      </c>
      <c r="C124" s="11"/>
      <c r="D124" s="11"/>
      <c r="E124" s="11"/>
      <c r="F124" s="11"/>
    </row>
    <row r="125" spans="2:6" x14ac:dyDescent="0.35"/>
    <row r="126" spans="2:6" x14ac:dyDescent="0.35">
      <c r="B126" s="68" t="s">
        <v>800</v>
      </c>
      <c r="C126" s="69"/>
      <c r="D126" s="69"/>
      <c r="E126" s="69"/>
      <c r="F126" s="69"/>
    </row>
    <row r="127" spans="2:6" ht="156.75" customHeight="1" x14ac:dyDescent="0.35">
      <c r="B127" s="374" t="s">
        <v>803</v>
      </c>
      <c r="C127" s="374"/>
      <c r="D127" s="374"/>
      <c r="E127" s="374"/>
      <c r="F127" s="374"/>
    </row>
    <row r="128" spans="2:6" x14ac:dyDescent="0.35">
      <c r="B128" s="383"/>
      <c r="C128" s="383"/>
      <c r="D128" s="383"/>
      <c r="E128" s="383"/>
      <c r="F128" s="383"/>
    </row>
    <row r="129" spans="2:6" x14ac:dyDescent="0.35">
      <c r="B129" s="68" t="s">
        <v>171</v>
      </c>
      <c r="C129" s="69"/>
      <c r="D129" s="69"/>
      <c r="E129" s="69"/>
      <c r="F129" s="69"/>
    </row>
    <row r="130" spans="2:6" x14ac:dyDescent="0.35">
      <c r="B130" s="377" t="s">
        <v>804</v>
      </c>
      <c r="C130" s="377"/>
      <c r="D130" s="377"/>
      <c r="E130" s="377"/>
      <c r="F130" s="377"/>
    </row>
    <row r="131" spans="2:6" x14ac:dyDescent="0.35">
      <c r="B131" s="74"/>
      <c r="C131" s="74"/>
      <c r="D131" s="74"/>
      <c r="E131" s="74"/>
      <c r="F131" s="74"/>
    </row>
    <row r="132" spans="2:6" x14ac:dyDescent="0.35">
      <c r="B132" s="383"/>
      <c r="C132" s="383"/>
      <c r="D132" s="383"/>
      <c r="E132" s="383"/>
      <c r="F132" s="383"/>
    </row>
    <row r="133" spans="2:6" x14ac:dyDescent="0.35">
      <c r="B133" s="54" t="s">
        <v>169</v>
      </c>
      <c r="C133" s="11"/>
      <c r="D133" s="11"/>
      <c r="E133" s="11"/>
      <c r="F133" s="11"/>
    </row>
    <row r="134" spans="2:6" x14ac:dyDescent="0.35"/>
    <row r="135" spans="2:6" ht="17.25" customHeight="1" x14ac:dyDescent="0.35">
      <c r="B135" s="382" t="s">
        <v>884</v>
      </c>
      <c r="C135" s="382"/>
      <c r="D135" s="382"/>
      <c r="E135" s="382"/>
      <c r="F135" s="382"/>
    </row>
    <row r="136" spans="2:6" ht="57.75" customHeight="1" x14ac:dyDescent="0.35">
      <c r="B136" s="379" t="s">
        <v>798</v>
      </c>
      <c r="C136" s="379"/>
      <c r="D136" s="379"/>
      <c r="E136" s="379"/>
      <c r="F136" s="379"/>
    </row>
    <row r="137" spans="2:6" x14ac:dyDescent="0.35"/>
  </sheetData>
  <mergeCells count="32">
    <mergeCell ref="B45:F45"/>
    <mergeCell ref="B44:F44"/>
    <mergeCell ref="B50:F50"/>
    <mergeCell ref="B54:F54"/>
    <mergeCell ref="B6:F6"/>
    <mergeCell ref="B10:F10"/>
    <mergeCell ref="B8:F8"/>
    <mergeCell ref="B13:F13"/>
    <mergeCell ref="B37:F37"/>
    <mergeCell ref="B40:F40"/>
    <mergeCell ref="B57:F57"/>
    <mergeCell ref="B97:F97"/>
    <mergeCell ref="B103:F103"/>
    <mergeCell ref="B115:F115"/>
    <mergeCell ref="B107:F108"/>
    <mergeCell ref="B63:F63"/>
    <mergeCell ref="B67:F67"/>
    <mergeCell ref="B73:F73"/>
    <mergeCell ref="B83:F83"/>
    <mergeCell ref="B93:F93"/>
    <mergeCell ref="B136:F136"/>
    <mergeCell ref="B119:F119"/>
    <mergeCell ref="B122:F122"/>
    <mergeCell ref="B121:F121"/>
    <mergeCell ref="B87:F87"/>
    <mergeCell ref="B135:F135"/>
    <mergeCell ref="B120:F120"/>
    <mergeCell ref="B123:F123"/>
    <mergeCell ref="B128:F128"/>
    <mergeCell ref="B132:F132"/>
    <mergeCell ref="B127:F127"/>
    <mergeCell ref="B130:F130"/>
  </mergeCells>
  <pageMargins left="0.511811024" right="0.511811024" top="0.78740157499999996" bottom="0.78740157499999996" header="0.31496062000000002" footer="0.31496062000000002"/>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C6C3A-BCF0-4E37-9939-E282906EF619}">
  <sheetPr>
    <tabColor rgb="FF0070C0"/>
  </sheetPr>
  <dimension ref="A1:N107"/>
  <sheetViews>
    <sheetView showGridLines="0" showRowColHeaders="0" zoomScale="80" zoomScaleNormal="80" workbookViewId="0"/>
  </sheetViews>
  <sheetFormatPr defaultColWidth="0" defaultRowHeight="14.5" zeroHeight="1" x14ac:dyDescent="0.35"/>
  <cols>
    <col min="1" max="1" width="3.453125" customWidth="1"/>
    <col min="2" max="2" width="155.1796875" customWidth="1"/>
    <col min="3" max="5" width="15.26953125" customWidth="1"/>
    <col min="6" max="6" width="9.26953125" style="12" customWidth="1"/>
    <col min="7" max="14" width="0" hidden="1" customWidth="1"/>
    <col min="15" max="16384" width="9.1796875" hidden="1"/>
  </cols>
  <sheetData>
    <row r="1" spans="2:6" ht="32.25" customHeight="1" x14ac:dyDescent="0.35">
      <c r="B1" s="71" t="s">
        <v>1268</v>
      </c>
      <c r="F1"/>
    </row>
    <row r="2" spans="2:6" ht="28" customHeight="1" x14ac:dyDescent="0.35">
      <c r="B2" s="72"/>
      <c r="F2"/>
    </row>
    <row r="3" spans="2:6" x14ac:dyDescent="0.35">
      <c r="B3" s="54" t="s">
        <v>168</v>
      </c>
      <c r="C3" s="11"/>
      <c r="D3" s="11"/>
      <c r="E3" s="11"/>
      <c r="F3" s="11"/>
    </row>
    <row r="4" spans="2:6" x14ac:dyDescent="0.35">
      <c r="B4" s="58"/>
      <c r="C4" s="55"/>
      <c r="D4" s="55"/>
      <c r="E4" s="55"/>
      <c r="F4" s="55"/>
    </row>
    <row r="5" spans="2:6" x14ac:dyDescent="0.35">
      <c r="B5" s="68" t="s">
        <v>186</v>
      </c>
      <c r="C5" s="69"/>
      <c r="D5" s="69"/>
      <c r="E5" s="69"/>
      <c r="F5" s="69"/>
    </row>
    <row r="6" spans="2:6" x14ac:dyDescent="0.35">
      <c r="B6" t="s">
        <v>187</v>
      </c>
    </row>
    <row r="7" spans="2:6" x14ac:dyDescent="0.35"/>
    <row r="8" spans="2:6" x14ac:dyDescent="0.35">
      <c r="B8" s="54" t="s">
        <v>188</v>
      </c>
      <c r="C8" s="11"/>
      <c r="D8" s="11"/>
      <c r="E8" s="11"/>
      <c r="F8" s="11"/>
    </row>
    <row r="9" spans="2:6" x14ac:dyDescent="0.35">
      <c r="B9" s="58"/>
      <c r="C9" s="55"/>
      <c r="D9" s="55"/>
      <c r="E9" s="55"/>
      <c r="F9" s="55"/>
    </row>
    <row r="10" spans="2:6" x14ac:dyDescent="0.35">
      <c r="B10" s="68" t="s">
        <v>189</v>
      </c>
      <c r="C10" s="68"/>
      <c r="D10" s="68"/>
      <c r="E10" s="68"/>
      <c r="F10" s="68"/>
    </row>
    <row r="11" spans="2:6" ht="119.25" customHeight="1" x14ac:dyDescent="0.35">
      <c r="B11" s="374" t="s">
        <v>192</v>
      </c>
      <c r="C11" s="374"/>
      <c r="D11" s="374"/>
      <c r="E11" s="374"/>
      <c r="F11" s="374"/>
    </row>
    <row r="12" spans="2:6" x14ac:dyDescent="0.35"/>
    <row r="13" spans="2:6" x14ac:dyDescent="0.35">
      <c r="B13" s="68" t="s">
        <v>190</v>
      </c>
      <c r="C13" s="68"/>
      <c r="D13" s="68"/>
      <c r="E13" s="68"/>
      <c r="F13" s="68"/>
    </row>
    <row r="14" spans="2:6" ht="71.25" customHeight="1" x14ac:dyDescent="0.35">
      <c r="B14" s="374" t="s">
        <v>198</v>
      </c>
      <c r="C14" s="374"/>
      <c r="D14" s="374"/>
      <c r="E14" s="374"/>
      <c r="F14" s="374"/>
    </row>
    <row r="15" spans="2:6" x14ac:dyDescent="0.35"/>
    <row r="16" spans="2:6" x14ac:dyDescent="0.35">
      <c r="B16" s="68" t="s">
        <v>191</v>
      </c>
      <c r="C16" s="68"/>
      <c r="D16" s="68"/>
      <c r="E16" s="68"/>
      <c r="F16" s="68"/>
    </row>
    <row r="17" spans="2:14" ht="111.75" customHeight="1" x14ac:dyDescent="0.35">
      <c r="B17" s="374" t="s">
        <v>193</v>
      </c>
      <c r="C17" s="374"/>
      <c r="D17" s="374"/>
      <c r="E17" s="374"/>
      <c r="F17" s="374"/>
    </row>
    <row r="18" spans="2:14" ht="7.5" customHeight="1" x14ac:dyDescent="0.35"/>
    <row r="19" spans="2:14" x14ac:dyDescent="0.35">
      <c r="B19" s="68" t="s">
        <v>194</v>
      </c>
      <c r="C19" s="68"/>
      <c r="D19" s="68"/>
      <c r="E19" s="68"/>
      <c r="F19" s="68"/>
    </row>
    <row r="20" spans="2:14" ht="54.75" customHeight="1" x14ac:dyDescent="0.35">
      <c r="B20" s="374" t="s">
        <v>195</v>
      </c>
      <c r="C20" s="374"/>
      <c r="D20" s="374"/>
      <c r="E20" s="374"/>
      <c r="F20" s="374"/>
    </row>
    <row r="21" spans="2:14" x14ac:dyDescent="0.35"/>
    <row r="22" spans="2:14" x14ac:dyDescent="0.35">
      <c r="B22" s="68" t="s">
        <v>196</v>
      </c>
      <c r="C22" s="68"/>
      <c r="D22" s="68"/>
      <c r="E22" s="68"/>
      <c r="F22" s="68"/>
    </row>
    <row r="23" spans="2:14" x14ac:dyDescent="0.35">
      <c r="B23" s="374" t="s">
        <v>197</v>
      </c>
      <c r="C23" s="374"/>
      <c r="D23" s="374"/>
      <c r="E23" s="374"/>
      <c r="F23" s="374"/>
    </row>
    <row r="24" spans="2:14" x14ac:dyDescent="0.35"/>
    <row r="25" spans="2:14" x14ac:dyDescent="0.35">
      <c r="B25" s="68" t="s">
        <v>201</v>
      </c>
      <c r="C25" s="68"/>
      <c r="D25" s="68"/>
      <c r="E25" s="68"/>
      <c r="F25" s="68"/>
    </row>
    <row r="26" spans="2:14" ht="28.5" customHeight="1" x14ac:dyDescent="0.35">
      <c r="B26" s="374" t="s">
        <v>199</v>
      </c>
      <c r="C26" s="374"/>
      <c r="D26" s="374"/>
      <c r="E26" s="374"/>
      <c r="F26" s="374"/>
    </row>
    <row r="27" spans="2:14" x14ac:dyDescent="0.35"/>
    <row r="28" spans="2:14" x14ac:dyDescent="0.35">
      <c r="B28" s="54" t="s">
        <v>200</v>
      </c>
      <c r="C28" s="11"/>
      <c r="D28" s="11"/>
      <c r="E28" s="11"/>
      <c r="F28" s="11"/>
    </row>
    <row r="29" spans="2:14" x14ac:dyDescent="0.35">
      <c r="B29" s="58"/>
      <c r="C29" s="55"/>
      <c r="D29" s="55"/>
      <c r="E29" s="55"/>
      <c r="F29" s="55"/>
    </row>
    <row r="30" spans="2:14" x14ac:dyDescent="0.35">
      <c r="B30" s="68" t="s">
        <v>202</v>
      </c>
      <c r="C30" s="68"/>
      <c r="D30" s="68"/>
      <c r="E30" s="68"/>
      <c r="F30" s="68"/>
    </row>
    <row r="31" spans="2:14" ht="292" customHeight="1" x14ac:dyDescent="0.35">
      <c r="B31" s="374" t="s">
        <v>277</v>
      </c>
      <c r="C31" s="374"/>
      <c r="D31" s="374"/>
      <c r="E31" s="374"/>
      <c r="F31" s="374"/>
      <c r="J31" s="374"/>
      <c r="K31" s="374"/>
      <c r="L31" s="374"/>
      <c r="M31" s="374"/>
      <c r="N31" s="374"/>
    </row>
    <row r="32" spans="2:14" x14ac:dyDescent="0.35"/>
    <row r="33" spans="2:6" x14ac:dyDescent="0.35">
      <c r="B33" s="54" t="s">
        <v>203</v>
      </c>
      <c r="C33" s="11"/>
      <c r="D33" s="11"/>
      <c r="E33" s="11"/>
      <c r="F33" s="11"/>
    </row>
    <row r="34" spans="2:6" x14ac:dyDescent="0.35">
      <c r="B34" s="58"/>
      <c r="C34" s="55"/>
      <c r="D34" s="55"/>
      <c r="E34" s="55"/>
      <c r="F34" s="55"/>
    </row>
    <row r="35" spans="2:6" x14ac:dyDescent="0.35">
      <c r="B35" s="68" t="s">
        <v>204</v>
      </c>
      <c r="C35" s="68"/>
      <c r="D35" s="68"/>
      <c r="E35" s="68"/>
      <c r="F35" s="68"/>
    </row>
    <row r="36" spans="2:6" ht="75" customHeight="1" x14ac:dyDescent="0.35">
      <c r="B36" s="374" t="s">
        <v>797</v>
      </c>
      <c r="C36" s="374"/>
      <c r="D36" s="374"/>
      <c r="E36" s="374"/>
      <c r="F36" s="374"/>
    </row>
    <row r="37" spans="2:6" x14ac:dyDescent="0.35"/>
    <row r="38" spans="2:6" x14ac:dyDescent="0.35">
      <c r="B38" s="68" t="s">
        <v>205</v>
      </c>
      <c r="C38" s="68"/>
      <c r="D38" s="68"/>
      <c r="E38" s="68"/>
      <c r="F38" s="68"/>
    </row>
    <row r="39" spans="2:6" ht="89.25" customHeight="1" x14ac:dyDescent="0.35">
      <c r="B39" s="374" t="s">
        <v>280</v>
      </c>
      <c r="C39" s="374"/>
      <c r="D39" s="374"/>
      <c r="E39" s="374"/>
      <c r="F39" s="374"/>
    </row>
    <row r="40" spans="2:6" x14ac:dyDescent="0.35"/>
    <row r="41" spans="2:6" x14ac:dyDescent="0.35">
      <c r="B41" s="68" t="s">
        <v>206</v>
      </c>
      <c r="C41" s="68"/>
      <c r="D41" s="68"/>
      <c r="E41" s="68"/>
      <c r="F41" s="68"/>
    </row>
    <row r="42" spans="2:6" ht="94.5" customHeight="1" x14ac:dyDescent="0.35">
      <c r="B42" s="374" t="s">
        <v>208</v>
      </c>
      <c r="C42" s="374"/>
      <c r="D42" s="374"/>
      <c r="E42" s="374"/>
      <c r="F42" s="374"/>
    </row>
    <row r="43" spans="2:6" x14ac:dyDescent="0.35"/>
    <row r="44" spans="2:6" x14ac:dyDescent="0.35">
      <c r="B44" s="68" t="s">
        <v>207</v>
      </c>
      <c r="C44" s="68"/>
      <c r="D44" s="68"/>
      <c r="E44" s="68"/>
      <c r="F44" s="68"/>
    </row>
    <row r="45" spans="2:6" ht="71.150000000000006" customHeight="1" x14ac:dyDescent="0.35">
      <c r="B45" s="374" t="s">
        <v>279</v>
      </c>
      <c r="C45" s="374"/>
      <c r="D45" s="374"/>
      <c r="E45" s="374"/>
      <c r="F45" s="374"/>
    </row>
    <row r="46" spans="2:6" ht="16.5" customHeight="1" x14ac:dyDescent="0.35">
      <c r="B46" s="61"/>
      <c r="C46" s="61"/>
      <c r="D46" s="61"/>
      <c r="E46" s="61"/>
      <c r="F46" s="61"/>
    </row>
    <row r="47" spans="2:6" x14ac:dyDescent="0.35">
      <c r="B47" s="68" t="s">
        <v>795</v>
      </c>
      <c r="C47" s="68"/>
      <c r="D47" s="68"/>
      <c r="E47" s="68"/>
      <c r="F47" s="68"/>
    </row>
    <row r="48" spans="2:6" ht="60.65" customHeight="1" x14ac:dyDescent="0.35">
      <c r="B48" s="374" t="s">
        <v>796</v>
      </c>
      <c r="C48" s="374"/>
      <c r="D48" s="374"/>
      <c r="E48" s="374"/>
      <c r="F48" s="374"/>
    </row>
    <row r="49" spans="2:6" x14ac:dyDescent="0.35"/>
    <row r="50" spans="2:6" x14ac:dyDescent="0.35">
      <c r="B50" s="54" t="s">
        <v>209</v>
      </c>
      <c r="C50" s="11"/>
      <c r="D50" s="11"/>
      <c r="E50" s="11"/>
      <c r="F50" s="11"/>
    </row>
    <row r="51" spans="2:6" x14ac:dyDescent="0.35">
      <c r="B51" s="58"/>
      <c r="C51" s="55"/>
      <c r="D51" s="55"/>
      <c r="E51" s="55"/>
      <c r="F51" s="55"/>
    </row>
    <row r="52" spans="2:6" x14ac:dyDescent="0.35">
      <c r="B52" s="68" t="s">
        <v>210</v>
      </c>
      <c r="C52" s="68"/>
      <c r="D52" s="68"/>
      <c r="E52" s="68"/>
      <c r="F52" s="68"/>
    </row>
    <row r="53" spans="2:6" ht="210" customHeight="1" x14ac:dyDescent="0.35">
      <c r="B53" s="374" t="s">
        <v>785</v>
      </c>
      <c r="C53" s="374"/>
      <c r="D53" s="374"/>
      <c r="E53" s="374"/>
      <c r="F53" s="374"/>
    </row>
    <row r="54" spans="2:6" x14ac:dyDescent="0.35"/>
    <row r="55" spans="2:6" x14ac:dyDescent="0.35">
      <c r="B55" s="54" t="s">
        <v>211</v>
      </c>
      <c r="C55" s="11"/>
      <c r="D55" s="11"/>
      <c r="E55" s="11"/>
      <c r="F55" s="11"/>
    </row>
    <row r="56" spans="2:6" x14ac:dyDescent="0.35">
      <c r="B56" s="58"/>
      <c r="C56" s="55"/>
      <c r="D56" s="55"/>
      <c r="E56" s="55"/>
      <c r="F56" s="55"/>
    </row>
    <row r="57" spans="2:6" ht="40.5" customHeight="1" x14ac:dyDescent="0.35">
      <c r="B57" s="374" t="s">
        <v>1232</v>
      </c>
      <c r="C57" s="374"/>
      <c r="D57" s="374"/>
      <c r="E57" s="374"/>
      <c r="F57" s="374"/>
    </row>
    <row r="58" spans="2:6" x14ac:dyDescent="0.35"/>
    <row r="59" spans="2:6" x14ac:dyDescent="0.35">
      <c r="B59" s="54" t="s">
        <v>212</v>
      </c>
      <c r="C59" s="11"/>
      <c r="D59" s="11"/>
      <c r="E59" s="11"/>
      <c r="F59" s="11"/>
    </row>
    <row r="60" spans="2:6" x14ac:dyDescent="0.35">
      <c r="B60" s="58"/>
      <c r="C60" s="55"/>
      <c r="D60" s="55"/>
      <c r="E60" s="55"/>
      <c r="F60" s="55"/>
    </row>
    <row r="61" spans="2:6" x14ac:dyDescent="0.35">
      <c r="B61" s="68" t="s">
        <v>788</v>
      </c>
      <c r="C61" s="68"/>
      <c r="D61" s="68"/>
      <c r="E61" s="68"/>
      <c r="F61" s="68"/>
    </row>
    <row r="62" spans="2:6" ht="7" customHeight="1" x14ac:dyDescent="0.35">
      <c r="B62" s="68"/>
      <c r="C62" s="68"/>
      <c r="D62" s="68"/>
      <c r="E62" s="68"/>
      <c r="F62" s="68"/>
    </row>
    <row r="63" spans="2:6" x14ac:dyDescent="0.35">
      <c r="B63" s="374" t="s">
        <v>790</v>
      </c>
      <c r="C63" s="374"/>
      <c r="D63" s="374"/>
      <c r="E63" s="374"/>
      <c r="F63" s="374"/>
    </row>
    <row r="64" spans="2:6" x14ac:dyDescent="0.35">
      <c r="B64" s="374" t="s">
        <v>791</v>
      </c>
      <c r="C64" s="374"/>
      <c r="D64" s="374"/>
      <c r="E64" s="374"/>
      <c r="F64" s="374"/>
    </row>
    <row r="65" spans="2:6" x14ac:dyDescent="0.35">
      <c r="B65" s="374" t="s">
        <v>792</v>
      </c>
      <c r="C65" s="374"/>
      <c r="D65" s="374"/>
      <c r="E65" s="374"/>
      <c r="F65" s="374"/>
    </row>
    <row r="66" spans="2:6" x14ac:dyDescent="0.35">
      <c r="B66" s="374" t="s">
        <v>793</v>
      </c>
      <c r="C66" s="374"/>
      <c r="D66" s="374"/>
      <c r="E66" s="374"/>
      <c r="F66" s="374"/>
    </row>
    <row r="67" spans="2:6" x14ac:dyDescent="0.35">
      <c r="B67" s="374" t="s">
        <v>794</v>
      </c>
      <c r="C67" s="374"/>
      <c r="D67" s="374"/>
      <c r="E67" s="374"/>
      <c r="F67" s="374"/>
    </row>
    <row r="68" spans="2:6" x14ac:dyDescent="0.35">
      <c r="B68" t="s">
        <v>789</v>
      </c>
    </row>
    <row r="69" spans="2:6" x14ac:dyDescent="0.35">
      <c r="B69" s="54" t="s">
        <v>213</v>
      </c>
      <c r="C69" s="11"/>
      <c r="D69" s="11"/>
      <c r="E69" s="11"/>
      <c r="F69" s="11"/>
    </row>
    <row r="70" spans="2:6" x14ac:dyDescent="0.35">
      <c r="B70" s="58"/>
      <c r="C70" s="55"/>
      <c r="D70" s="55"/>
      <c r="E70" s="55"/>
      <c r="F70" s="55"/>
    </row>
    <row r="71" spans="2:6" x14ac:dyDescent="0.35">
      <c r="B71" s="68" t="s">
        <v>214</v>
      </c>
      <c r="C71" s="68"/>
      <c r="D71" s="68"/>
      <c r="E71" s="68"/>
      <c r="F71" s="68"/>
    </row>
    <row r="72" spans="2:6" ht="7.5" customHeight="1" x14ac:dyDescent="0.35"/>
    <row r="73" spans="2:6" ht="51.75" customHeight="1" x14ac:dyDescent="0.35">
      <c r="B73" s="374" t="s">
        <v>215</v>
      </c>
      <c r="C73" s="374"/>
      <c r="D73" s="374"/>
      <c r="E73" s="374"/>
      <c r="F73" s="374"/>
    </row>
    <row r="74" spans="2:6" x14ac:dyDescent="0.35"/>
    <row r="75" spans="2:6" x14ac:dyDescent="0.35">
      <c r="B75" s="54" t="s">
        <v>216</v>
      </c>
      <c r="C75" s="11"/>
      <c r="D75" s="11"/>
      <c r="E75" s="11"/>
      <c r="F75" s="11"/>
    </row>
    <row r="76" spans="2:6" x14ac:dyDescent="0.35">
      <c r="B76" s="58"/>
      <c r="C76" s="55"/>
      <c r="D76" s="55"/>
      <c r="E76" s="55"/>
      <c r="F76" s="55"/>
    </row>
    <row r="77" spans="2:6" x14ac:dyDescent="0.35">
      <c r="B77" s="68" t="s">
        <v>220</v>
      </c>
      <c r="C77" s="69">
        <v>2019</v>
      </c>
      <c r="D77" s="69">
        <v>2020</v>
      </c>
      <c r="E77" s="69">
        <v>2021</v>
      </c>
      <c r="F77" s="69">
        <v>2022</v>
      </c>
    </row>
    <row r="78" spans="2:6" x14ac:dyDescent="0.35"/>
    <row r="79" spans="2:6" ht="15" customHeight="1" x14ac:dyDescent="0.35">
      <c r="B79" s="279" t="s">
        <v>217</v>
      </c>
      <c r="C79" s="280">
        <v>0.80600000000000005</v>
      </c>
      <c r="D79" s="280">
        <v>0.80500000000000005</v>
      </c>
      <c r="E79" s="280">
        <v>0.80300000000000005</v>
      </c>
      <c r="F79" s="281">
        <v>0.79949238578680204</v>
      </c>
    </row>
    <row r="80" spans="2:6" ht="15" customHeight="1" x14ac:dyDescent="0.35">
      <c r="B80" s="282" t="s">
        <v>21</v>
      </c>
      <c r="C80" s="283">
        <v>0.99099999999999999</v>
      </c>
      <c r="D80" s="283">
        <v>0.99099999999999999</v>
      </c>
      <c r="E80" s="283">
        <v>0.98799999999999999</v>
      </c>
      <c r="F80" s="284">
        <v>0.99029724318496848</v>
      </c>
    </row>
    <row r="81" spans="2:7" ht="15" customHeight="1" x14ac:dyDescent="0.35">
      <c r="B81" s="282" t="s">
        <v>54</v>
      </c>
      <c r="C81" s="283">
        <v>7.9000000000000001E-2</v>
      </c>
      <c r="D81" s="283">
        <v>7.9000000000000001E-2</v>
      </c>
      <c r="E81" s="283">
        <v>7.6999999999999999E-2</v>
      </c>
      <c r="F81" s="284">
        <v>7.4608904933814682E-2</v>
      </c>
    </row>
    <row r="82" spans="2:7" ht="15" customHeight="1" x14ac:dyDescent="0.35">
      <c r="B82" s="282" t="s">
        <v>24</v>
      </c>
      <c r="C82" s="283">
        <v>0</v>
      </c>
      <c r="D82" s="283">
        <v>0</v>
      </c>
      <c r="E82" s="283">
        <v>0</v>
      </c>
      <c r="F82" s="284">
        <v>0</v>
      </c>
    </row>
    <row r="83" spans="2:7" ht="15" customHeight="1" x14ac:dyDescent="0.35">
      <c r="B83" s="282" t="s">
        <v>23</v>
      </c>
      <c r="C83" s="283">
        <v>0.41699999999999998</v>
      </c>
      <c r="D83" s="283">
        <v>0.40600000000000003</v>
      </c>
      <c r="E83" s="283">
        <v>0.442</v>
      </c>
      <c r="F83" s="284">
        <v>0.45482866043613707</v>
      </c>
    </row>
    <row r="84" spans="2:7" ht="15" customHeight="1" x14ac:dyDescent="0.35">
      <c r="B84" s="282" t="s">
        <v>1162</v>
      </c>
      <c r="C84" s="283" t="s">
        <v>263</v>
      </c>
      <c r="D84" s="283" t="s">
        <v>263</v>
      </c>
      <c r="E84" s="283" t="s">
        <v>263</v>
      </c>
      <c r="F84" s="284">
        <v>0</v>
      </c>
    </row>
    <row r="85" spans="2:7" ht="15" customHeight="1" x14ac:dyDescent="0.35">
      <c r="B85" s="282" t="s">
        <v>219</v>
      </c>
      <c r="C85" s="283">
        <v>0</v>
      </c>
      <c r="D85" s="283">
        <v>0</v>
      </c>
      <c r="E85" s="283">
        <v>0</v>
      </c>
      <c r="F85" s="284">
        <v>0</v>
      </c>
    </row>
    <row r="86" spans="2:7" ht="15" customHeight="1" x14ac:dyDescent="0.35">
      <c r="C86" s="171"/>
      <c r="D86" s="171"/>
      <c r="E86" s="171"/>
      <c r="F86" s="138"/>
    </row>
    <row r="87" spans="2:7" x14ac:dyDescent="0.35">
      <c r="B87" s="65" t="s">
        <v>221</v>
      </c>
      <c r="C87" s="98">
        <v>6402.0159999999996</v>
      </c>
      <c r="D87" s="98">
        <v>6430.4759999999997</v>
      </c>
      <c r="E87" s="98">
        <v>6681.6890000000003</v>
      </c>
      <c r="F87" s="98">
        <v>6930</v>
      </c>
    </row>
    <row r="88" spans="2:7" x14ac:dyDescent="0.35">
      <c r="B88" s="282" t="s">
        <v>21</v>
      </c>
      <c r="C88" s="55">
        <v>5995.55</v>
      </c>
      <c r="D88" s="55">
        <v>6033.2079999999996</v>
      </c>
      <c r="E88" s="55">
        <v>6202.6639999999998</v>
      </c>
      <c r="F88" s="55">
        <v>6430</v>
      </c>
      <c r="G88" s="55"/>
    </row>
    <row r="89" spans="2:7" x14ac:dyDescent="0.35">
      <c r="B89" s="282" t="s">
        <v>54</v>
      </c>
      <c r="C89" s="55">
        <v>60.356000000000002</v>
      </c>
      <c r="D89" s="55">
        <v>59.881999999999998</v>
      </c>
      <c r="E89" s="55">
        <v>63.987000000000002</v>
      </c>
      <c r="F89" s="55">
        <v>62</v>
      </c>
      <c r="G89" s="55"/>
    </row>
    <row r="90" spans="2:7" x14ac:dyDescent="0.35">
      <c r="B90" s="282" t="s">
        <v>24</v>
      </c>
      <c r="C90" s="55">
        <v>0</v>
      </c>
      <c r="D90" s="55">
        <v>0</v>
      </c>
      <c r="E90" s="55">
        <v>0</v>
      </c>
      <c r="F90" s="55">
        <v>0</v>
      </c>
      <c r="G90" s="55"/>
    </row>
    <row r="91" spans="2:7" x14ac:dyDescent="0.35">
      <c r="B91" s="282" t="s">
        <v>23</v>
      </c>
      <c r="C91" s="55">
        <v>346.10999999999996</v>
      </c>
      <c r="D91" s="55">
        <v>337.38600000000002</v>
      </c>
      <c r="E91" s="55">
        <v>415.03800000000001</v>
      </c>
      <c r="F91" s="55">
        <v>438</v>
      </c>
      <c r="G91" s="55"/>
    </row>
    <row r="92" spans="2:7" x14ac:dyDescent="0.35">
      <c r="B92" s="282" t="s">
        <v>1162</v>
      </c>
      <c r="C92" s="55" t="s">
        <v>263</v>
      </c>
      <c r="D92" s="55" t="s">
        <v>263</v>
      </c>
      <c r="E92" s="55" t="s">
        <v>263</v>
      </c>
      <c r="F92" s="55">
        <v>0</v>
      </c>
      <c r="G92" s="55"/>
    </row>
    <row r="93" spans="2:7" x14ac:dyDescent="0.35">
      <c r="B93" s="282" t="s">
        <v>219</v>
      </c>
      <c r="C93" s="55">
        <v>0</v>
      </c>
      <c r="D93" s="55">
        <v>0</v>
      </c>
      <c r="E93" s="55">
        <v>0</v>
      </c>
      <c r="F93" s="55">
        <v>0</v>
      </c>
      <c r="G93" s="55"/>
    </row>
    <row r="94" spans="2:7" x14ac:dyDescent="0.35">
      <c r="C94" s="55"/>
      <c r="D94" s="55"/>
      <c r="E94" s="55"/>
      <c r="F94" s="55"/>
      <c r="G94" s="55"/>
    </row>
    <row r="95" spans="2:7" x14ac:dyDescent="0.35">
      <c r="B95" s="65" t="s">
        <v>218</v>
      </c>
      <c r="C95" s="98">
        <v>7940</v>
      </c>
      <c r="D95" s="98">
        <v>7993</v>
      </c>
      <c r="E95" s="98">
        <v>8312</v>
      </c>
      <c r="F95" s="98">
        <v>8668</v>
      </c>
      <c r="G95" s="55"/>
    </row>
    <row r="96" spans="2:7" x14ac:dyDescent="0.35">
      <c r="B96" s="282" t="s">
        <v>21</v>
      </c>
      <c r="C96" s="55">
        <v>6050</v>
      </c>
      <c r="D96" s="55">
        <v>6088</v>
      </c>
      <c r="E96" s="55">
        <v>6278</v>
      </c>
      <c r="F96" s="55">
        <v>6493</v>
      </c>
      <c r="G96" s="55"/>
    </row>
    <row r="97" spans="2:7" x14ac:dyDescent="0.35">
      <c r="B97" s="282" t="s">
        <v>54</v>
      </c>
      <c r="C97" s="55">
        <v>764</v>
      </c>
      <c r="D97" s="55">
        <v>758</v>
      </c>
      <c r="E97" s="55">
        <v>831</v>
      </c>
      <c r="F97" s="55">
        <v>831</v>
      </c>
      <c r="G97" s="55"/>
    </row>
    <row r="98" spans="2:7" x14ac:dyDescent="0.35">
      <c r="B98" s="282" t="s">
        <v>24</v>
      </c>
      <c r="C98" s="55">
        <v>196</v>
      </c>
      <c r="D98" s="55">
        <v>151</v>
      </c>
      <c r="E98" s="55">
        <v>155</v>
      </c>
      <c r="F98" s="55">
        <v>168</v>
      </c>
      <c r="G98" s="55"/>
    </row>
    <row r="99" spans="2:7" x14ac:dyDescent="0.35">
      <c r="B99" s="282" t="s">
        <v>23</v>
      </c>
      <c r="C99" s="55">
        <v>830</v>
      </c>
      <c r="D99" s="55">
        <v>831</v>
      </c>
      <c r="E99" s="55">
        <v>939</v>
      </c>
      <c r="F99" s="55">
        <v>963</v>
      </c>
      <c r="G99" s="55"/>
    </row>
    <row r="100" spans="2:7" x14ac:dyDescent="0.35">
      <c r="B100" s="282" t="s">
        <v>1162</v>
      </c>
      <c r="C100" s="55">
        <v>65</v>
      </c>
      <c r="D100" s="55">
        <v>123</v>
      </c>
      <c r="E100" s="55">
        <v>146</v>
      </c>
      <c r="F100" s="55">
        <v>177</v>
      </c>
      <c r="G100" s="55"/>
    </row>
    <row r="101" spans="2:7" x14ac:dyDescent="0.35">
      <c r="B101" s="282" t="s">
        <v>219</v>
      </c>
      <c r="C101" s="55">
        <v>34</v>
      </c>
      <c r="D101" s="55">
        <v>36</v>
      </c>
      <c r="E101" s="55">
        <v>36</v>
      </c>
      <c r="F101" s="55">
        <v>36</v>
      </c>
      <c r="G101" s="55"/>
    </row>
    <row r="102" spans="2:7" x14ac:dyDescent="0.35">
      <c r="B102" s="282"/>
      <c r="C102" s="60"/>
      <c r="D102" s="60"/>
      <c r="E102" s="60"/>
      <c r="F102" s="59"/>
    </row>
    <row r="103" spans="2:7" x14ac:dyDescent="0.35">
      <c r="B103" t="s">
        <v>1163</v>
      </c>
    </row>
    <row r="104" spans="2:7" x14ac:dyDescent="0.35"/>
    <row r="105" spans="2:7" ht="35.25" customHeight="1" x14ac:dyDescent="0.35">
      <c r="B105" s="385" t="s">
        <v>786</v>
      </c>
      <c r="C105" s="385"/>
      <c r="D105" s="385"/>
      <c r="E105" s="385"/>
      <c r="F105" s="385"/>
    </row>
    <row r="106" spans="2:7" ht="117.75" customHeight="1" x14ac:dyDescent="0.35">
      <c r="B106" s="374" t="s">
        <v>787</v>
      </c>
      <c r="C106" s="374"/>
      <c r="D106" s="374"/>
      <c r="E106" s="374"/>
      <c r="F106" s="374"/>
    </row>
    <row r="107" spans="2:7" x14ac:dyDescent="0.35"/>
  </sheetData>
  <mergeCells count="23">
    <mergeCell ref="J31:N31"/>
    <mergeCell ref="B11:F11"/>
    <mergeCell ref="B14:F14"/>
    <mergeCell ref="B17:F17"/>
    <mergeCell ref="B20:F20"/>
    <mergeCell ref="B23:F23"/>
    <mergeCell ref="B26:F26"/>
    <mergeCell ref="B31:F31"/>
    <mergeCell ref="B36:F36"/>
    <mergeCell ref="B39:F39"/>
    <mergeCell ref="B42:F42"/>
    <mergeCell ref="B45:F45"/>
    <mergeCell ref="B53:F53"/>
    <mergeCell ref="B57:F57"/>
    <mergeCell ref="B63:F63"/>
    <mergeCell ref="B48:F48"/>
    <mergeCell ref="B105:F105"/>
    <mergeCell ref="B106:F106"/>
    <mergeCell ref="B64:F64"/>
    <mergeCell ref="B65:F65"/>
    <mergeCell ref="B66:F66"/>
    <mergeCell ref="B67:F67"/>
    <mergeCell ref="B73:F73"/>
  </mergeCells>
  <pageMargins left="0.511811024" right="0.511811024" top="0.78740157499999996" bottom="0.78740157499999996" header="0.31496062000000002" footer="0.31496062000000002"/>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AA1A1-B006-4ADB-8D12-58FE4B48CA29}">
  <sheetPr>
    <tabColor rgb="FF0070C0"/>
  </sheetPr>
  <dimension ref="A1:F42"/>
  <sheetViews>
    <sheetView showGridLines="0" showRowColHeaders="0" zoomScale="80" zoomScaleNormal="80" workbookViewId="0">
      <selection activeCell="D1" sqref="D1"/>
    </sheetView>
  </sheetViews>
  <sheetFormatPr defaultColWidth="0" defaultRowHeight="14.5" zeroHeight="1" x14ac:dyDescent="0.35"/>
  <cols>
    <col min="1" max="1" width="3.26953125" customWidth="1"/>
    <col min="2" max="2" width="86.453125" customWidth="1"/>
    <col min="3" max="6" width="9.1796875" customWidth="1"/>
    <col min="7" max="16384" width="9.1796875" hidden="1"/>
  </cols>
  <sheetData>
    <row r="1" spans="2:6" ht="32.25" customHeight="1" x14ac:dyDescent="0.35">
      <c r="B1" s="71" t="s">
        <v>1269</v>
      </c>
    </row>
    <row r="2" spans="2:6" ht="30" customHeight="1" x14ac:dyDescent="0.35">
      <c r="B2" s="72"/>
    </row>
    <row r="3" spans="2:6" x14ac:dyDescent="0.35">
      <c r="B3" s="18" t="s">
        <v>264</v>
      </c>
      <c r="C3" s="25"/>
      <c r="D3" s="25"/>
      <c r="E3" s="25"/>
      <c r="F3" s="25"/>
    </row>
    <row r="4" spans="2:6" ht="10.5" customHeight="1" x14ac:dyDescent="0.35">
      <c r="B4" s="24"/>
      <c r="C4" s="22"/>
      <c r="D4" s="22"/>
      <c r="E4" s="22"/>
      <c r="F4" s="22"/>
    </row>
    <row r="5" spans="2:6" x14ac:dyDescent="0.35">
      <c r="B5" s="68" t="s">
        <v>260</v>
      </c>
      <c r="C5" s="68"/>
      <c r="D5" s="68"/>
      <c r="E5" s="68"/>
      <c r="F5" s="68"/>
    </row>
    <row r="6" spans="2:6" ht="330" customHeight="1" x14ac:dyDescent="0.35">
      <c r="B6" s="374" t="s">
        <v>261</v>
      </c>
      <c r="C6" s="374"/>
      <c r="D6" s="374"/>
      <c r="E6" s="374"/>
      <c r="F6" s="374"/>
    </row>
    <row r="7" spans="2:6" x14ac:dyDescent="0.35">
      <c r="B7" s="61"/>
      <c r="C7" s="61"/>
      <c r="D7" s="61"/>
      <c r="E7" s="61"/>
      <c r="F7" s="61"/>
    </row>
    <row r="8" spans="2:6" x14ac:dyDescent="0.35">
      <c r="B8" s="68" t="s">
        <v>262</v>
      </c>
      <c r="C8" s="68"/>
      <c r="D8" s="68"/>
      <c r="E8" s="68"/>
      <c r="F8" s="68"/>
    </row>
    <row r="9" spans="2:6" ht="105" customHeight="1" x14ac:dyDescent="0.35">
      <c r="B9" s="387" t="s">
        <v>278</v>
      </c>
      <c r="C9" s="374"/>
      <c r="D9" s="374"/>
      <c r="E9" s="374"/>
      <c r="F9" s="374"/>
    </row>
    <row r="10" spans="2:6" x14ac:dyDescent="0.35"/>
    <row r="11" spans="2:6" x14ac:dyDescent="0.35">
      <c r="B11" s="18" t="s">
        <v>265</v>
      </c>
      <c r="C11" s="25"/>
      <c r="D11" s="25"/>
      <c r="E11" s="25"/>
      <c r="F11" s="25"/>
    </row>
    <row r="12" spans="2:6" ht="10.5" customHeight="1" x14ac:dyDescent="0.35">
      <c r="B12" s="24"/>
      <c r="C12" s="22"/>
      <c r="D12" s="22"/>
      <c r="E12" s="22"/>
      <c r="F12" s="22"/>
    </row>
    <row r="13" spans="2:6" x14ac:dyDescent="0.35">
      <c r="B13" s="68" t="s">
        <v>266</v>
      </c>
      <c r="C13" s="68"/>
      <c r="D13" s="68"/>
      <c r="E13" s="68"/>
      <c r="F13" s="68"/>
    </row>
    <row r="14" spans="2:6" ht="124.5" customHeight="1" x14ac:dyDescent="0.35">
      <c r="B14" s="387" t="s">
        <v>267</v>
      </c>
      <c r="C14" s="384"/>
      <c r="D14" s="384"/>
      <c r="E14" s="384"/>
      <c r="F14" s="384"/>
    </row>
    <row r="15" spans="2:6" x14ac:dyDescent="0.35"/>
    <row r="16" spans="2:6" x14ac:dyDescent="0.35">
      <c r="B16" s="68" t="s">
        <v>268</v>
      </c>
      <c r="C16" s="68"/>
      <c r="D16" s="68"/>
      <c r="E16" s="68"/>
      <c r="F16" s="68"/>
    </row>
    <row r="17" spans="2:6" ht="76.5" customHeight="1" x14ac:dyDescent="0.35">
      <c r="B17" s="388" t="s">
        <v>357</v>
      </c>
      <c r="C17" s="384"/>
      <c r="D17" s="384"/>
      <c r="E17" s="384"/>
      <c r="F17" s="384"/>
    </row>
    <row r="18" spans="2:6" x14ac:dyDescent="0.35"/>
    <row r="19" spans="2:6" x14ac:dyDescent="0.35">
      <c r="B19" s="68" t="s">
        <v>269</v>
      </c>
      <c r="C19" s="68"/>
      <c r="D19" s="68"/>
      <c r="E19" s="68"/>
      <c r="F19" s="68"/>
    </row>
    <row r="20" spans="2:6" ht="9" customHeight="1" x14ac:dyDescent="0.35">
      <c r="B20" s="388"/>
      <c r="C20" s="384"/>
      <c r="D20" s="384"/>
      <c r="E20" s="384"/>
      <c r="F20" s="384"/>
    </row>
    <row r="21" spans="2:6" x14ac:dyDescent="0.35">
      <c r="B21" s="58" t="s">
        <v>1138</v>
      </c>
    </row>
    <row r="22" spans="2:6" x14ac:dyDescent="0.35">
      <c r="B22" s="58" t="s">
        <v>1139</v>
      </c>
    </row>
    <row r="23" spans="2:6" x14ac:dyDescent="0.35">
      <c r="B23" s="58" t="s">
        <v>1140</v>
      </c>
    </row>
    <row r="24" spans="2:6" x14ac:dyDescent="0.35">
      <c r="B24" s="58" t="s">
        <v>1141</v>
      </c>
    </row>
    <row r="25" spans="2:6" x14ac:dyDescent="0.35">
      <c r="B25" s="58" t="s">
        <v>1142</v>
      </c>
    </row>
    <row r="26" spans="2:6" x14ac:dyDescent="0.35">
      <c r="B26" s="58" t="s">
        <v>1143</v>
      </c>
    </row>
    <row r="27" spans="2:6" x14ac:dyDescent="0.35">
      <c r="B27" s="58" t="s">
        <v>1144</v>
      </c>
    </row>
    <row r="28" spans="2:6" x14ac:dyDescent="0.35">
      <c r="B28" s="58" t="s">
        <v>1145</v>
      </c>
    </row>
    <row r="29" spans="2:6" x14ac:dyDescent="0.35">
      <c r="B29" t="s">
        <v>1146</v>
      </c>
    </row>
    <row r="30" spans="2:6" x14ac:dyDescent="0.35">
      <c r="B30" t="s">
        <v>1158</v>
      </c>
    </row>
    <row r="31" spans="2:6" x14ac:dyDescent="0.35">
      <c r="B31" s="58" t="s">
        <v>1147</v>
      </c>
    </row>
    <row r="32" spans="2:6" x14ac:dyDescent="0.35">
      <c r="B32" s="58" t="s">
        <v>1148</v>
      </c>
    </row>
    <row r="33" spans="2:2" x14ac:dyDescent="0.35">
      <c r="B33" s="58" t="s">
        <v>1151</v>
      </c>
    </row>
    <row r="34" spans="2:2" x14ac:dyDescent="0.35">
      <c r="B34" s="58" t="s">
        <v>1149</v>
      </c>
    </row>
    <row r="35" spans="2:2" x14ac:dyDescent="0.35">
      <c r="B35" s="58" t="s">
        <v>1150</v>
      </c>
    </row>
    <row r="36" spans="2:2" x14ac:dyDescent="0.35">
      <c r="B36" s="58" t="s">
        <v>1152</v>
      </c>
    </row>
    <row r="37" spans="2:2" x14ac:dyDescent="0.35">
      <c r="B37" s="58" t="s">
        <v>1154</v>
      </c>
    </row>
    <row r="38" spans="2:2" x14ac:dyDescent="0.35">
      <c r="B38" s="58" t="s">
        <v>1153</v>
      </c>
    </row>
    <row r="39" spans="2:2" x14ac:dyDescent="0.35">
      <c r="B39" t="s">
        <v>1157</v>
      </c>
    </row>
    <row r="40" spans="2:2" x14ac:dyDescent="0.35">
      <c r="B40" s="58" t="s">
        <v>1155</v>
      </c>
    </row>
    <row r="41" spans="2:2" x14ac:dyDescent="0.35">
      <c r="B41" s="58" t="s">
        <v>1156</v>
      </c>
    </row>
    <row r="42" spans="2:2" x14ac:dyDescent="0.35"/>
  </sheetData>
  <mergeCells count="5">
    <mergeCell ref="B6:F6"/>
    <mergeCell ref="B9:F9"/>
    <mergeCell ref="B14:F14"/>
    <mergeCell ref="B17:F17"/>
    <mergeCell ref="B20:F20"/>
  </mergeCells>
  <hyperlinks>
    <hyperlink ref="B21" location="'GRI 304'!A1" display="Biodiversidade e uso da terra (GRI 304)" xr:uid="{7D55999C-4407-40CA-B941-C36865819C9A}"/>
    <hyperlink ref="B22" location="'GRI 305'!A1" display="Mudanças climáticas (GRI 305)" xr:uid="{4F868364-6AD4-4708-BFFD-BAFBC1689C7C}"/>
    <hyperlink ref="B23" location="'GRI 301'!A1" display="Plásticos pós-consumo (GRI 301)" xr:uid="{EA3457C9-1D44-4439-9441-C7B7ACCA86D1}"/>
    <hyperlink ref="B24" location="'GRI 305'!A1" display="Poluição do ar (GRI 305)" xr:uid="{75EBBAE7-73D3-47F9-99B0-B751A3B8BD49}"/>
    <hyperlink ref="B25" location="'GRI 302'!A1" display="Eficiência energética (GRI 302)" xr:uid="{61DEE5C5-2DDF-49B1-8DEA-B77D827E333C}"/>
    <hyperlink ref="B26" location="'GRI 306'!A1" display="Gestão de resíduos (GRI 306)" xr:uid="{888AD8A3-047F-4F8C-BE6F-1A7553608966}"/>
    <hyperlink ref="B27" location="'GRI 303'!A1" display="Gestão de água e efluentes (GRI 303)" xr:uid="{B151100A-B538-4398-B14B-68F9EBDF675F}"/>
    <hyperlink ref="B28" location="'GRI 301'!A1" display="Impactos da matéria-prima (GRI 301)" xr:uid="{005F70F7-04C2-4E9A-A930-5EE620D1249C}"/>
    <hyperlink ref="B31" location="'GRI 201'!A1" display="Performance econômica e financeira (GRI 201, GRI 202, GRI 203)" xr:uid="{7719944F-9F46-4610-8E35-70B1528738B3}"/>
    <hyperlink ref="B32" location="'GRI 416'!A1" display="Gestão de produtos (GRI 416, GRI 417)" xr:uid="{5B7DC9E5-6FB9-4E0C-9DF2-D11A15227D69}"/>
    <hyperlink ref="B33" location="'GRI 204'!A1" display="Gestão de fornecedores (GRI 204, GRI 308)" xr:uid="{85861F89-CC82-47A2-8D69-ECA8B9A049C0}"/>
    <hyperlink ref="B34" location="'GRI 406'!A1" display="Diversidade, equidade e inclusão (GRI 405, GRI 406)" xr:uid="{88BCB9D9-CDD8-466B-A5A7-21384FDB034B}"/>
    <hyperlink ref="B35" location="'GRI 413'!A1" display="Comunidades e investimentos sociais (GRI 413)" xr:uid="{E8A829F5-D491-49DA-96D1-075E1190A4DE}"/>
    <hyperlink ref="B36" location="'GRI 403'!A1" display="Saúde, segurança e bem-estar (GRI 403)" xr:uid="{BF8AC425-BD71-4E4F-8506-C1F0FDF21ED8}"/>
    <hyperlink ref="B38" location="'GRI 401'!A1" display="Emprego, desenvolvimento e retenção (GRI 401, GRI 402, GRI 404)" xr:uid="{F1E0FEC8-0D3F-44ED-AF33-734DE47C0E28}"/>
    <hyperlink ref="B37" location="'GRI 407'!A1" display="Diretos humanos (GRI 407, GRI 408, GRI 409, GRI 410)" xr:uid="{C17228C7-8084-4DA8-B8F7-91EF088B5154}"/>
    <hyperlink ref="B40" location="'GRI 3'!A1" display="Gerenciamento de relacionamento com partes interessadas (GRI 3)" xr:uid="{64DEC386-B85A-4ACE-8D1B-CD0B648F6469}"/>
    <hyperlink ref="B41" location="'GRI 205'!A1" display="Governança, ética e conformidade (GRI 205, GRI 206, GRI 207, GRI 415, GRI 418)" xr:uid="{2EA7E55F-29D7-493A-81E7-3FC328174BE1}"/>
  </hyperlinks>
  <pageMargins left="0.511811024" right="0.511811024" top="0.78740157499999996" bottom="0.78740157499999996" header="0.31496062000000002" footer="0.31496062000000002"/>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788B4-77C3-4881-9921-0DCBB0A74CE5}">
  <sheetPr>
    <tabColor rgb="FF0070C0"/>
  </sheetPr>
  <dimension ref="A1:H89"/>
  <sheetViews>
    <sheetView showGridLines="0" showRowColHeaders="0" zoomScale="80" zoomScaleNormal="80" workbookViewId="0">
      <selection activeCell="G1" sqref="G1"/>
    </sheetView>
  </sheetViews>
  <sheetFormatPr defaultColWidth="0" defaultRowHeight="14.5" zeroHeight="1" x14ac:dyDescent="0.35"/>
  <cols>
    <col min="1" max="1" width="3.26953125" customWidth="1"/>
    <col min="2" max="2" width="52.54296875" customWidth="1"/>
    <col min="3" max="6" width="24" customWidth="1"/>
    <col min="7" max="8" width="28.26953125" customWidth="1"/>
    <col min="9" max="16384" width="9.1796875" hidden="1"/>
  </cols>
  <sheetData>
    <row r="1" spans="2:8" ht="32.25" customHeight="1" x14ac:dyDescent="0.35">
      <c r="B1" s="71" t="s">
        <v>1270</v>
      </c>
    </row>
    <row r="2" spans="2:8" ht="32.25" customHeight="1" x14ac:dyDescent="0.35">
      <c r="B2" s="72"/>
    </row>
    <row r="3" spans="2:8" x14ac:dyDescent="0.35">
      <c r="B3" s="125" t="s">
        <v>983</v>
      </c>
      <c r="C3" s="63"/>
      <c r="D3" s="63"/>
      <c r="E3" s="63"/>
      <c r="F3" s="63"/>
      <c r="G3" s="63"/>
      <c r="H3" s="63"/>
    </row>
    <row r="4" spans="2:8" ht="12" customHeight="1" x14ac:dyDescent="0.35"/>
    <row r="5" spans="2:8" x14ac:dyDescent="0.35">
      <c r="B5" s="237" t="s">
        <v>1042</v>
      </c>
      <c r="C5" s="238"/>
      <c r="D5" s="238"/>
      <c r="E5" s="238"/>
      <c r="F5" s="238"/>
      <c r="G5" s="238"/>
      <c r="H5" s="238"/>
    </row>
    <row r="6" spans="2:8" ht="10.5" customHeight="1" x14ac:dyDescent="0.35"/>
    <row r="7" spans="2:8" x14ac:dyDescent="0.35">
      <c r="B7" s="230" t="s">
        <v>1001</v>
      </c>
      <c r="C7" s="126"/>
      <c r="D7" s="126"/>
      <c r="E7" s="126"/>
      <c r="F7" s="12"/>
    </row>
    <row r="8" spans="2:8" ht="90" customHeight="1" x14ac:dyDescent="0.35">
      <c r="B8" s="378" t="s">
        <v>1043</v>
      </c>
      <c r="C8" s="378"/>
      <c r="D8" s="378"/>
      <c r="E8" s="378"/>
    </row>
    <row r="9" spans="2:8" ht="32.25" customHeight="1" x14ac:dyDescent="0.35">
      <c r="B9" s="385" t="s">
        <v>1002</v>
      </c>
      <c r="C9" s="385"/>
      <c r="D9" s="385"/>
      <c r="E9" s="385"/>
      <c r="F9" s="385"/>
    </row>
    <row r="10" spans="2:8" ht="54.75" customHeight="1" x14ac:dyDescent="0.35">
      <c r="B10" s="378" t="s">
        <v>1058</v>
      </c>
      <c r="C10" s="378"/>
      <c r="D10" s="378"/>
      <c r="E10" s="378"/>
      <c r="F10" s="12"/>
    </row>
    <row r="11" spans="2:8" x14ac:dyDescent="0.35">
      <c r="B11" s="230" t="s">
        <v>1003</v>
      </c>
      <c r="C11" s="126"/>
      <c r="D11" s="126"/>
      <c r="E11" s="126"/>
      <c r="F11" s="12"/>
    </row>
    <row r="12" spans="2:8" ht="144" customHeight="1" x14ac:dyDescent="0.35">
      <c r="B12" s="378" t="s">
        <v>1048</v>
      </c>
      <c r="C12" s="378"/>
      <c r="D12" s="378"/>
      <c r="E12" s="378"/>
      <c r="F12" s="12"/>
    </row>
    <row r="13" spans="2:8" ht="12.75" customHeight="1" x14ac:dyDescent="0.35">
      <c r="B13" s="97"/>
      <c r="C13" s="97"/>
      <c r="D13" s="97"/>
      <c r="E13" s="97"/>
      <c r="F13" s="12"/>
    </row>
    <row r="14" spans="2:8" x14ac:dyDescent="0.35">
      <c r="B14" s="230" t="s">
        <v>1005</v>
      </c>
      <c r="C14" s="126"/>
      <c r="D14" s="126"/>
      <c r="E14" s="126"/>
      <c r="F14" s="12"/>
    </row>
    <row r="15" spans="2:8" ht="63" customHeight="1" x14ac:dyDescent="0.35">
      <c r="B15" s="378" t="s">
        <v>1049</v>
      </c>
      <c r="C15" s="378"/>
      <c r="D15" s="378"/>
      <c r="E15" s="378"/>
      <c r="F15" s="12"/>
    </row>
    <row r="16" spans="2:8" ht="14.25" customHeight="1" x14ac:dyDescent="0.35"/>
    <row r="17" spans="2:8" x14ac:dyDescent="0.35">
      <c r="B17" s="230" t="s">
        <v>1004</v>
      </c>
      <c r="C17" s="126"/>
      <c r="D17" s="126"/>
      <c r="E17" s="126"/>
      <c r="F17" s="12"/>
    </row>
    <row r="18" spans="2:8" ht="98.25" customHeight="1" x14ac:dyDescent="0.35">
      <c r="B18" s="378" t="s">
        <v>1050</v>
      </c>
      <c r="C18" s="378"/>
      <c r="D18" s="378"/>
      <c r="E18" s="378"/>
      <c r="F18" s="12"/>
    </row>
    <row r="19" spans="2:8" ht="14.25" customHeight="1" x14ac:dyDescent="0.35">
      <c r="B19" s="97"/>
      <c r="C19" s="97"/>
      <c r="D19" s="97"/>
      <c r="E19" s="97"/>
      <c r="F19" s="12"/>
    </row>
    <row r="20" spans="2:8" x14ac:dyDescent="0.35">
      <c r="B20" s="230" t="s">
        <v>1006</v>
      </c>
      <c r="C20" s="126"/>
      <c r="D20" s="126"/>
      <c r="E20" s="126"/>
      <c r="F20" s="12"/>
    </row>
    <row r="21" spans="2:8" ht="29.25" customHeight="1" x14ac:dyDescent="0.35">
      <c r="B21" s="378" t="s">
        <v>1000</v>
      </c>
      <c r="C21" s="378"/>
      <c r="D21" s="378"/>
      <c r="E21" s="378"/>
      <c r="F21" s="12"/>
    </row>
    <row r="22" spans="2:8" ht="15" customHeight="1" x14ac:dyDescent="0.35">
      <c r="B22" s="72"/>
    </row>
    <row r="23" spans="2:8" x14ac:dyDescent="0.35">
      <c r="B23" s="18" t="s">
        <v>281</v>
      </c>
      <c r="C23" s="25"/>
      <c r="D23" s="25"/>
      <c r="E23" s="25"/>
      <c r="F23" s="25"/>
      <c r="G23" s="44"/>
      <c r="H23" s="44"/>
    </row>
    <row r="24" spans="2:8" x14ac:dyDescent="0.35">
      <c r="B24" s="24"/>
      <c r="C24" s="22"/>
      <c r="D24" s="22"/>
      <c r="E24" s="22"/>
      <c r="F24" s="22"/>
    </row>
    <row r="25" spans="2:8" x14ac:dyDescent="0.35">
      <c r="B25" s="206" t="s">
        <v>1225</v>
      </c>
      <c r="C25" s="22"/>
      <c r="D25" s="22"/>
      <c r="E25" s="22"/>
      <c r="F25" s="22"/>
    </row>
    <row r="26" spans="2:8" x14ac:dyDescent="0.35">
      <c r="B26" s="206" t="s">
        <v>1224</v>
      </c>
      <c r="C26" s="22"/>
      <c r="D26" s="22"/>
      <c r="E26" s="22"/>
      <c r="F26" s="22"/>
    </row>
    <row r="27" spans="2:8" x14ac:dyDescent="0.35">
      <c r="B27" s="206"/>
      <c r="C27" s="22"/>
      <c r="D27" s="22"/>
      <c r="E27" s="22"/>
      <c r="F27" s="22"/>
    </row>
    <row r="28" spans="2:8" x14ac:dyDescent="0.35">
      <c r="B28" s="68" t="s">
        <v>966</v>
      </c>
      <c r="C28" s="69">
        <v>2019</v>
      </c>
      <c r="D28" s="69">
        <v>2020</v>
      </c>
      <c r="E28" s="69">
        <v>2021</v>
      </c>
      <c r="F28" s="69">
        <v>2022</v>
      </c>
      <c r="G28" s="69"/>
      <c r="H28" s="69"/>
    </row>
    <row r="29" spans="2:8" ht="7.5" customHeight="1" x14ac:dyDescent="0.35">
      <c r="B29" s="226"/>
      <c r="C29" s="227"/>
      <c r="D29" s="227"/>
      <c r="E29" s="227"/>
      <c r="F29" s="227"/>
    </row>
    <row r="30" spans="2:8" x14ac:dyDescent="0.35">
      <c r="B30" t="s">
        <v>1159</v>
      </c>
      <c r="C30" s="22">
        <v>68923212</v>
      </c>
      <c r="D30" s="22">
        <v>62583342</v>
      </c>
      <c r="E30" s="22">
        <v>121231191</v>
      </c>
      <c r="F30" s="22">
        <v>111139155</v>
      </c>
    </row>
    <row r="31" spans="2:8" x14ac:dyDescent="0.35">
      <c r="B31" t="s">
        <v>964</v>
      </c>
      <c r="C31" s="22">
        <v>6970446</v>
      </c>
      <c r="D31" s="22">
        <v>9599133</v>
      </c>
      <c r="E31" s="55">
        <v>35227151</v>
      </c>
      <c r="F31" s="277">
        <v>15497338</v>
      </c>
    </row>
    <row r="32" spans="2:8" x14ac:dyDescent="0.35">
      <c r="B32" t="s">
        <v>965</v>
      </c>
      <c r="C32" s="22">
        <v>61952766</v>
      </c>
      <c r="D32" s="22">
        <v>52984209</v>
      </c>
      <c r="E32" s="22">
        <v>86004040</v>
      </c>
      <c r="F32" s="22">
        <v>95641817</v>
      </c>
    </row>
    <row r="33" spans="2:8" x14ac:dyDescent="0.35">
      <c r="C33" s="22"/>
      <c r="D33" s="22"/>
      <c r="E33" s="22"/>
      <c r="F33" s="22"/>
    </row>
    <row r="34" spans="2:8" x14ac:dyDescent="0.35">
      <c r="B34" s="68" t="s">
        <v>1161</v>
      </c>
      <c r="C34" s="69"/>
      <c r="D34" s="69"/>
      <c r="E34" s="69"/>
      <c r="F34" s="69"/>
      <c r="G34" s="69"/>
      <c r="H34" s="69"/>
    </row>
    <row r="35" spans="2:8" x14ac:dyDescent="0.35">
      <c r="B35" s="65" t="s">
        <v>1271</v>
      </c>
      <c r="C35" s="69"/>
      <c r="D35" s="69"/>
      <c r="E35" s="69"/>
      <c r="F35" s="69"/>
      <c r="G35" s="69"/>
      <c r="H35" s="69"/>
    </row>
    <row r="36" spans="2:8" x14ac:dyDescent="0.35">
      <c r="B36" t="s">
        <v>1175</v>
      </c>
      <c r="C36" s="69"/>
      <c r="D36" s="69"/>
      <c r="E36" s="69"/>
      <c r="F36" s="69"/>
      <c r="G36" s="69"/>
      <c r="H36" s="69"/>
    </row>
    <row r="37" spans="2:8" x14ac:dyDescent="0.35">
      <c r="B37" s="68"/>
      <c r="C37" s="69"/>
      <c r="D37" s="69"/>
      <c r="E37" s="69"/>
      <c r="F37" s="69"/>
      <c r="G37" s="69"/>
      <c r="H37" s="69"/>
    </row>
    <row r="38" spans="2:8" x14ac:dyDescent="0.35">
      <c r="B38" s="18" t="s">
        <v>285</v>
      </c>
      <c r="C38" s="25"/>
      <c r="D38" s="25"/>
      <c r="E38" s="25"/>
      <c r="F38" s="25"/>
      <c r="G38" s="25"/>
      <c r="H38" s="44"/>
    </row>
    <row r="39" spans="2:8" x14ac:dyDescent="0.35">
      <c r="B39" s="24"/>
      <c r="C39" s="22"/>
      <c r="D39" s="22"/>
      <c r="E39" s="22"/>
      <c r="F39" s="22"/>
      <c r="G39" s="22"/>
    </row>
    <row r="40" spans="2:8" x14ac:dyDescent="0.35">
      <c r="B40" s="68" t="s">
        <v>286</v>
      </c>
      <c r="C40" s="69"/>
      <c r="D40" s="69"/>
      <c r="E40" s="69"/>
      <c r="F40" s="69"/>
      <c r="G40" s="69"/>
      <c r="H40" s="69"/>
    </row>
    <row r="41" spans="2:8" x14ac:dyDescent="0.35">
      <c r="B41" s="83"/>
      <c r="C41" s="69"/>
      <c r="D41" s="69"/>
      <c r="E41" s="69"/>
      <c r="F41" s="69"/>
      <c r="G41" s="69"/>
    </row>
    <row r="42" spans="2:8" ht="14.5" customHeight="1" x14ac:dyDescent="0.35">
      <c r="B42" s="320" t="s">
        <v>287</v>
      </c>
      <c r="C42" s="396" t="s">
        <v>288</v>
      </c>
      <c r="D42" s="394"/>
      <c r="E42" s="394"/>
      <c r="F42" s="394" t="s">
        <v>289</v>
      </c>
      <c r="G42" s="394"/>
      <c r="H42" s="395"/>
    </row>
    <row r="43" spans="2:8" ht="153" customHeight="1" x14ac:dyDescent="0.35">
      <c r="B43" s="285" t="s">
        <v>294</v>
      </c>
      <c r="C43" s="397" t="s">
        <v>299</v>
      </c>
      <c r="D43" s="398"/>
      <c r="E43" s="398"/>
      <c r="F43" s="393" t="s">
        <v>290</v>
      </c>
      <c r="G43" s="393"/>
      <c r="H43" s="399"/>
    </row>
    <row r="44" spans="2:8" ht="61.5" customHeight="1" x14ac:dyDescent="0.35">
      <c r="B44" s="285" t="s">
        <v>297</v>
      </c>
      <c r="C44" s="392" t="s">
        <v>300</v>
      </c>
      <c r="D44" s="393"/>
      <c r="E44" s="393"/>
      <c r="F44" s="393"/>
      <c r="G44" s="393"/>
      <c r="H44" s="399"/>
    </row>
    <row r="45" spans="2:8" ht="237.75" customHeight="1" x14ac:dyDescent="0.35">
      <c r="B45" s="321" t="s">
        <v>295</v>
      </c>
      <c r="C45" s="392"/>
      <c r="D45" s="393"/>
      <c r="E45" s="393"/>
      <c r="F45" s="393"/>
      <c r="G45" s="393"/>
      <c r="H45" s="399"/>
    </row>
    <row r="46" spans="2:8" ht="177.75" customHeight="1" x14ac:dyDescent="0.35">
      <c r="B46" s="321" t="s">
        <v>298</v>
      </c>
      <c r="C46" s="389" t="s">
        <v>291</v>
      </c>
      <c r="D46" s="390"/>
      <c r="E46" s="390"/>
      <c r="F46" s="390"/>
      <c r="G46" s="390"/>
      <c r="H46" s="391"/>
    </row>
    <row r="47" spans="2:8" ht="96.75" customHeight="1" x14ac:dyDescent="0.35">
      <c r="B47" s="321" t="s">
        <v>296</v>
      </c>
      <c r="C47" s="400" t="s">
        <v>292</v>
      </c>
      <c r="D47" s="401"/>
      <c r="E47" s="401"/>
      <c r="F47" s="401" t="s">
        <v>293</v>
      </c>
      <c r="G47" s="401"/>
      <c r="H47" s="402"/>
    </row>
    <row r="48" spans="2:8" x14ac:dyDescent="0.35"/>
    <row r="49" spans="1:8" x14ac:dyDescent="0.35">
      <c r="B49" s="18" t="s">
        <v>301</v>
      </c>
      <c r="C49" s="25"/>
      <c r="D49" s="25"/>
      <c r="E49" s="25"/>
      <c r="F49" s="25"/>
      <c r="G49" s="25"/>
      <c r="H49" s="44"/>
    </row>
    <row r="50" spans="1:8" x14ac:dyDescent="0.35"/>
    <row r="51" spans="1:8" s="79" customFormat="1" x14ac:dyDescent="0.35">
      <c r="B51" s="230" t="s">
        <v>302</v>
      </c>
      <c r="C51" s="88"/>
      <c r="D51" s="88"/>
      <c r="E51" s="88"/>
      <c r="F51" s="88"/>
      <c r="G51" s="88"/>
      <c r="H51" s="88"/>
    </row>
    <row r="52" spans="1:8" ht="261" customHeight="1" x14ac:dyDescent="0.35">
      <c r="B52" s="374" t="s">
        <v>1226</v>
      </c>
      <c r="C52" s="374"/>
      <c r="D52" s="374"/>
      <c r="E52" s="374"/>
      <c r="F52" s="374"/>
      <c r="G52" s="374"/>
      <c r="H52" s="374"/>
    </row>
    <row r="53" spans="1:8" ht="94.5" customHeight="1" x14ac:dyDescent="0.35">
      <c r="B53" s="374"/>
      <c r="C53" s="374"/>
      <c r="D53" s="374"/>
      <c r="E53" s="374"/>
      <c r="F53" s="374"/>
      <c r="G53" s="374"/>
      <c r="H53" s="374"/>
    </row>
    <row r="54" spans="1:8" x14ac:dyDescent="0.35">
      <c r="A54" s="79"/>
      <c r="B54" s="230" t="s">
        <v>303</v>
      </c>
      <c r="C54" s="88"/>
      <c r="D54" s="88"/>
      <c r="E54" s="88"/>
      <c r="F54" s="88"/>
    </row>
    <row r="55" spans="1:8" x14ac:dyDescent="0.35">
      <c r="B55" t="s">
        <v>823</v>
      </c>
    </row>
    <row r="56" spans="1:8" x14ac:dyDescent="0.35"/>
    <row r="57" spans="1:8" x14ac:dyDescent="0.35">
      <c r="B57" s="230" t="s">
        <v>304</v>
      </c>
      <c r="C57" s="88"/>
      <c r="D57" s="88"/>
      <c r="E57" s="88"/>
      <c r="F57" s="88"/>
    </row>
    <row r="58" spans="1:8" x14ac:dyDescent="0.35">
      <c r="B58" t="s">
        <v>823</v>
      </c>
      <c r="C58" s="88"/>
      <c r="D58" s="88"/>
      <c r="E58" s="88"/>
      <c r="F58" s="88"/>
    </row>
    <row r="59" spans="1:8" x14ac:dyDescent="0.35">
      <c r="B59" s="61"/>
      <c r="C59" s="61"/>
      <c r="D59" s="61"/>
      <c r="E59" s="61"/>
      <c r="F59" s="61"/>
    </row>
    <row r="60" spans="1:8" x14ac:dyDescent="0.35">
      <c r="B60" s="230" t="s">
        <v>305</v>
      </c>
      <c r="C60" s="88"/>
      <c r="D60" s="88"/>
      <c r="E60" s="88"/>
      <c r="F60" s="88"/>
    </row>
    <row r="61" spans="1:8" ht="7.5" customHeight="1" x14ac:dyDescent="0.35"/>
    <row r="62" spans="1:8" x14ac:dyDescent="0.35">
      <c r="B62" s="65" t="s">
        <v>21</v>
      </c>
      <c r="C62" s="65"/>
      <c r="D62" s="65"/>
      <c r="E62" s="65"/>
      <c r="F62" s="67">
        <v>2022</v>
      </c>
    </row>
    <row r="63" spans="1:8" x14ac:dyDescent="0.35">
      <c r="B63" t="s">
        <v>306</v>
      </c>
      <c r="F63" s="182">
        <v>8.4099999999999994E-2</v>
      </c>
    </row>
    <row r="64" spans="1:8" x14ac:dyDescent="0.35">
      <c r="F64" s="86"/>
    </row>
    <row r="65" spans="2:8" x14ac:dyDescent="0.35">
      <c r="B65" s="230" t="s">
        <v>308</v>
      </c>
      <c r="C65" s="88"/>
      <c r="D65" s="88"/>
      <c r="E65" s="88"/>
      <c r="F65" s="88"/>
    </row>
    <row r="66" spans="2:8" ht="7.5" customHeight="1" x14ac:dyDescent="0.35">
      <c r="B66" s="87"/>
      <c r="C66" s="88"/>
      <c r="D66" s="88"/>
      <c r="E66" s="88"/>
      <c r="F66" s="88"/>
    </row>
    <row r="67" spans="2:8" x14ac:dyDescent="0.35">
      <c r="B67" s="65" t="s">
        <v>21</v>
      </c>
      <c r="C67" s="65"/>
      <c r="D67" s="65"/>
      <c r="E67" s="65"/>
      <c r="F67" s="67">
        <v>2022</v>
      </c>
    </row>
    <row r="68" spans="2:8" x14ac:dyDescent="0.35">
      <c r="B68" t="s">
        <v>307</v>
      </c>
      <c r="F68" s="163">
        <v>0.93510000000000004</v>
      </c>
    </row>
    <row r="69" spans="2:8" x14ac:dyDescent="0.35"/>
    <row r="70" spans="2:8" x14ac:dyDescent="0.35"/>
    <row r="71" spans="2:8" x14ac:dyDescent="0.35">
      <c r="B71" s="18" t="s">
        <v>309</v>
      </c>
      <c r="C71" s="25"/>
      <c r="D71" s="25"/>
      <c r="E71" s="25"/>
      <c r="F71" s="25"/>
      <c r="G71" s="44"/>
      <c r="H71" s="44"/>
    </row>
    <row r="72" spans="2:8" x14ac:dyDescent="0.35">
      <c r="B72" s="24"/>
      <c r="C72" s="22"/>
      <c r="D72" s="22"/>
      <c r="E72" s="22"/>
      <c r="F72" s="22"/>
    </row>
    <row r="73" spans="2:8" ht="29" x14ac:dyDescent="0.35">
      <c r="B73" s="87" t="s">
        <v>310</v>
      </c>
      <c r="C73" s="88"/>
      <c r="D73" s="88"/>
      <c r="E73" s="88"/>
      <c r="F73" s="88"/>
    </row>
    <row r="74" spans="2:8" x14ac:dyDescent="0.35">
      <c r="B74" s="87"/>
      <c r="C74" s="88"/>
      <c r="D74" s="88"/>
      <c r="E74" s="88"/>
      <c r="F74" s="88"/>
    </row>
    <row r="75" spans="2:8" ht="13.5" customHeight="1" x14ac:dyDescent="0.35">
      <c r="B75" s="1" t="s">
        <v>932</v>
      </c>
      <c r="C75" s="88"/>
      <c r="D75" s="88"/>
      <c r="E75" s="88"/>
      <c r="F75" s="88"/>
    </row>
    <row r="76" spans="2:8" x14ac:dyDescent="0.35">
      <c r="B76" s="136" t="s">
        <v>1227</v>
      </c>
      <c r="C76" s="88"/>
      <c r="D76" s="88"/>
      <c r="E76" s="88"/>
      <c r="F76" s="88"/>
    </row>
    <row r="77" spans="2:8" x14ac:dyDescent="0.35">
      <c r="B77" s="136" t="s">
        <v>1228</v>
      </c>
      <c r="C77" s="88"/>
      <c r="D77" s="88"/>
      <c r="E77" s="88"/>
      <c r="F77" s="88"/>
    </row>
    <row r="78" spans="2:8" x14ac:dyDescent="0.35">
      <c r="B78" s="30" t="s">
        <v>931</v>
      </c>
      <c r="C78" s="88"/>
      <c r="D78" s="88"/>
      <c r="E78" s="88"/>
      <c r="F78" s="88"/>
    </row>
    <row r="79" spans="2:8" x14ac:dyDescent="0.35">
      <c r="B79" s="30" t="s">
        <v>1224</v>
      </c>
      <c r="C79" s="88"/>
      <c r="D79" s="88"/>
      <c r="E79" s="88"/>
      <c r="F79" s="88"/>
    </row>
    <row r="80" spans="2:8" x14ac:dyDescent="0.35"/>
    <row r="81" spans="2:8" x14ac:dyDescent="0.35">
      <c r="B81" s="230" t="s">
        <v>311</v>
      </c>
      <c r="C81" s="88"/>
      <c r="D81" s="88"/>
      <c r="E81" s="88"/>
      <c r="F81" s="88"/>
    </row>
    <row r="82" spans="2:8" x14ac:dyDescent="0.35">
      <c r="B82" s="87"/>
      <c r="C82" s="88"/>
      <c r="D82" s="88"/>
      <c r="E82" s="88"/>
      <c r="F82" s="88"/>
    </row>
    <row r="83" spans="2:8" ht="43.5" x14ac:dyDescent="0.35">
      <c r="B83" s="278" t="s">
        <v>967</v>
      </c>
    </row>
    <row r="84" spans="2:8" x14ac:dyDescent="0.35"/>
    <row r="85" spans="2:8" x14ac:dyDescent="0.35">
      <c r="B85" s="242" t="s">
        <v>1037</v>
      </c>
      <c r="C85" s="85"/>
      <c r="D85" s="85"/>
      <c r="E85" s="85"/>
      <c r="F85" s="85"/>
    </row>
    <row r="86" spans="2:8" ht="11.25" customHeight="1" x14ac:dyDescent="0.35"/>
    <row r="87" spans="2:8" x14ac:dyDescent="0.35">
      <c r="B87" s="374" t="s">
        <v>824</v>
      </c>
      <c r="C87" s="374"/>
      <c r="D87" s="374"/>
      <c r="E87" s="374"/>
      <c r="F87" s="374"/>
      <c r="G87" s="89"/>
      <c r="H87" s="89"/>
    </row>
    <row r="88" spans="2:8" x14ac:dyDescent="0.35">
      <c r="B88" t="s">
        <v>900</v>
      </c>
      <c r="G88" s="89"/>
      <c r="H88" s="89"/>
    </row>
    <row r="89" spans="2:8" x14ac:dyDescent="0.35"/>
  </sheetData>
  <mergeCells count="17">
    <mergeCell ref="B87:F87"/>
    <mergeCell ref="C43:E43"/>
    <mergeCell ref="F43:H45"/>
    <mergeCell ref="C47:E47"/>
    <mergeCell ref="F47:H47"/>
    <mergeCell ref="B52:H53"/>
    <mergeCell ref="B18:E18"/>
    <mergeCell ref="B21:E21"/>
    <mergeCell ref="B8:E8"/>
    <mergeCell ref="B15:E15"/>
    <mergeCell ref="C46:H46"/>
    <mergeCell ref="B10:E10"/>
    <mergeCell ref="B12:E12"/>
    <mergeCell ref="C44:E45"/>
    <mergeCell ref="F42:H42"/>
    <mergeCell ref="C42:E42"/>
    <mergeCell ref="B9:F9"/>
  </mergeCells>
  <pageMargins left="0.511811024" right="0.511811024" top="0.78740157499999996" bottom="0.78740157499999996" header="0.31496062000000002" footer="0.31496062000000002"/>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11346727FC3CE429421065DBB283536" ma:contentTypeVersion="17" ma:contentTypeDescription="Crie um novo documento." ma:contentTypeScope="" ma:versionID="b7a5de0e495880132e15266558e9f758">
  <xsd:schema xmlns:xsd="http://www.w3.org/2001/XMLSchema" xmlns:xs="http://www.w3.org/2001/XMLSchema" xmlns:p="http://schemas.microsoft.com/office/2006/metadata/properties" xmlns:ns2="42679400-edef-4317-89d9-d6b30a5fe4bd" xmlns:ns3="59edc2b3-afb1-491f-8a27-0f12d2253d28" targetNamespace="http://schemas.microsoft.com/office/2006/metadata/properties" ma:root="true" ma:fieldsID="8a4b7bcba286b6093d2e5b65bd20ecd2" ns2:_="" ns3:_="">
    <xsd:import namespace="42679400-edef-4317-89d9-d6b30a5fe4bd"/>
    <xsd:import namespace="59edc2b3-afb1-491f-8a27-0f12d2253d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679400-edef-4317-89d9-d6b30a5fe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0c86877f-787a-46cf-8459-06f412b6b52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edc2b3-afb1-491f-8a27-0f12d2253d28"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d4ed8ec2-d5fd-4ff9-b4f9-be8add77e755}" ma:internalName="TaxCatchAll" ma:showField="CatchAllData" ma:web="59edc2b3-afb1-491f-8a27-0f12d2253d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2679400-edef-4317-89d9-d6b30a5fe4bd">
      <Terms xmlns="http://schemas.microsoft.com/office/infopath/2007/PartnerControls"/>
    </lcf76f155ced4ddcb4097134ff3c332f>
    <TaxCatchAll xmlns="59edc2b3-afb1-491f-8a27-0f12d2253d2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0FB08F-5030-4C51-8881-D101610E51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679400-edef-4317-89d9-d6b30a5fe4bd"/>
    <ds:schemaRef ds:uri="59edc2b3-afb1-491f-8a27-0f12d2253d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A3E7D9-A02B-4E94-AB9B-BADF50FB50E7}">
  <ds:schemaRefs>
    <ds:schemaRef ds:uri="http://schemas.microsoft.com/office/infopath/2007/PartnerControls"/>
    <ds:schemaRef ds:uri="6875cd6d-dfc6-4c6b-92e0-1f2629c46492"/>
    <ds:schemaRef ds:uri="http://purl.org/dc/terms/"/>
    <ds:schemaRef ds:uri="http://schemas.microsoft.com/office/2006/metadata/properties"/>
    <ds:schemaRef ds:uri="http://schemas.openxmlformats.org/package/2006/metadata/core-properties"/>
    <ds:schemaRef ds:uri="http://purl.org/dc/elements/1.1/"/>
    <ds:schemaRef ds:uri="http://www.w3.org/XML/1998/namespace"/>
    <ds:schemaRef ds:uri="http://schemas.microsoft.com/office/2006/documentManagement/types"/>
    <ds:schemaRef ds:uri="2dd2066f-b2e8-4b04-983d-eaa5ac854d0e"/>
    <ds:schemaRef ds:uri="http://purl.org/dc/dcmitype/"/>
    <ds:schemaRef ds:uri="42679400-edef-4317-89d9-d6b30a5fe4bd"/>
    <ds:schemaRef ds:uri="59edc2b3-afb1-491f-8a27-0f12d2253d28"/>
  </ds:schemaRefs>
</ds:datastoreItem>
</file>

<file path=customXml/itemProps3.xml><?xml version="1.0" encoding="utf-8"?>
<ds:datastoreItem xmlns:ds="http://schemas.openxmlformats.org/officeDocument/2006/customXml" ds:itemID="{8A9ABA57-6348-4B12-8B61-CA319EAA63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53</vt:i4>
      </vt:variant>
    </vt:vector>
  </HeadingPairs>
  <TitlesOfParts>
    <vt:vector size="53" baseType="lpstr">
      <vt:lpstr>Home</vt:lpstr>
      <vt:lpstr>GRI &gt;&gt;</vt:lpstr>
      <vt:lpstr>GRI 2-1 até 2-6</vt:lpstr>
      <vt:lpstr>GRI 2-7</vt:lpstr>
      <vt:lpstr>GRI 2-8</vt:lpstr>
      <vt:lpstr>GRI 2-9 até 2-21</vt:lpstr>
      <vt:lpstr>GRI 2-22 até 2-30</vt:lpstr>
      <vt:lpstr>GRI 3</vt:lpstr>
      <vt:lpstr>GRI 201</vt:lpstr>
      <vt:lpstr>GRI 202</vt:lpstr>
      <vt:lpstr>GRI 203</vt:lpstr>
      <vt:lpstr>GRI 204</vt:lpstr>
      <vt:lpstr>GRI 205</vt:lpstr>
      <vt:lpstr>GRI 206</vt:lpstr>
      <vt:lpstr>GRI 207</vt:lpstr>
      <vt:lpstr>GRI 301</vt:lpstr>
      <vt:lpstr>GRI 302</vt:lpstr>
      <vt:lpstr>GRI 303</vt:lpstr>
      <vt:lpstr>GRI 304</vt:lpstr>
      <vt:lpstr>GRI 305</vt:lpstr>
      <vt:lpstr>GRI 306</vt:lpstr>
      <vt:lpstr>GRI 308</vt:lpstr>
      <vt:lpstr>GRI 401</vt:lpstr>
      <vt:lpstr>GRI 402</vt:lpstr>
      <vt:lpstr>GRI 403</vt:lpstr>
      <vt:lpstr>GRI 404</vt:lpstr>
      <vt:lpstr>GRI 405</vt:lpstr>
      <vt:lpstr>GRI 406</vt:lpstr>
      <vt:lpstr>GRI 407</vt:lpstr>
      <vt:lpstr>GRI 408</vt:lpstr>
      <vt:lpstr>GRI 409</vt:lpstr>
      <vt:lpstr>GRI 410</vt:lpstr>
      <vt:lpstr>GRI 413</vt:lpstr>
      <vt:lpstr>GRI 414</vt:lpstr>
      <vt:lpstr>GRI 415</vt:lpstr>
      <vt:lpstr>GRI 416</vt:lpstr>
      <vt:lpstr>GRI 417</vt:lpstr>
      <vt:lpstr>GRI 418</vt:lpstr>
      <vt:lpstr>SASB &gt;&gt;</vt:lpstr>
      <vt:lpstr> RT-CH-000</vt:lpstr>
      <vt:lpstr>RT-CH-110</vt:lpstr>
      <vt:lpstr>RT-CH-120</vt:lpstr>
      <vt:lpstr>RT-CH-130</vt:lpstr>
      <vt:lpstr>RT-CH-140</vt:lpstr>
      <vt:lpstr>RT-CH-150</vt:lpstr>
      <vt:lpstr>RT-CH-210</vt:lpstr>
      <vt:lpstr>RT-CH-320</vt:lpstr>
      <vt:lpstr>RT-CH-410</vt:lpstr>
      <vt:lpstr>RT-CH-530</vt:lpstr>
      <vt:lpstr>RT-CH-540</vt:lpstr>
      <vt:lpstr>EM-MD-120</vt:lpstr>
      <vt:lpstr>EM-MD-160</vt:lpstr>
      <vt:lpstr>EM-MD-520</vt:lpstr>
    </vt:vector>
  </TitlesOfParts>
  <Manager/>
  <Company>BKM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VITTORIA NEVES PICARELLI</dc:creator>
  <cp:keywords/>
  <dc:description/>
  <cp:lastModifiedBy>VITTORIA NEVES PICARELLI</cp:lastModifiedBy>
  <cp:revision/>
  <dcterms:created xsi:type="dcterms:W3CDTF">2023-02-23T16:47:10Z</dcterms:created>
  <dcterms:modified xsi:type="dcterms:W3CDTF">2023-08-16T13:26:26Z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0x010100411346727FC3CE429421065DBB283536</vt:lpwstr>
  </property>
  <property fmtid="{D5CDD505-2E9C-101B-9397-08002B2CF9AE}" pid="3" name="MediaServiceImageTags">
    <vt:lpwstr/>
  </property>
  <property fmtid="{D5CDD505-2E9C-101B-9397-08002B2CF9AE}" pid="4" name="MSIP_Label_cd4a03c1-3a9a-4c6c-ad56-2da790c11b21_Enabled">
    <vt:lpwstr>true</vt:lpwstr>
  </property>
  <property fmtid="{D5CDD505-2E9C-101B-9397-08002B2CF9AE}" pid="5" name="MSIP_Label_cd4a03c1-3a9a-4c6c-ad56-2da790c11b21_SetDate">
    <vt:lpwstr>2023-06-30T20:59:51Z</vt:lpwstr>
  </property>
  <property fmtid="{D5CDD505-2E9C-101B-9397-08002B2CF9AE}" pid="6" name="MSIP_Label_cd4a03c1-3a9a-4c6c-ad56-2da790c11b21_Method">
    <vt:lpwstr>Standard</vt:lpwstr>
  </property>
  <property fmtid="{D5CDD505-2E9C-101B-9397-08002B2CF9AE}" pid="7" name="MSIP_Label_cd4a03c1-3a9a-4c6c-ad56-2da790c11b21_Name">
    <vt:lpwstr>Internal Use.</vt:lpwstr>
  </property>
  <property fmtid="{D5CDD505-2E9C-101B-9397-08002B2CF9AE}" pid="8" name="MSIP_Label_cd4a03c1-3a9a-4c6c-ad56-2da790c11b21_SiteId">
    <vt:lpwstr>592b5396-bf52-4b35-a844-d5ab522c3666</vt:lpwstr>
  </property>
  <property fmtid="{D5CDD505-2E9C-101B-9397-08002B2CF9AE}" pid="9" name="MSIP_Label_cd4a03c1-3a9a-4c6c-ad56-2da790c11b21_ActionId">
    <vt:lpwstr>b7d3eb43-f05e-4aa2-ad00-823d83bf532c</vt:lpwstr>
  </property>
  <property fmtid="{D5CDD505-2E9C-101B-9397-08002B2CF9AE}" pid="10" name="MSIP_Label_cd4a03c1-3a9a-4c6c-ad56-2da790c11b21_ContentBits">
    <vt:lpwstr>0</vt:lpwstr>
  </property>
</Properties>
</file>