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mc:AlternateContent xmlns:mc="http://schemas.openxmlformats.org/markup-compatibility/2006">
    <mc:Choice Requires="x15">
      <x15ac:absPath xmlns:x15ac="http://schemas.microsoft.com/office/spreadsheetml/2010/11/ac" url="https://braskemsa.sharepoint.com/sites/DesenvolvimentoSustentvelBraskem/Documentos DS/SD Strategy &amp; Management/2. Perfomance &amp; Reporting/Indicators/ESG Dashboard (external)/2025/"/>
    </mc:Choice>
  </mc:AlternateContent>
  <xr:revisionPtr revIDLastSave="1431" documentId="11_3902E9420B0F66D0BBBCEFAFEDD3FA8333B3935F" xr6:coauthVersionLast="47" xr6:coauthVersionMax="47" xr10:uidLastSave="{3250D02A-99E4-4755-B5DD-75B0E1A09D0A}"/>
  <bookViews>
    <workbookView xWindow="28680" yWindow="-120" windowWidth="29040" windowHeight="15720" tabRatio="728" firstSheet="27" activeTab="26" xr2:uid="{00000000-000D-0000-FFFF-FFFF00000000}"/>
  </bookViews>
  <sheets>
    <sheet name="COVER" sheetId="1" r:id="rId1"/>
    <sheet name="INTRODUCTION" sheetId="2" r:id="rId2"/>
    <sheet name="TABLE OF CONTENTS" sheetId="4" r:id="rId3"/>
    <sheet name="MATERIAL TOPICS" sheetId="6" r:id="rId4"/>
    <sheet name="ENVIRONMENTAL" sheetId="7" r:id="rId5"/>
    <sheet name="ECONOMIC" sheetId="8" r:id="rId6"/>
    <sheet name="GOVERNANCE" sheetId="9" r:id="rId7"/>
    <sheet name="SOCIAL" sheetId="10" r:id="rId8"/>
    <sheet name="GRI" sheetId="11" r:id="rId9"/>
    <sheet name="SASB" sheetId="12" r:id="rId10"/>
    <sheet name="2-1 à 2-6" sheetId="13" r:id="rId11"/>
    <sheet name="2-7" sheetId="14" r:id="rId12"/>
    <sheet name="2-8" sheetId="15" r:id="rId13"/>
    <sheet name="2-9 à 2-21" sheetId="16" r:id="rId14"/>
    <sheet name="2-22 à 2-30" sheetId="17" r:id="rId15"/>
    <sheet name="3-1 |3-2 | 3-3" sheetId="65" r:id="rId16"/>
    <sheet name="101" sheetId="70" r:id="rId17"/>
    <sheet name="201" sheetId="18" r:id="rId18"/>
    <sheet name="202" sheetId="19" r:id="rId19"/>
    <sheet name="203" sheetId="20" r:id="rId20"/>
    <sheet name="204" sheetId="21" r:id="rId21"/>
    <sheet name="205" sheetId="22" r:id="rId22"/>
    <sheet name="206" sheetId="23" r:id="rId23"/>
    <sheet name="207" sheetId="24" r:id="rId24"/>
    <sheet name="301" sheetId="25" r:id="rId25"/>
    <sheet name="302" sheetId="26" r:id="rId26"/>
    <sheet name="303" sheetId="27" r:id="rId27"/>
    <sheet name="305" sheetId="29" r:id="rId28"/>
    <sheet name="306" sheetId="30" r:id="rId29"/>
    <sheet name="308" sheetId="31" r:id="rId30"/>
    <sheet name="401" sheetId="32" r:id="rId31"/>
    <sheet name="402" sheetId="33" r:id="rId32"/>
    <sheet name="403" sheetId="47" r:id="rId33"/>
    <sheet name="404" sheetId="48" r:id="rId34"/>
    <sheet name="405" sheetId="49" r:id="rId35"/>
    <sheet name="406" sheetId="36" r:id="rId36"/>
    <sheet name="407" sheetId="37" r:id="rId37"/>
    <sheet name="408" sheetId="38" r:id="rId38"/>
    <sheet name="409" sheetId="40" r:id="rId39"/>
    <sheet name="410" sheetId="39" r:id="rId40"/>
    <sheet name="413" sheetId="41" r:id="rId41"/>
    <sheet name="414" sheetId="42" r:id="rId42"/>
    <sheet name="415" sheetId="43" r:id="rId43"/>
    <sheet name="416" sheetId="44" r:id="rId44"/>
    <sheet name="417" sheetId="45" r:id="rId45"/>
    <sheet name="418" sheetId="46" r:id="rId46"/>
    <sheet name="RT-CH-000" sheetId="50" r:id="rId47"/>
    <sheet name="RT-CH-110 " sheetId="51" r:id="rId48"/>
    <sheet name="RT-CH-120" sheetId="52" r:id="rId49"/>
    <sheet name="RT-CH-130" sheetId="53" r:id="rId50"/>
    <sheet name="RT-CH-140 " sheetId="54" r:id="rId51"/>
    <sheet name="RT-CH-150" sheetId="55" r:id="rId52"/>
    <sheet name="RT-CH-210" sheetId="56" r:id="rId53"/>
    <sheet name="RT-CH-320" sheetId="57" r:id="rId54"/>
    <sheet name="RT-CH-410" sheetId="60" r:id="rId55"/>
    <sheet name="RT-CH-530" sheetId="59" r:id="rId56"/>
    <sheet name="RT-CH-540" sheetId="58" r:id="rId57"/>
    <sheet name="EM-MD-110" sheetId="61" r:id="rId58"/>
    <sheet name="EM-MD-120" sheetId="62" r:id="rId59"/>
    <sheet name="EM-MD-160" sheetId="63" r:id="rId60"/>
    <sheet name="EM-MD-520" sheetId="64" r:id="rId61"/>
  </sheets>
  <definedNames>
    <definedName name="_xlnm._FilterDatabase" localSheetId="5" hidden="1">ECONOMIC!$C$7:$N$41</definedName>
    <definedName name="_xlnm._FilterDatabase" localSheetId="4" hidden="1">ENVIRONMENTAL!$C$7:$O$103</definedName>
    <definedName name="_xlnm._FilterDatabase" localSheetId="6" hidden="1">GOVERNANCE!$C$7:$N$69</definedName>
    <definedName name="_xlnm._FilterDatabase" localSheetId="8" hidden="1">GRI!$A$7:$S$244</definedName>
    <definedName name="_xlnm._FilterDatabase" localSheetId="3" hidden="1">'MATERIAL TOPICS'!$A$7:$R$67</definedName>
    <definedName name="_xlnm._FilterDatabase" localSheetId="9" hidden="1">SASB!$C$7:$N$76</definedName>
    <definedName name="_xlnm._FilterDatabase" localSheetId="7" hidden="1">SOCIAL!$C$7:$N$75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 i="6" l="1"/>
  <c r="F1" i="13"/>
  <c r="G1" i="13"/>
  <c r="H1" i="13"/>
  <c r="I1" i="13"/>
  <c r="J1" i="13"/>
  <c r="F1" i="12"/>
  <c r="G1" i="12"/>
  <c r="H1" i="12"/>
  <c r="I1" i="12"/>
  <c r="J1" i="12"/>
  <c r="F1" i="11"/>
  <c r="G1" i="11"/>
  <c r="H1" i="11"/>
  <c r="I1" i="11"/>
  <c r="J1" i="11"/>
  <c r="F1" i="10"/>
  <c r="G1" i="10"/>
  <c r="H1" i="10"/>
  <c r="I1" i="10"/>
  <c r="J1" i="10"/>
  <c r="F1" i="7"/>
  <c r="G1" i="7"/>
  <c r="H1" i="7"/>
  <c r="I1" i="7"/>
  <c r="J1" i="7"/>
  <c r="F1" i="8"/>
  <c r="G1" i="8"/>
  <c r="H1" i="8"/>
  <c r="I1" i="8"/>
  <c r="J1" i="8"/>
  <c r="F1" i="9"/>
  <c r="G1" i="9"/>
  <c r="H1" i="9"/>
  <c r="I1" i="9"/>
  <c r="J1" i="9"/>
  <c r="G1" i="6"/>
  <c r="H1" i="6"/>
  <c r="I1" i="6"/>
  <c r="J1" i="6"/>
  <c r="N120" i="30" l="1"/>
  <c r="N114" i="30"/>
  <c r="N113" i="30" s="1"/>
  <c r="N92" i="30"/>
  <c r="N85" i="30"/>
  <c r="N95" i="27"/>
  <c r="J40" i="27" l="1"/>
  <c r="N17" i="25" l="1"/>
  <c r="N101" i="17"/>
  <c r="N23" i="30" l="1"/>
  <c r="N25" i="30"/>
  <c r="N24" i="30"/>
  <c r="N19" i="30"/>
  <c r="N21" i="30"/>
  <c r="N20" i="30"/>
  <c r="L23" i="54" l="1"/>
  <c r="L17" i="54"/>
  <c r="L20" i="54" s="1"/>
  <c r="K17" i="54"/>
  <c r="J17" i="54"/>
  <c r="I17" i="54"/>
  <c r="N373" i="32"/>
  <c r="N368" i="32"/>
  <c r="N362" i="32"/>
  <c r="N357" i="32"/>
  <c r="N356" i="32" s="1"/>
  <c r="N350" i="32"/>
  <c r="N345" i="32"/>
  <c r="N339" i="32"/>
  <c r="N334" i="32"/>
  <c r="N328" i="32"/>
  <c r="N323" i="32"/>
  <c r="N317" i="32"/>
  <c r="N312" i="32"/>
  <c r="N311" i="32" s="1"/>
  <c r="N306" i="32"/>
  <c r="N301" i="32"/>
  <c r="N229" i="32"/>
  <c r="N224" i="32"/>
  <c r="N218" i="32"/>
  <c r="N213" i="32"/>
  <c r="N206" i="32"/>
  <c r="N201" i="32"/>
  <c r="N195" i="32"/>
  <c r="N190" i="32"/>
  <c r="N184" i="32"/>
  <c r="N179" i="32"/>
  <c r="N178" i="32" s="1"/>
  <c r="N173" i="32"/>
  <c r="N168" i="32"/>
  <c r="N162" i="32"/>
  <c r="N157" i="32"/>
  <c r="N156" i="32" s="1"/>
  <c r="N81" i="32"/>
  <c r="N76" i="32"/>
  <c r="N70" i="32"/>
  <c r="N65" i="32"/>
  <c r="N59" i="32"/>
  <c r="N54" i="32"/>
  <c r="N48" i="32"/>
  <c r="N43" i="32"/>
  <c r="N42" i="32" s="1"/>
  <c r="N37" i="32"/>
  <c r="N32" i="32"/>
  <c r="N26" i="32"/>
  <c r="N21" i="32"/>
  <c r="N20" i="32" s="1"/>
  <c r="N15" i="32"/>
  <c r="N10" i="32"/>
  <c r="N9" i="32" s="1"/>
  <c r="N75" i="32" l="1"/>
  <c r="N333" i="32"/>
  <c r="N212" i="32"/>
  <c r="N64" i="32"/>
  <c r="N300" i="32"/>
  <c r="N200" i="32"/>
  <c r="N322" i="32"/>
  <c r="N367" i="32"/>
  <c r="N355" i="32" s="1"/>
  <c r="N53" i="32"/>
  <c r="N189" i="32"/>
  <c r="N344" i="32"/>
  <c r="N223" i="32"/>
  <c r="N211" i="32" s="1"/>
  <c r="N31" i="32"/>
  <c r="N167" i="32"/>
  <c r="M51" i="19" l="1"/>
  <c r="L51" i="19"/>
  <c r="M19" i="26" l="1"/>
  <c r="M120" i="30"/>
  <c r="M114" i="30"/>
  <c r="M113" i="30" s="1"/>
  <c r="M92" i="30"/>
  <c r="M85" i="30"/>
  <c r="M69" i="30"/>
  <c r="M64" i="30"/>
  <c r="M63" i="30" s="1"/>
  <c r="M58" i="30"/>
  <c r="M53" i="30"/>
  <c r="M45" i="30"/>
  <c r="M52" i="30" l="1"/>
  <c r="M34" i="30"/>
  <c r="L9" i="25" l="1"/>
  <c r="K95" i="27" l="1"/>
  <c r="L95" i="27"/>
  <c r="M80" i="30" l="1"/>
  <c r="M25" i="30"/>
  <c r="M24" i="30"/>
  <c r="M23" i="30"/>
  <c r="M21" i="30"/>
  <c r="M20" i="30"/>
  <c r="M19" i="30"/>
  <c r="M47" i="48"/>
  <c r="M37" i="48"/>
  <c r="M15" i="48"/>
  <c r="M27" i="48" l="1"/>
  <c r="L10" i="32" l="1"/>
  <c r="L15" i="32"/>
  <c r="L21" i="32"/>
  <c r="L26" i="32"/>
  <c r="L32" i="32"/>
  <c r="L37" i="32"/>
  <c r="L43" i="32"/>
  <c r="L48" i="32"/>
  <c r="L54" i="32"/>
  <c r="L59" i="32"/>
  <c r="L65" i="32"/>
  <c r="L70" i="32"/>
  <c r="L76" i="32"/>
  <c r="L81" i="32"/>
  <c r="L157" i="32"/>
  <c r="L162" i="32"/>
  <c r="L168" i="32"/>
  <c r="L173" i="32"/>
  <c r="L179" i="32"/>
  <c r="L184" i="32"/>
  <c r="L190" i="32"/>
  <c r="L195" i="32"/>
  <c r="L201" i="32"/>
  <c r="L206" i="32"/>
  <c r="L213" i="32"/>
  <c r="L218" i="32"/>
  <c r="L224" i="32"/>
  <c r="L229" i="32"/>
  <c r="L301" i="32"/>
  <c r="L306" i="32"/>
  <c r="L312" i="32"/>
  <c r="L317" i="32"/>
  <c r="L323" i="32"/>
  <c r="L328" i="32"/>
  <c r="L334" i="32"/>
  <c r="L339" i="32"/>
  <c r="L345" i="32"/>
  <c r="L350" i="32"/>
  <c r="L357" i="32"/>
  <c r="L362" i="32"/>
  <c r="L368" i="32"/>
  <c r="L373" i="32"/>
  <c r="L497" i="32"/>
  <c r="L322" i="32" l="1"/>
  <c r="L311" i="32"/>
  <c r="L300" i="32"/>
  <c r="L200" i="32"/>
  <c r="L75" i="32"/>
  <c r="L42" i="32"/>
  <c r="L31" i="32"/>
  <c r="L20" i="32"/>
  <c r="L9" i="32"/>
  <c r="L212" i="32"/>
  <c r="L64" i="32"/>
  <c r="L223" i="32"/>
  <c r="L356" i="32"/>
  <c r="L167" i="32"/>
  <c r="L189" i="32"/>
  <c r="L178" i="32"/>
  <c r="L53" i="32"/>
  <c r="L333" i="32"/>
  <c r="L367" i="32"/>
  <c r="L344" i="32"/>
  <c r="L156" i="32"/>
  <c r="L355" i="32"/>
  <c r="L211" i="32" l="1"/>
  <c r="L22" i="58"/>
  <c r="L47" i="48"/>
  <c r="L37" i="48"/>
  <c r="L120" i="30"/>
  <c r="K120" i="30"/>
  <c r="L114" i="30"/>
  <c r="K114" i="30"/>
  <c r="L92" i="30"/>
  <c r="K92" i="30"/>
  <c r="L85" i="30"/>
  <c r="K85" i="30"/>
  <c r="L80" i="30"/>
  <c r="L69" i="30"/>
  <c r="L64" i="30"/>
  <c r="L58" i="30"/>
  <c r="L53" i="30"/>
  <c r="L45" i="30"/>
  <c r="K45" i="30"/>
  <c r="L39" i="30"/>
  <c r="K39" i="30"/>
  <c r="L34" i="30"/>
  <c r="L23" i="30"/>
  <c r="K19" i="30"/>
  <c r="K21" i="26"/>
  <c r="L52" i="30" l="1"/>
  <c r="L113" i="30"/>
  <c r="L63" i="30"/>
  <c r="K113" i="30"/>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<sst xmlns="http://schemas.openxmlformats.org/spreadsheetml/2006/main" count="4694" uniqueCount="1665">
  <si>
    <t>Table of Contents</t>
  </si>
  <si>
    <t>Material Topics</t>
  </si>
  <si>
    <t>Environmental</t>
  </si>
  <si>
    <t>Economic</t>
  </si>
  <si>
    <t xml:space="preserve">Governance </t>
  </si>
  <si>
    <t xml:space="preserve">Social </t>
  </si>
  <si>
    <t>GRI</t>
  </si>
  <si>
    <t>SASB</t>
  </si>
  <si>
    <t>2025 Indicators Hub</t>
  </si>
  <si>
    <t>Índice</t>
  </si>
  <si>
    <t>What is the indicators hub?</t>
  </si>
  <si>
    <t xml:space="preserve">The indicators hub is a strategic tool that organizes and communicates data on the company's financial, environmental, social, and governance performance that comply with international standards like the GRI (Global Reporting Initiative) and the SASB (Sustainability Accounting Standards Board). These standards help identify and report the material topics most relevant to the company and its stakeholders, ensuring that the data presented is clear and can be used for comparisons. 
Adopting the GRI standard allows Braskem to address a wide range of indicators, including water consumption, greenhouse gas emissions, use of renewable energy, health and safety practices at work, waste management, business ethics, and human rights. This standard also supports an integrated view of the company's environmental and social impact. The SASB adds to this report by prioritizing information that is financially material to investors and relevant for managing risks and opportunities in the long term. </t>
  </si>
  <si>
    <t xml:space="preserve">As a petrochemical company, Braskem uses SASB sector-specific indicators, including managing air emissions, efficient resource utilization, and safety practices in the production environment, which are critical issues for chemical companies. This integrated approach emphasizes Braskem's commitment to sustainability and transparency, helping the company effectively communicate how it creates value and responds to social and environmental challenges. It strengthens the credibility of information, aligns company goals with the Sustainable Development Goals (SDGs), and supports data-driven decision-making to promote sustainable and responsible growth.
For more information, check our 2025 integrated report:
</t>
  </si>
  <si>
    <t>2025 INTEGRATED REPORT</t>
  </si>
  <si>
    <t>Material topics are the most relevant issues for a company, as they significantly impact its operations and are of interest to its stakeholders.</t>
  </si>
  <si>
    <t xml:space="preserve">Economic indicators are measures that assess the health and performance of economic aspects within a company. They monitor economic growth, guide policies, and predict future trends. </t>
  </si>
  <si>
    <t>Environmental indicators are metrics that provide information about both the state and trends of the impact on and management of the environment within a company. They help monitor environmental quality, assess the impacts of human activities, and shape environmental management policies. Some examples of what environmental indicators assess include air quality, water, biodiversity, and greenhouse gas emissions.</t>
  </si>
  <si>
    <t>Governance</t>
  </si>
  <si>
    <t>Companies use governance indicators to assess the effectiveness of management and decision-making processes, ensuring transparency, accountability, and compliance with laws and regulations. This includes metrics related to the corporate governance structure, which include the composition of the board of directors, independence of executive officers, information disclosure policies, regulatory compliance, business ethics, and risk management.</t>
  </si>
  <si>
    <t>Social</t>
  </si>
  <si>
    <t>Social indicators in a company are metrics that assess the organization's impact and contribution to social well-being and development. They cover areas such as social responsibility, diversity, working conditions, and social investment. These indicators are important to measure the company's social performance and its contribution to society.</t>
  </si>
  <si>
    <t>The Global Reporting Initiative (GRI) indicator is a set of guidelines applied worldwide for sustainability reporting. These guidelines help organizations communicate their social, environmental, and economic impacts transparently and consistently. The GRI provides a framework for the collection, analysis, and dissemination of relevant information to stakeholders such as shareholders, employees, customers, and communities.</t>
  </si>
  <si>
    <t>The Sustainability Accounting Standards Board (SASB) is a non-profit organization that creates and establishes sustainable accounting standards to help companies report financial information on environmental, social and governance (ESG) issues. SASB standards are designed to provide specific guidance for individual industries by identifying the most relevant and materially important metrics for each sector. This allows companies to communicate their ESG performance to investors in a consistent and comparable manner, facilitating the analysis of risks and opportunities related to sustainability.</t>
  </si>
  <si>
    <t>Sustainability</t>
  </si>
  <si>
    <t>Material Topic</t>
  </si>
  <si>
    <t>GRI Indicators</t>
  </si>
  <si>
    <t>SASB Indicators</t>
  </si>
  <si>
    <t xml:space="preserve">Environmental </t>
  </si>
  <si>
    <t>Biodiversity and land use</t>
  </si>
  <si>
    <t>3-3|101-1|101-2|101-3|101-4|101-5|101-6|101-7|101-8</t>
  </si>
  <si>
    <t>EM-MD-160a.1|EM-MD-160a.2|EM-MD-160a.3</t>
  </si>
  <si>
    <t>Climate Change</t>
  </si>
  <si>
    <t>3-3|201-2|305-1|305-2|305-3|305-4|305-5|305-6|305-7</t>
  </si>
  <si>
    <t>RT-CH-110a.1|RT-CH-110a.2|EM-MD-110a.1|EM-MD-110a.2</t>
  </si>
  <si>
    <t>Post-consumer plastics</t>
  </si>
  <si>
    <t>3-3|301-2|301-3</t>
  </si>
  <si>
    <t>Air pollution</t>
  </si>
  <si>
    <t>3-3|305-1|305-2|305-3|305-4|305-5|305-6|305-7</t>
  </si>
  <si>
    <t>RT-CH-120a.1|EM-MD-120a.1</t>
  </si>
  <si>
    <t>Energy efficiency</t>
  </si>
  <si>
    <t>3-3|302-1|302-2|302-3|302-4</t>
  </si>
  <si>
    <t>RT-CH-130a.1</t>
  </si>
  <si>
    <t>Waste management</t>
  </si>
  <si>
    <t>3-3|301-1|301-2|301-3|306-1|306-2|306-3|306-4|306-5</t>
  </si>
  <si>
    <t>RT-CH-150a.1</t>
  </si>
  <si>
    <t>Water and effluent management</t>
  </si>
  <si>
    <t>3-3|303-1|303-2|303-3|303-4|303-5</t>
  </si>
  <si>
    <t>RT-CH-140a.1|RT-CH-140a.2|RT-CH-140a.3</t>
  </si>
  <si>
    <t>Impacts of raw materials</t>
  </si>
  <si>
    <t>3-3|301-1|301-2|301-3</t>
  </si>
  <si>
    <t>Diversity, equality and inclusion</t>
  </si>
  <si>
    <t>3-3|405-1|405-2|406-1</t>
  </si>
  <si>
    <t>Communities and social investments</t>
  </si>
  <si>
    <t>3-3|413-1|413-2</t>
  </si>
  <si>
    <t>RT-CH-210a.1</t>
  </si>
  <si>
    <t>Health, safety and well-being</t>
  </si>
  <si>
    <t>3-3|403-1|403-2|403-3|403-4|403-5|403-6|403-7|403-8|403-9|403-10</t>
  </si>
  <si>
    <t>RT-CH-320a.1|RT-CH-320a.2|RT-CH-540a.1|RT-CH-540a.2</t>
  </si>
  <si>
    <t>Human rights</t>
  </si>
  <si>
    <t>3-3|401-3|406-1|407-1|408-1|409-1|410-1</t>
  </si>
  <si>
    <t>Employment, development and retention</t>
  </si>
  <si>
    <t>3-3|2-30|201-3|202-1|202-2|401-1|401-2|401-3|402-1|404-1|404-2|404-3</t>
  </si>
  <si>
    <t>Responsible production and consumption</t>
  </si>
  <si>
    <t>3-3|204-1|308-1|308-2|414-1</t>
  </si>
  <si>
    <t>Innovation, technology and digitalization</t>
  </si>
  <si>
    <t>RT-CH-410a.1</t>
  </si>
  <si>
    <t>Economic and financial performance</t>
  </si>
  <si>
    <t>3-3|201-1|201-2|201-3|201-4|203-1|203-2|207-1|207-2|207-3|207-4</t>
  </si>
  <si>
    <t>RT-CH-000.A|EM-MD-520a.1</t>
  </si>
  <si>
    <t>Product stewardship</t>
  </si>
  <si>
    <t>416-1|416-2|417-1|417-2|417-3</t>
  </si>
  <si>
    <t>RT-CH-410b.1|RT-CH-410b.2|RT-CH-410c.1</t>
  </si>
  <si>
    <t>Supplier management</t>
  </si>
  <si>
    <t>Risk and opportunity management</t>
  </si>
  <si>
    <t>2-6|3-3|2-12|2-13|2-14|2-18|2-24|205-1|207-1|207-2|207-4|408-1|409-1</t>
  </si>
  <si>
    <t>RT-CH-530a.1</t>
  </si>
  <si>
    <t>Stakeholder management</t>
  </si>
  <si>
    <t>2-3|2-4|2-5|2-7|2-8|2-17|2-23|2-24|2-25|2-28|2-29|2-30|205-2|207-3</t>
  </si>
  <si>
    <t>Governance, ethics and compliance</t>
  </si>
  <si>
    <t>2-1|2-2|2-9|2-10|2-11|2-12|2-13|2-14|2-15|2-16|2-17|2-18|2-22|2-26|2-27|3-3| 205-1|205-2|205-3|206-1|207-2|415-1|418-1</t>
  </si>
  <si>
    <t>Indicator</t>
  </si>
  <si>
    <t>Indicator title</t>
  </si>
  <si>
    <t>101-1</t>
  </si>
  <si>
    <t>Policies to halt and reverse biodiversity loss</t>
  </si>
  <si>
    <t>101-2</t>
  </si>
  <si>
    <t>Management of biodiversity impacts</t>
  </si>
  <si>
    <t>101-3</t>
  </si>
  <si>
    <t>Access and benefit-sharing</t>
  </si>
  <si>
    <t>101-4</t>
  </si>
  <si>
    <t>Identification of biodiversity impacts</t>
  </si>
  <si>
    <t>101-5</t>
  </si>
  <si>
    <t>Locations with biodiversity impacts</t>
  </si>
  <si>
    <t>101-6</t>
  </si>
  <si>
    <t>Direct drivers of biodiversity loss</t>
  </si>
  <si>
    <t>101-7</t>
  </si>
  <si>
    <t>Changes to the state of biodiversity</t>
  </si>
  <si>
    <t>101-8</t>
  </si>
  <si>
    <t>Ecosystem services</t>
  </si>
  <si>
    <t>301-1</t>
  </si>
  <si>
    <t>Materials used by weight or volume</t>
  </si>
  <si>
    <t>301-2</t>
  </si>
  <si>
    <t>Recycled input materials used</t>
  </si>
  <si>
    <t>301-3</t>
  </si>
  <si>
    <t>Reclaimed products and their packaging materials</t>
  </si>
  <si>
    <t>302-1</t>
  </si>
  <si>
    <t>Energy consumption within the organization</t>
  </si>
  <si>
    <t>302-2</t>
  </si>
  <si>
    <t>Energy consumption outside of the organization</t>
  </si>
  <si>
    <t>302-3</t>
  </si>
  <si>
    <t>Energy intensity</t>
  </si>
  <si>
    <t>302-4</t>
  </si>
  <si>
    <t>Reduction of energy consumption</t>
  </si>
  <si>
    <t>303-1</t>
  </si>
  <si>
    <t>Interactions with water as a shared resource</t>
  </si>
  <si>
    <t>303-2</t>
  </si>
  <si>
    <t>Management of water discharge-related impacts</t>
  </si>
  <si>
    <t>303-3</t>
  </si>
  <si>
    <t>Water withdrawal</t>
  </si>
  <si>
    <t>303-4</t>
  </si>
  <si>
    <t>Water discharge</t>
  </si>
  <si>
    <t>303-5</t>
  </si>
  <si>
    <t>Water consumption</t>
  </si>
  <si>
    <t>305-1</t>
  </si>
  <si>
    <t>Direct (Scope 1) greenhouse gas (GHG) emissions</t>
  </si>
  <si>
    <t>305-2</t>
  </si>
  <si>
    <t>Indirect emissions (Scope 2) of greenhouse gases (GHG) from the purchase of energy</t>
  </si>
  <si>
    <t>305-3</t>
  </si>
  <si>
    <t>Other indirect (Scope 3) greenhouse gas (GHG) emissions</t>
  </si>
  <si>
    <t>305-4</t>
  </si>
  <si>
    <t>GHG emissions intensity</t>
  </si>
  <si>
    <t>305-5</t>
  </si>
  <si>
    <t>Reduction of GHG emissions</t>
  </si>
  <si>
    <t>305-6</t>
  </si>
  <si>
    <t>Emissions of ozone-depleting substances (ODS)</t>
  </si>
  <si>
    <t>305-7</t>
  </si>
  <si>
    <t>Nitrogen oxides (NOx), sulfur oxides (SOx), and other significant air emissions</t>
  </si>
  <si>
    <t>306-1</t>
  </si>
  <si>
    <t>Waste generation and significant waste-related impacts</t>
  </si>
  <si>
    <t>306-2</t>
  </si>
  <si>
    <t>Management of significant waste-related impacts</t>
  </si>
  <si>
    <t>306-3</t>
  </si>
  <si>
    <t>Waste generated</t>
  </si>
  <si>
    <t>306-4</t>
  </si>
  <si>
    <t>Waste diverted from disposal</t>
  </si>
  <si>
    <t>306-5</t>
  </si>
  <si>
    <t>Waste directed to disposal</t>
  </si>
  <si>
    <t>308-1</t>
  </si>
  <si>
    <t>New suppliers that were screened using environmental criteria</t>
  </si>
  <si>
    <t>308-2</t>
  </si>
  <si>
    <t>Negative environmental impacts in the supply chain and actions taken</t>
  </si>
  <si>
    <t>EM-MD-110a.1</t>
  </si>
  <si>
    <t>Gross global Scope 1 emissions, percentage covered under emissions-limiting regulations</t>
  </si>
  <si>
    <t>EM-MD-110a.2</t>
  </si>
  <si>
    <t>Discussion of long-term and short-term strategy or plan to manage Scope 1 emissions, emissions reduction targets, and an analysis of performance against those targets</t>
  </si>
  <si>
    <t>EM-MD-120a.1</t>
  </si>
  <si>
    <t>Air emissions of the following pollutants: (1) NOx (excluding N2O), (2) SOx, (3) volatile organic compounds (VOCs), and (4) particulate matter (PM10)</t>
  </si>
  <si>
    <t>EM-MD-160a.1</t>
  </si>
  <si>
    <t>Description of environmental management policies and practices</t>
  </si>
  <si>
    <t>EM-MD-160a.2</t>
  </si>
  <si>
    <t>Percentage of land owned, leased, and/or operated in areas with protected conservation status or habitat of endangered species</t>
  </si>
  <si>
    <t>EM-MD-160a.3</t>
  </si>
  <si>
    <t>Disturbed land area, percentage of impacted area restored</t>
  </si>
  <si>
    <t>RT-CH-110a.1</t>
  </si>
  <si>
    <t>RT-CH-110a.2</t>
  </si>
  <si>
    <t>RT-CH-120a.1</t>
  </si>
  <si>
    <t>Air emissions of the following pollutants: (1) NOx (excluding N2O), (2) SOx, (3) volatile organic compounds (VOCs), and (4) hazardous air pollutants (HAPs)</t>
  </si>
  <si>
    <t>(1) Total energy consumed, (2) percentage grid electricity, (3) percentage renewable, (4) total self-generated energy</t>
  </si>
  <si>
    <t>RT-CH-140a.1</t>
  </si>
  <si>
    <t>Total water withdrawn, (2) total water consumed, percentage of each in regions with high or extremely high baseline water stress</t>
  </si>
  <si>
    <t>RT-CH-140a.2</t>
  </si>
  <si>
    <t>Number of incidents of non-compliance associated with water quality permits, standards, and regulations</t>
  </si>
  <si>
    <t>RT-CH-140a.3</t>
  </si>
  <si>
    <t>Description of water management risks and discussion of strategies and practices to mitigate those risks</t>
  </si>
  <si>
    <t>Amount of hazardous waste generated, percentage recycled</t>
  </si>
  <si>
    <t>201-1</t>
  </si>
  <si>
    <t>Direct economic value generated and distributed</t>
  </si>
  <si>
    <t>201-2</t>
  </si>
  <si>
    <t>Financial implications and other risks and opportunities due to climate change</t>
  </si>
  <si>
    <t>201-3</t>
  </si>
  <si>
    <t>Defined benefit plan obligations and other retirement plans</t>
  </si>
  <si>
    <t>201-4</t>
  </si>
  <si>
    <t>Financial assistance received from the government</t>
  </si>
  <si>
    <t>202-1</t>
  </si>
  <si>
    <t>Ratios of standard entry-level wage by gender compared to local minimum wage</t>
  </si>
  <si>
    <t>202-2</t>
  </si>
  <si>
    <t>Proportion of senior management hired from the local community</t>
  </si>
  <si>
    <t>203-1</t>
  </si>
  <si>
    <t>Infrastructure investments and services supported</t>
  </si>
  <si>
    <t>203-2</t>
  </si>
  <si>
    <t>Significant indirect economic impacts</t>
  </si>
  <si>
    <t>204-1</t>
  </si>
  <si>
    <t>Proportion of spending on local suppliers</t>
  </si>
  <si>
    <t>205-1</t>
  </si>
  <si>
    <t>Operations assessed for risks related to corruption</t>
  </si>
  <si>
    <t>205-2</t>
  </si>
  <si>
    <t>Communication and training about anti-corruption policies and procedures</t>
  </si>
  <si>
    <t>205-3</t>
  </si>
  <si>
    <t>Confirmed incidents of corruption and actions taken</t>
  </si>
  <si>
    <t>206-1</t>
  </si>
  <si>
    <t>Legal actions for anti-competitive behavior, anti-trust, and monopoly practices</t>
  </si>
  <si>
    <t>207-1</t>
  </si>
  <si>
    <t>Approach to tax</t>
  </si>
  <si>
    <t>207-2</t>
  </si>
  <si>
    <t>Tax governance, control, and risk management</t>
  </si>
  <si>
    <t>207-3</t>
  </si>
  <si>
    <t>Stakeholder engagement and management of concerns related to tax</t>
  </si>
  <si>
    <t>207-4</t>
  </si>
  <si>
    <t>Country-by-country reporting</t>
  </si>
  <si>
    <t>EM-MD-520a.1</t>
  </si>
  <si>
    <t>Total amount of monetary losses as a result of legal proceedings associated with federal pipeline and storage regulations</t>
  </si>
  <si>
    <t>RT-CH-000.A</t>
  </si>
  <si>
    <t>Production by reported segment</t>
  </si>
  <si>
    <t>Revenue from products designed for use phase resource efficiency</t>
  </si>
  <si>
    <t>RT-CH-410b.1</t>
  </si>
  <si>
    <t>Percentage of products that contain Globally Harmonized System of Classification and Labelling of Chemicals (GHS) Category 1 and 2 Health and Environmental Hazardous Substances, (2) percentage of such products that have undergone a hazard assessment</t>
  </si>
  <si>
    <t>RT-CH-410b.2</t>
  </si>
  <si>
    <t>Discussion of strategy to: (1) manage chemicals of concern and (2) develop alternatives with reduced human and/or environmental impact</t>
  </si>
  <si>
    <t>RT-CH-410c.1</t>
  </si>
  <si>
    <t>Percentage of products by revenue that contain genetically modified organisms (GMOs)</t>
  </si>
  <si>
    <t>2-1</t>
  </si>
  <si>
    <t>Organizational details</t>
  </si>
  <si>
    <t>2-2</t>
  </si>
  <si>
    <t>Entities included in the organization's sustainability report</t>
  </si>
  <si>
    <t>2-3</t>
  </si>
  <si>
    <t>Reporting period, frequency and contact point</t>
  </si>
  <si>
    <t>2-4</t>
  </si>
  <si>
    <t>Restatements of information</t>
  </si>
  <si>
    <t>2-5</t>
  </si>
  <si>
    <t>External assurance</t>
  </si>
  <si>
    <t>2-6</t>
  </si>
  <si>
    <t>Activities, value chain and other business relationships</t>
  </si>
  <si>
    <t>2-7</t>
  </si>
  <si>
    <t>Employees</t>
  </si>
  <si>
    <t>2-8</t>
  </si>
  <si>
    <t>Workers who are not employees</t>
  </si>
  <si>
    <t>2-9</t>
  </si>
  <si>
    <t>Governance structure and composition</t>
  </si>
  <si>
    <t>2-10</t>
  </si>
  <si>
    <t>Nomination and selection of the highest governance body</t>
  </si>
  <si>
    <t>2-11</t>
  </si>
  <si>
    <t>Chair of the highest governance body</t>
  </si>
  <si>
    <t>2-12</t>
  </si>
  <si>
    <t>Role of the highest governance body in overseeing the management of impacts</t>
  </si>
  <si>
    <t>2-13</t>
  </si>
  <si>
    <t>Delegation of responsibility for managing impacts</t>
  </si>
  <si>
    <t>2-14</t>
  </si>
  <si>
    <t>Role of the highest governance body in sustainability reporting</t>
  </si>
  <si>
    <t>2-15</t>
  </si>
  <si>
    <t>Conflicts of Interest</t>
  </si>
  <si>
    <t>2-16</t>
  </si>
  <si>
    <t>Communication of critical concerns</t>
  </si>
  <si>
    <t>2-17</t>
  </si>
  <si>
    <t>Collective knowledge of the highest governance body</t>
  </si>
  <si>
    <t>2-18</t>
  </si>
  <si>
    <t>Evaluation of the performance of the highest governance body</t>
  </si>
  <si>
    <t>2-19</t>
  </si>
  <si>
    <t>Remuneration Policies</t>
  </si>
  <si>
    <t>2-20</t>
  </si>
  <si>
    <t>Process to determine remuneration</t>
  </si>
  <si>
    <t>2-21</t>
  </si>
  <si>
    <t>Annual total compensation ratio</t>
  </si>
  <si>
    <t>2-22</t>
  </si>
  <si>
    <t>Statement on sustainable development strategy</t>
  </si>
  <si>
    <t>2-23</t>
  </si>
  <si>
    <t>Policy commitments</t>
  </si>
  <si>
    <t>2-24</t>
  </si>
  <si>
    <t>Embedding policy commitments</t>
  </si>
  <si>
    <t>2-25</t>
  </si>
  <si>
    <t>Processes to remediate negative impacts</t>
  </si>
  <si>
    <t>2-26</t>
  </si>
  <si>
    <t>Mechanisms for seeking advice and raising concerns</t>
  </si>
  <si>
    <t>2-27</t>
  </si>
  <si>
    <t>Compliance with laws and regulations</t>
  </si>
  <si>
    <t>2-28</t>
  </si>
  <si>
    <t>Membership associations</t>
  </si>
  <si>
    <t>2-29</t>
  </si>
  <si>
    <t>Approach to stakeholder engagement</t>
  </si>
  <si>
    <t>2-30</t>
  </si>
  <si>
    <t>Collective bargaining agreements</t>
  </si>
  <si>
    <t>Discussion of corporate positions related to government regulations and/or policy proposals that address environmental and social factors affecting the industry</t>
  </si>
  <si>
    <t>401-1</t>
  </si>
  <si>
    <t>New employee hires and employee turnover</t>
  </si>
  <si>
    <t>401-2</t>
  </si>
  <si>
    <t>Benefits provided to full-time employees that are not provided to temporary or part-time employees</t>
  </si>
  <si>
    <t>401-3</t>
  </si>
  <si>
    <t>Parental leave</t>
  </si>
  <si>
    <t>402-1</t>
  </si>
  <si>
    <t>Minimum notice periods for operational changes</t>
  </si>
  <si>
    <t>403-1</t>
  </si>
  <si>
    <t>Occupational health and safety management system</t>
  </si>
  <si>
    <t>403-2</t>
  </si>
  <si>
    <t>Hazard identification, risk assessment and incident investigation</t>
  </si>
  <si>
    <t>403-3</t>
  </si>
  <si>
    <t>Occupational health services</t>
  </si>
  <si>
    <t>403-4</t>
  </si>
  <si>
    <t>Worker participation, consultation, and communication on occupational health and safety</t>
  </si>
  <si>
    <t>403-5</t>
  </si>
  <si>
    <t>Worker training on occupational health and safety</t>
  </si>
  <si>
    <t>403-6</t>
  </si>
  <si>
    <t>Promotion of worker health</t>
  </si>
  <si>
    <t>403-7</t>
  </si>
  <si>
    <t>Prevention and mitigation of occupational health and safety impacts directly linked by business relationships</t>
  </si>
  <si>
    <t>403-8</t>
  </si>
  <si>
    <t>Workers covered by an occupational health and safety management system</t>
  </si>
  <si>
    <t>403-9</t>
  </si>
  <si>
    <t>Work-related injuries</t>
  </si>
  <si>
    <t>403-10</t>
  </si>
  <si>
    <t>Work-related ill-health</t>
  </si>
  <si>
    <t>404-1</t>
  </si>
  <si>
    <t>Average hours of training per year per employee</t>
  </si>
  <si>
    <t>404-2</t>
  </si>
  <si>
    <t>Programs for upgrading employee skills and transition assistance programs</t>
  </si>
  <si>
    <t>404-3</t>
  </si>
  <si>
    <t>Percentage of employees receiving regular performance and career development reviews</t>
  </si>
  <si>
    <t>405-1</t>
  </si>
  <si>
    <t>Diversity of governance bodies and employees</t>
  </si>
  <si>
    <t>405-2</t>
  </si>
  <si>
    <t>Ratio of basic salary and remuneration of women to men</t>
  </si>
  <si>
    <t>406-1</t>
  </si>
  <si>
    <t>Incidents of discrimination and corrective actions taken</t>
  </si>
  <si>
    <t>407-1</t>
  </si>
  <si>
    <t>Operations and suppliers in which the right to freedom of association and collective bargaining may be at risk</t>
  </si>
  <si>
    <t>408-1</t>
  </si>
  <si>
    <t>Operations and suppliers at significant risk for incidents of child labor</t>
  </si>
  <si>
    <t>409-1</t>
  </si>
  <si>
    <t>Operations and suppliers at significant risk for incidents of forced or compulsory labor</t>
  </si>
  <si>
    <t>410-1</t>
  </si>
  <si>
    <t>Security personnel trained in human rights policies or procedures</t>
  </si>
  <si>
    <t>413-1</t>
  </si>
  <si>
    <t>Operations with local community engagement, impact assessments, and development programs</t>
  </si>
  <si>
    <t>413-2</t>
  </si>
  <si>
    <t>Operations with significant actual and potential negative impacts on local communities</t>
  </si>
  <si>
    <t>414-1</t>
  </si>
  <si>
    <t>New suppliers that were screened using social criteria</t>
  </si>
  <si>
    <t>415-1</t>
  </si>
  <si>
    <t>Political contributions</t>
  </si>
  <si>
    <t>416-1</t>
  </si>
  <si>
    <t>Assessment of the health and safety impacts of product and service categories</t>
  </si>
  <si>
    <t>416-2</t>
  </si>
  <si>
    <t>Incidents of non-compliance concerning the health and safety impacts of products and services</t>
  </si>
  <si>
    <t>417-1</t>
  </si>
  <si>
    <t>Requirements for product and service information and labeling</t>
  </si>
  <si>
    <t>417-2</t>
  </si>
  <si>
    <t>Incidents of non-compliance concerning product and service information and labeling</t>
  </si>
  <si>
    <t>417-3</t>
  </si>
  <si>
    <t>Incidents of non-compliance concerning marketing communications</t>
  </si>
  <si>
    <t>418-1</t>
  </si>
  <si>
    <t>Substantiated complaints concerning breaches of customer privacy and losses of customer data</t>
  </si>
  <si>
    <t>Discussion of engagement processes to manage risks and opportunities associated with community interests</t>
  </si>
  <si>
    <t>RT-CH-320a.1</t>
  </si>
  <si>
    <t>Total recordable incident rate (TRIR) and fatality rate for (a) direct employees and (b) third-party employees</t>
  </si>
  <si>
    <t>RT-CH-320a.2</t>
  </si>
  <si>
    <t>Description of efforts to assess, monitor, and reduce exposure of employees and contract workers to long-term (chronic) health risks</t>
  </si>
  <si>
    <t>RT-CH-540a.1</t>
  </si>
  <si>
    <t>Process Safety Incidents Count (PSIC), Process Safety Total Incident Rate (PSTIR), and Process Safety Incident Severity Rate (PSISR)</t>
  </si>
  <si>
    <t>RT-CH-540a.2</t>
  </si>
  <si>
    <t>Number of transport incidents</t>
  </si>
  <si>
    <t>GRI Index | Global Reporting Inicative</t>
  </si>
  <si>
    <t>3-1</t>
  </si>
  <si>
    <t>Process for determining material topics</t>
  </si>
  <si>
    <t>3-2</t>
  </si>
  <si>
    <t>List of material topics</t>
  </si>
  <si>
    <t>3-3</t>
  </si>
  <si>
    <t>Management of material topics</t>
  </si>
  <si>
    <t>SASB Index | Sustainability Accounting Standards Board</t>
  </si>
  <si>
    <t>(1) Total recordable incident rate (TRIR) and (2) fatality rate for (a) direct employees and (b) third-party employees</t>
  </si>
  <si>
    <t>Air emissions of the following pollutants: (1) Nox (excluding N2O), (2) SOx, (3) volatile organic compounds (VOCs), and (4) particulate matter (PM10)</t>
  </si>
  <si>
    <t>Percentage of land owned, leased and/or operated in areas with protected conservation status or habitat of endangered species</t>
  </si>
  <si>
    <t>GRI 2-1 to 2-6 | General Disclosures</t>
  </si>
  <si>
    <t>2-1 Organizational details</t>
  </si>
  <si>
    <t>2-1a. Legal name</t>
  </si>
  <si>
    <t>Braskem S.A</t>
  </si>
  <si>
    <t>2-1b. Corporate structure and legal form</t>
  </si>
  <si>
    <t>Braskem is a publicly traded company and has been part of Level 1 Corporate Governance of the São Paulo Stock Exchange (BM&amp;F Bovespa) since 2003. Currently, the company’s main shareholders are the Novonor group – under judicial reorganization – and Petrobras. The company also has part of its shares listed on B3, the New York Stock Exchange (NYSE), and Latibex – the Latin American segment of the Madrid Stock Exchange – which provides greater liquidity for shareholders.</t>
  </si>
  <si>
    <t>2-1c. Location of the headquarters</t>
  </si>
  <si>
    <t>Municipality of Camaçari, State of Bahia.</t>
  </si>
  <si>
    <t>2-1d. Countries of operation</t>
  </si>
  <si>
    <t>Industrial operations in Brazil, the United States, Mexico, and Europe. Commercial offices in Brazil, Colombia, Chile, Peru, Argentina, the United States, Mexico, the Netherlands, and Singapore. A representative office in Japan.</t>
  </si>
  <si>
    <t>2-2 Entities included in the organization's sustainability reporting</t>
  </si>
  <si>
    <t>2-2a. Entities included in its sustainability reporting
2-2b. If the organization has audited consolidated financial statements or financial information filed on public record, specify the differences between the list of entities included in its financial reporting and the list included in its sustainability reporting
2-2c. If the organization consists of multiple entities, explain the approach used for consolidating the information</t>
  </si>
  <si>
    <t>Braskem S.A. is a publicly traded company governed by Brazilian law, with shares listed on B3, the NYSE, and Latibex, an administrative headquarters in Camaçari (Brazil), and global operations across four continents.
The document was prepared with the participation of executives and board members, in accordance with the Integrated Reporting Framework (IR), and complies with the requirements of the GRI, SASB, the Brazilian GHG Protocol Program, and the WBCSD.
The Report is in compliance with CVM Resolution No. 14/2020 and was approved by the governance bodies, including the Board of Directors. It also underwent external limited assurance conducted by KPMG.
The publication covers the period from January 1 to December 31, 2025, and includes entities under operational control and/or consolidated in the Financial Statements, except for Wise Plásticos S.A. with respect to social and environmental indicators. Greenhouse gas (GHG) emissions data consider only controlled companies, in line with the Brazilian GHG Protocol Program, which assigns 100% of emissions to units under operational control and excludes emissions from minority shareholdings. The Indicators Center follows the same scope of entities as the Integrated Report.</t>
  </si>
  <si>
    <t>2-3 Reporting period, frequency and contact point</t>
  </si>
  <si>
    <t>2-3a. Reporting period and the frequency of its sustainability reporting</t>
  </si>
  <si>
    <t xml:space="preserve">From January 1, 2025 to December 31, 2025. The report is published annually. </t>
  </si>
  <si>
    <t>2-3b. Reporting period of its financial report</t>
  </si>
  <si>
    <t xml:space="preserve">From January 1, 2025 to December 31, 2025.  </t>
  </si>
  <si>
    <t>2-3c. Report publication date</t>
  </si>
  <si>
    <t>May 14, 2026.</t>
  </si>
  <si>
    <t>2-3d. Contact for questions about the report</t>
  </si>
  <si>
    <t>Sustainable Development Area: sustainabledevelopment@braskem.com or Investor Relations area: braskem-ri@braskem.com. You can also contact us at https://www.braskem.com.br/contact-us.</t>
  </si>
  <si>
    <t>2-4 Restatements of information</t>
  </si>
  <si>
    <t>2-4a. Report restatements of information made from previous reporting periods and explain:
i. the reasons for the restatements
ii. the effect of the restatements</t>
  </si>
  <si>
    <t>Restatements of information have been clarified throughout the Integrated Report 2025 or in its Indicators Center.</t>
  </si>
  <si>
    <t>2-5 External assurance</t>
  </si>
  <si>
    <t>2-5a. External assurance policy and practice</t>
  </si>
  <si>
    <t>Braskem’s Sustainability Report has been verified by an independent third party since 2012, based on the Global Reporting Initiative (GRI) reporting standards. In 2020, it also began to adhere to the indicators of the Sustainability Accounting Standards Board (SASB) and the framework of the International Integrated Reporting Council (IIRC), which had already been adopted in reports for investors since 2018. As a result, the document was renamed the Integrated Report and is subject to limited third-party assurance across all the reporting frameworks mentioned, including compliance with CPC 09 of the Brazilian Securities and Exchange Commission (CVM). The preparation and/or approval of the report involves employees, leaders, executives, and the Board of Directors itself.</t>
  </si>
  <si>
    <t>2-5b External assurance details</t>
  </si>
  <si>
    <t>2-6 Activities, value chain and other business relationships</t>
  </si>
  <si>
    <t>2-6a. Sector of activity</t>
  </si>
  <si>
    <t>According to the chapter "Braskem", items "Who we are" and "Our value chain" of the 2025 Integrated Report.</t>
  </si>
  <si>
    <t>2-6b. Value Chain</t>
  </si>
  <si>
    <t>According to the chapter "Braskem", items "Who we are", "Our value chain" and "Business model" of the 2025 Integrated Report.</t>
  </si>
  <si>
    <t>2-6c. Other business relationships</t>
  </si>
  <si>
    <t>According to the chapter "Braskem", items "Who we are", "Our value chain" and "Business model" of the 2025 Integrated Report. Additionally, more information can be found in the chapter "Strategic pillars".</t>
  </si>
  <si>
    <t>2-6d. Significant changes</t>
  </si>
  <si>
    <t>In 2021, Braskem Idesa gave the approval for and commenced the project to construct an ethane import terminal in Mexico with a capacity of up to 80,000 barrels of ethane per day, which will enable Braskem Idesa to operate at up to 100% of its production capacity. That same year, a Joint-Venture was formed between Braskem Idesa and Advario through the subsidiary Terminal Químico Puerto México ("TQPM"), with a 50% stake for each shareholder. The purpose of the terminal is to supplement the supply of hydrocarbons in Mexico and provide additional ethane to Braskem Idesa to operate at its full capacity, increasing the availability of gas and the competitiveness of the entire Mexican petrochemical and plastics industry. The project was completed and began operations in 2025. More information can be found in the chapter “Strategic Pillars” under “Productivity and Competitiveness”.</t>
  </si>
  <si>
    <t>Material topics</t>
  </si>
  <si>
    <t>GRI 2-7 | General Disclosures</t>
  </si>
  <si>
    <t>2-7 Employees</t>
  </si>
  <si>
    <t>2-7a. Total number of employees, and a breakdown of this total by gender and by region</t>
  </si>
  <si>
    <t>Total</t>
  </si>
  <si>
    <t>Men</t>
  </si>
  <si>
    <t>Women</t>
  </si>
  <si>
    <t>Brazil</t>
  </si>
  <si>
    <t>Germany</t>
  </si>
  <si>
    <t>United States</t>
  </si>
  <si>
    <t>Mexico</t>
  </si>
  <si>
    <t>The Netherlands</t>
  </si>
  <si>
    <t>Other countries</t>
  </si>
  <si>
    <t>2-7b.i. Permanent employees, and a breakdown by gender and by region</t>
  </si>
  <si>
    <t>2-7b.ii. Employees with fixed-term contacts, and a breakdown by gender and by region</t>
  </si>
  <si>
    <t xml:space="preserve">Total </t>
  </si>
  <si>
    <t>2-7b.iii. Employees with zero-hour contracts</t>
  </si>
  <si>
    <t>Not applicable. Braskem does not have non-guaranteed hourly employment contracts.</t>
  </si>
  <si>
    <t>2-7b.iv. Full-time employees, broken down by gender and by region</t>
  </si>
  <si>
    <t>2-7b.v. Part-time employees, broken down by gender and region</t>
  </si>
  <si>
    <t>Total Part-time Work</t>
  </si>
  <si>
    <t>2-7c. Describe the methodologies and assumptions used to compile the data, including whether the numbers are reported</t>
  </si>
  <si>
    <t>The calculation of the Braskem Global headcount is based on people from the Connect system, excluding employees on leave due to Disability, Unpaid leave and Long-Term Leave. 
In Brazil, the calculation includes active employees and apprentices, excluding internship positions. For other countries, only active employees are considered, excluding internship positions. 
Regarding contract types in Brazil, there are employees on fixed-term contracts (15 employees and 13 apprentices). Employees with a workweek of 30 hours or less (13 apprentices) are classified as part-time. In other countries, the remuneration team was asked to list fixed-term and part-time employees.</t>
  </si>
  <si>
    <t>2-7d. Report contextual information necessary for understanding the reported data</t>
  </si>
  <si>
    <t>There is no contextual information sufficient to understand the subject.</t>
  </si>
  <si>
    <t>2-7e. Describe significant fluctuations in the number of employees during the reporting period and between reporting periods</t>
  </si>
  <si>
    <t>Braskem adhered to the headcount plan for the year.</t>
  </si>
  <si>
    <t/>
  </si>
  <si>
    <t>GRI 2-8 | General Disclosures</t>
  </si>
  <si>
    <t>2-8 Workers who are not employees</t>
  </si>
  <si>
    <t>2-8a. Total number of workers who are not employees and whose work is controlled by the organization</t>
  </si>
  <si>
    <t>Internships</t>
  </si>
  <si>
    <t>São Paulo</t>
  </si>
  <si>
    <t>Rio de Janeiro</t>
  </si>
  <si>
    <t>Bahia</t>
  </si>
  <si>
    <t>Alagoas</t>
  </si>
  <si>
    <t>Rio Grande do Sul</t>
  </si>
  <si>
    <t>Outsourced</t>
  </si>
  <si>
    <t>The internship positions have roles that are defined by Brazilian Law No. 11.788, dated September 25, 2008. Outsourced workers provide services, mostly industrial.</t>
  </si>
  <si>
    <t>2-8b. Methodologies and assumptions used to compile the data</t>
  </si>
  <si>
    <t>Outsourced workers (regular only) and interns in Brazil were used. These contract types are not reported in indicator 2-7 and were consolidated based on the cut-off date December 31, 2025.</t>
  </si>
  <si>
    <t>2-8c. Describe significant fluctuations in the number of workers who are not employees during the reporting period and between reporting periods</t>
  </si>
  <si>
    <t>There were no significant fluctuations.</t>
  </si>
  <si>
    <t>GRI 2-9 to 2-21 | General Disclosures</t>
  </si>
  <si>
    <t>2-9 Governance structure and composition</t>
  </si>
  <si>
    <t>2-9a. Governance structure</t>
  </si>
  <si>
    <r>
      <t xml:space="preserve">The Board of Directors, the highest body in the Company's Corporate Governance structure, is composed of 11 effective members and their respective alternates, elected or removed at any time through a General Meeting.
Of the 11 members, 20% (3 members) are independent, pursuant to Annex K of CVM Resolution No. 80/2022 and the Global Compliance System Policy. The members of the Board of Directors serve 2-year terms, with their reelection permitted. The Board of Directors also has a Chairman and a Vice Chairman, and the Business Leader (CEO) cannot simultaneously hold the position of Chairman of the Board.
In its Corporate Governance structure, the Company also has permanent Advisory Committees of the Board of Directors, those being: Statutory Compliance and Audit Committee, People and Organization Committee, Finance and Investment Committee, and Strategy, Communication and ESG Committee. The Committees deal with matters that support the deliberations of the Board of Directors, according to the duties outlined in their respective Internal Regulations, without the authority to make final decisions on these matters. See more at: https://www.braskem.com.br/governanca-corporativa
Finally, the Company has a Statutory Executive Board, currently composed of 5 Executive Officers, including the Business Leader/Chief Executive Officer (CEO) and the Chief Financial and Investor Relations Officer, with a term of office of 3 years, </t>
    </r>
    <r>
      <rPr>
        <sz val="14"/>
        <color rgb="FF000000"/>
        <rFont val="Aptos Narrow"/>
        <scheme val="minor"/>
      </rPr>
      <t>with renewal permitted.</t>
    </r>
  </si>
  <si>
    <t>2-9b. List of committees of the highest governance body, responsible for decision-making and overseeing the management of the organization's impacts on the economy, the environment and people</t>
  </si>
  <si>
    <r>
      <t xml:space="preserve">The Advisory Committees of the Board of Directors are: 
Statutory Compliance and Audit Committee (CCAE): it is a statutory body, of a permanent nature, governed by the terms of the Resolution of the Brazilian Securities and Exchange Commission (CVM) No. 23/2021, as well as adhering to the rules of the Sarbanes-Oxley Act (SOx), formed by 5 members (three independent directors of the Board of Directors and two external members). Among other topics, the CCAE monitors the Company's compliance system, internal controls and risk management of Braskem, as well as issues related to the internal auditor, related parties, granting of indemnities, and free competition, in addition to supervising the quality and integrity of the financial statements and financial reports. 
Strategy, Communication and ESG Committee (CECESG): made up of 3 members of the Board of Directors, </t>
    </r>
    <r>
      <rPr>
        <sz val="14"/>
        <color rgb="FF000000"/>
        <rFont val="Aptos Narrow"/>
        <scheme val="minor"/>
      </rPr>
      <t>it is responsible for supporting the Board of Directors in assessing the strategic direction of Braskem</t>
    </r>
    <r>
      <rPr>
        <sz val="14"/>
        <color rgb="FF000000"/>
        <rFont val="Aptos Narrow"/>
        <family val="2"/>
        <scheme val="minor"/>
      </rPr>
      <t xml:space="preserve">, that should align with the sustainable development guidelines of Braskem, as well as for monitoring and assessing the initiatives and goals assumed by the Company with regard to corporate sustainability and ESG criteria. Its attributions include, among others, monitoring ESG aspects present in the strategy and corporate policies regarding the disclosure of information, sustainable development and health, safety, environment, quality and productivity, </t>
    </r>
    <r>
      <rPr>
        <sz val="14"/>
        <color rgb="FF000000"/>
        <rFont val="Aptos Narrow"/>
        <scheme val="minor"/>
      </rPr>
      <t>as well as analyzing and monitoring the Company's communication strategy and shaping its corporate image.</t>
    </r>
    <r>
      <rPr>
        <sz val="14"/>
        <color rgb="FF000000"/>
        <rFont val="Aptos Narrow"/>
        <family val="2"/>
        <scheme val="minor"/>
      </rPr>
      <t xml:space="preserve">
Finance and Investment Committee (CFI): comprised of 4 members of the Board of Directors, it analyzes the policies related to financial management, guarantees, investments, dividends and securities trading. In addition to the other responsibilities, </t>
    </r>
    <r>
      <rPr>
        <sz val="14"/>
        <color rgb="FF000000"/>
        <rFont val="Aptos Narrow"/>
        <scheme val="minor"/>
      </rPr>
      <t xml:space="preserve">it monitors the Company's quarterly results, through the financial statements, focusing on the management analysis of results, participates in investment decisions and monitors the company's financial strategy and the performance of its stocks in the capital market.  </t>
    </r>
    <r>
      <rPr>
        <sz val="14"/>
        <color rgb="FF000000"/>
        <rFont val="Aptos Narrow"/>
        <family val="2"/>
        <scheme val="minor"/>
      </rPr>
      <t xml:space="preserve">
People and Organization Committee (CPO): comprised of 3 members of the Board of Directors. Among other responsibilities, monitors and reviews strategic policies and projects related to people, in addition to parameters and criteria in relation to the remuneration of administrators.
The committees responsible for supporting the Board of Directors in decision-making and overseeing the management of the organization's impacts on the economy, the environment and people are CECESG, CFI and CPO. The compositions of the Board of Directors and its Committees are described in its internal rules, available on the investor relations website. See more at: https://www.braskem-ri.com.br/en/the-company/councils-and-board/</t>
    </r>
  </si>
  <si>
    <t>2-9c. Composition of the highest governance body</t>
  </si>
  <si>
    <t xml:space="preserve"> Up to the date of publication of the indexes, the composition of the Board of Directors was:</t>
  </si>
  <si>
    <t>Name</t>
  </si>
  <si>
    <t>(i) Executive/Non-Executive</t>
  </si>
  <si>
    <t>(ii) Independent</t>
  </si>
  <si>
    <t>(iii) Election</t>
  </si>
  <si>
    <r>
      <t>(viii) Nomination</t>
    </r>
    <r>
      <rPr>
        <b/>
        <vertAlign val="superscript"/>
        <sz val="14"/>
        <color rgb="FF000000"/>
        <rFont val="Aptos Narrow"/>
        <family val="2"/>
        <scheme val="minor"/>
      </rPr>
      <t>1</t>
    </r>
  </si>
  <si>
    <t>Héctor Nuñez</t>
  </si>
  <si>
    <t>Non-Executive</t>
  </si>
  <si>
    <t>No</t>
  </si>
  <si>
    <t>04/29/2024</t>
  </si>
  <si>
    <t>Novonor</t>
  </si>
  <si>
    <t>Olavo Bentes David</t>
  </si>
  <si>
    <t>11/28/2024</t>
  </si>
  <si>
    <t>Petrobras</t>
  </si>
  <si>
    <t>Carlos Plachta</t>
  </si>
  <si>
    <t>Yes</t>
  </si>
  <si>
    <t>Gesner José de Oliveira Filho</t>
  </si>
  <si>
    <t>João Pinheiro Nogueira Batista</t>
  </si>
  <si>
    <t xml:space="preserve"> José Mauro Mettrau Carneiro da Cunha</t>
  </si>
  <si>
    <t>Juliana Sá Vieira Baiardi</t>
  </si>
  <si>
    <t>Lucas Cive Barbosa</t>
  </si>
  <si>
    <t>11/13/2025</t>
  </si>
  <si>
    <t>Luiz Eduardo Valente</t>
  </si>
  <si>
    <t>Maurício Dantas Bezerra</t>
  </si>
  <si>
    <t>Paulo Roberto Britto Guimarães</t>
  </si>
  <si>
    <r>
      <rPr>
        <vertAlign val="superscript"/>
        <sz val="14"/>
        <color rgb="FF000000"/>
        <rFont val="Aptos Narrow"/>
        <family val="2"/>
        <scheme val="minor"/>
      </rPr>
      <t>1</t>
    </r>
    <r>
      <rPr>
        <sz val="14"/>
        <color rgb="FF000000"/>
        <rFont val="Aptos Narrow"/>
        <family val="2"/>
        <scheme val="minor"/>
      </rPr>
      <t xml:space="preserve"> Nomination of shareholders.</t>
    </r>
  </si>
  <si>
    <t>(iv) According to Curriculum Vitae available at: https://www.braskem-ri.com.br/en/the-company/councils-and-board/</t>
  </si>
  <si>
    <t>(v) 1 member identifies as a woman and the others as men</t>
  </si>
  <si>
    <t>(vi) 11 members identify themselves as white. In addition, the Board of Directors has 10 members who are 50 years old or older.</t>
  </si>
  <si>
    <t>(vii and viii) According to Curriculum Vitae available at: https://www.braskem-ri.com.br/en/the-company/councils-and-board/, the current composition is 7 members appointed by Novonor, including the Chairman of the Board of Directors, and 4 by Petrobras.
The skills, previous professional experience and academic background of each of the members are detailed in their CVs, which can also be found in the Reference Form for 2025.</t>
  </si>
  <si>
    <t>And the statutory executive board:</t>
  </si>
  <si>
    <t>Position</t>
  </si>
  <si>
    <t>Election</t>
  </si>
  <si>
    <t>Roberto Prisco Paraiso Ramos</t>
  </si>
  <si>
    <t>CEO</t>
  </si>
  <si>
    <t>Felipe Montoro Jens</t>
  </si>
  <si>
    <t>Chief Financial Officer and Investor Relation Officer</t>
  </si>
  <si>
    <t>12/13/2024</t>
  </si>
  <si>
    <t>Stefan Lanna Lepecki</t>
  </si>
  <si>
    <t>Officer with no specific designation</t>
  </si>
  <si>
    <t>Nir Lander</t>
  </si>
  <si>
    <t>Geraldo Magela de Moraes Vilaça Netto</t>
  </si>
  <si>
    <t>2-10 Nomination and selection of the highest governance body</t>
  </si>
  <si>
    <t>2-10a. Nomination and selection processes for the highest governance body and its committees</t>
  </si>
  <si>
    <t>The General Meeting, in accordance with Article 17, xiv of the Bylaws, is responsible for the election and replacement of the members of the Board of Directors and the Fiscal Council. Article 19 provides that the General Meeting shall define, among the members of the Board of Directors, the Chairman and the Vice Chairman, and may replace them at any time, subject to the provisions of Shareholders' Agreements filed at the Company's headquarters. Article 32 provides that the Executive Board is composed of at least 4 and at most 10 members, with one Chief Executive Officer, elected by the Board of Directors, and removable by it at any time, subject to the provisions of Shareholders' Agreements filed at the Company's headquarters.
Finally, the Chairman of the Board of Directors, pursuant to Article 3, ix of the Board of Directors' Bylaws, is responsible for allocating the Directors to compose each of the Committees, as well as appointing the respective coordinators, observing the experience and specific skills of each Director in view of the responsibilities of each Committee, subject to the Shareholders' Agreement. The criteria of diversity and independence, as well as the analysis of curricula for the verification of competencies for the impacts of the organization are considered in the evaluation. 
The members of the Board of Directors serve a unified term of 2 years, with reelection permitted. The term of office of the Chairman and Vice Chairman is also 2 years, with reelection permitted. According to Article 2, vii of the Internal Regulations of the Board of Directors, it is the responsibility of this body to provide a statement, at the time of convening a Meeting to elect the Company's Directors, regarding whether candidates meet the independence criteria set forth in the Company's policy and Resolution 23/21, when applicable, as well as to assess in the years following the election, whether the Directors declared independent remain adherent to the Company's independence criteria, indicating and justifying any circumstances that may compromise their independence. To this end, the Company's Board of Directors has the support of the CCAE, which is responsible, according to Article 2, xxxiv, of its Internal Rules, for supporting the Board of Directors in assessing the reasons for meeting the independence criteria of candidates for members of the Board of Directors established in the Company's own policy and in accordance with CVM Resolution No. 23, when applicable, at the time of convening a Meeting that will elect them, and, in the years following their election, whether the Directors declared independent remain within the applicable independence criteria, as well as indicate and justify any circumstances that may compromise their independence.
The People and Organization Committee evaluates, prior to the appreciation by the Board of Directors, the proposal of LN-Braskem on the composition of the Statutory Executive Board, as well as its possible replacements, according to the provisions of the Internal Regulations of the People and Organization Committee. This Committee also monitors the Succession Plan of the Statutory Executive Board and the Compliance Officer, subject to the Shareholders' Agreement, pursuant to Article 2, xvi, of the Internal Regulations of the People and Organization Committee.</t>
  </si>
  <si>
    <t>2-10b. The criteria used for nominating and selecting highest governance body members</t>
  </si>
  <si>
    <t>As described in the Shareholders' Agreement, in order to nominate members to a certain position, the appointment of the shareholders is considered:
 "3.1 The Parties undertake to always exercise their respective voting rights at the General Meetings, and to ensure that the members of the Board of Directors, appointed by them, always act in the best interest of the Companies. In addition, the Parties shall exercise their voting rights in corporate resolutions, in order to make the management bodies of the Companies act with independence and loyalty and act with transparency and precision in the disclosures made to the market, in order to promote the appreciation of the Companies' assets and to grant greater security and transparency to other shareholders of Braskem.
3.1.1 The Parties also commit to exercising their voting rights in the election of the members of the Boards of Directors and to ensure that the members elected by them to the Boards of Directors exercise their voting rights in the election of the members of the Executive Board, taking into account the best interests of Braskem, the personal and professional attributes, as well as the technical and administrative capacities of the candidates, as provided for in this Shareholders' Agreement.
3.2.6 The directors appointed by each of the Parties shall be entitled to participate in all committees created by Braskem's Board of Directors, and the accumulation of position in more than one committee is prohibited. The chairman of the Board of Directors of Braskem will be responsible for placing the directors in each of the committees, which will take into account, for this purpose, the experience and specific skills of each Board Member in relation to the responsibilities of each committee."</t>
  </si>
  <si>
    <t>2-11 Chair of the highest governance body</t>
  </si>
  <si>
    <t>2-11a. Report whether the chair of the highest governance body is also a senior executive in the organization;</t>
  </si>
  <si>
    <r>
      <t xml:space="preserve">The Chairman of the Board of Directors, Mr. Héctor Nuñez, does not hold an executive position at Braskem.
As provided in Article 19 of the Bylaws, the General Meeting is responsible for defining the Chairman, among the members of the Board of Directors, and may be replaced at any time, subject to the provisions of Shareholders' Agreements filed at the Company's headquarters. Also, in its Sole Paragraph, it is established that the position of Chief Executive Officer and Chairman of the Board of Directors cannot be held by the same person simultaneously, except in certain situations and under conditions outlined </t>
    </r>
    <r>
      <rPr>
        <sz val="14"/>
        <color rgb="FF000000"/>
        <rFont val="Aptos Narrow"/>
        <scheme val="minor"/>
      </rPr>
      <t>by the B3 Level 1 Listing Regulation.</t>
    </r>
    <r>
      <rPr>
        <sz val="14"/>
        <color rgb="FF000000"/>
        <rFont val="Aptos Narrow"/>
        <family val="2"/>
        <scheme val="minor"/>
      </rPr>
      <t xml:space="preserve">
In accordance with Article 20 of the Bylaws, the members of the Board of Directors, including the Chairman, serve for the same period of time, which is two (2) years, with reelection permitted. Mr. Héctor Núñez's current term of office began on 02/03/2025, replacing Mr. José Mauro Mettrau Carneiro da Cunha, to complement the current term of office, which will end at the Annual General Meeting that will resolve on the Company's financial statements for the fiscal year ending on December 31, 2025. </t>
    </r>
  </si>
  <si>
    <t>2-11b. If the chair is also a senior executive, explain their role in managing the organization, the reasons for this arrangement, and how conflicts of interest are prevented and mitigated.</t>
  </si>
  <si>
    <t>Not applicable.</t>
  </si>
  <si>
    <t>2-12 Role of the highest governance body in overseeing the management of impacts</t>
  </si>
  <si>
    <t>2-12a. Role of the highest governance body in overseeing sustainability matters</t>
  </si>
  <si>
    <r>
      <t xml:space="preserve">According to Braskem's Bylaws, one of the duties of the Company's Board of Directors is to establish the general orientation of the Company's business and decide on the Company's Business Plan, which includes, among other items, the short, medium and long-term business and strategic objectives (Article 27, items "i" and "iii"). As part of the scope of this topic, the Board of Directors periodically discusses the development, approval and updating of the statement of values or mission, strategies, policies and objectives related to sustainable development, including through monitoring compliance with the guidelines set out in the Sustainable Development Policy.
The Board of Directors is supported by the Strategy, Communication and ESG Committee (CECESG), which is one of the permanent advisory committees of the Board of Directors and constantly evaluates the definitions for the strategic direction of Braskem in its different lines of business, ensuring compliance with the sustainable development guidelines adopted by the Company, the basis for the Company's business plan. Among its responsibilities, CECESG monitors the corporate policies in effect related to the Disclosure of Information of Sustainable Development and Health, Safety, Environment, Quality and Productivity, in addition to monitoring and evaluating Braskem's initiatives with regard to corporate sustainability and ESG criteria. Braskem has also made a commitment to sustainable development, and this commitment is outlined in their Code of Conduct. More information in item 1.9 - Environmental, Social and Corporate Governance (ESG) information, Reference Form.
In terms of the economic impacts, in addition to the monitoring done by CECESG and the Board of Directors mentioned above, Braskem has a Financial Policy and an Investment Policy, approved by the Board of Directors and monitored by the Finance and Investment Committee (CFI). The Finance and Investment Committee is one of the permanent advisory committees of the Board of Directors and contributes to the Company's business plan by analyzing the financial strategy, the Investment Plan and possible divestments and goals related to the subject. In addition, among its responsibilities, CFI monitors the corporate policies in effect related to Financial Affairs, Investments, Dividends and Interest on Equity, Securities Trading and Guarantees. More information in items 2 and 3 of the Reference Form.
With respect to the impacts on individuals, Braskem has implemented a Code of Conduct and a Remuneration Policy. These policies are approved by the Board of Directors and monitored by the People and Organization Committee (CPO). The People and Organization Committee is one of the standing advisory committees of the Board of Directors and evaluates strategic issues related to personnel, such as the election and remuneration of executive directors, profit-sharing for members, long-term incentive plans, private pension programs, evaluation of administrators, succession planning, occupational health issues, in addition to contributing to the proposal of the LN-Braskem Action Plan, before its appreciation by the Board of Directors, focusing on strategic issues of people. In addition, among its responsibilities, the CPO monitors the corporate policies in effect related to Remuneration and Occupational Health. More information in item 10 of the Reference Form.
Links mentioned:
Bylaws: https://api.mziq.com/mzfilemanager/v2/d/540b55c5-af99-45f7-a772-92665eb948e9/2d118460-9bbd-e1f6-649e-f0663c7df68d?origin=2
2025 Reference Form: https://api.mziq.com/mzfilemanager/v2/d/540b55c5-af99-45f7-a772-92665eb948e9/bb1b4969-4a70-ced4-c8d6-0aebd248742d?origin=1
CECESG Internal Rules: https://api.mziq.com/mzfilemanager/v2/d/540b55c5-af99-45f7-a772-92665eb948e9/2e76e698-defc-dbe8-ced4-79e70dca87bf?origin=2 
CFI Internal Rules: https://api.mziq.com/mzfilemanager/v2/d/540b55c5-af99-45f7-a772-92665eb948e9/4f526723-f043-f1d4-2f84-7cb295f67e1f?origin=2
CPO Internal Rules: https://api.mziq.com/mzfilemanager/v2/d/540b55c5-af99-45f7-a772-92665eb948e9/8efc1350-5dfe-2d91-a809-c3e06d721080?origin=2
Code of Conduct: https://api.mziq.com/mzfilemanager/v2/d/540b55c5-af99-45f7-a772-92665eb948e9/da36c8fb-a46e-c0b9-eb63-aa28d8ba1006?origin=2
Sustainable Development Policy: https://api.mziq.com/mzfilemanager/v2/d/540b55c5-af99-45f7-a772-92665eb948e9/b31a9aa8-a256-f80d-8afb-ecb6434589da?origin=2
HSEQP Policy: https://api.mziq.com/mzfilemanager/v2/d/540b55c5-af99-45f7-a772-92665eb948e9/475de1c5-d853-3391-7373-28efdd29a3cf?origin=2
</t>
    </r>
    <r>
      <rPr>
        <sz val="14"/>
        <color rgb="FF000000"/>
        <rFont val="Aptos Narrow"/>
        <scheme val="minor"/>
      </rPr>
      <t>Policy on Information Disclosure and Securities Trading: https://api.mziq.com/mzfilemanager/v2/d/540b55c5-af99-45f7-a772-92665eb948e9/7d5e746d-f305-bf3a-d730-6d0606db0d7b?origin=2</t>
    </r>
    <r>
      <rPr>
        <sz val="14"/>
        <color rgb="FF000000"/>
        <rFont val="Aptos Narrow"/>
        <family val="2"/>
        <scheme val="minor"/>
      </rPr>
      <t xml:space="preserve">
Financial Policy: https://api.mziq.com/mzfilemanager/v2/d/540b55c5-af99-45f7-a772-92665eb948e9/2f972b92-6f65-4116-aff8-8efd323efaa6?origin=2
Investment Policy: https://api.mziq.com/mzfilemanager/v2/d/540b55c5-af99-45f7-a772-92665eb948e9/b6a8492f-00b9-b0a2-c69b-f2635ef4257d?origin=2</t>
    </r>
  </si>
  <si>
    <t>2-12b. Role of the highest governance body in overseeing the organization’s due diligence on impacts on the economy, environment and people</t>
  </si>
  <si>
    <t xml:space="preserve">The risk assessment process channels efforts towards maximizing opportunities and reducing negative impacts that may compromise the company's strategic objectives, also seeking to preserve the tangible and intangible assets of shareholders, the safety of people and the integrity of the environment and communities, through the improvement of decision-making processes, as well as the proper treatment of Risks and negative impacts resulting from their materialization, according to the Global Risk Management Policy, which is monitored by the Statutory Compliance and Audit Committee.
The role of the Board of Directors, the Statutory Compliance and Audit Committee, and the Business Leader in risk management analyses is reflected in the definition of priority, responsible and resource allocation risks, through the approval of the Risk Matrix and the Risk Management work planning, the Mitigation and Contingency Plans proposed to respond to Risks, as well as the periodic monitoring of the Risk Matrix and the Mitigation and Contingency Plans.
Braskem's risk management methodology is based on international references for risk management. The Company employs a cyclical and annual process to identify and understand the risks of the business, classifying them into four categories: strategic, operational, financial and regulatory.
According to the Global Risk Management Policy, risks are periodically evaluated by the company's executives and subjected to a regional and then global consolidation process, and are classified according to the potential impact and the probability they will materialize. The result of the analysis is visually represented in a risk map (heatmap) and presented to the Board of Directors advisory committees (CCAE, CECESG, CFI or CPO) when applicable, in which any actions prioritized are determined according to the Board's assessment and approval. 
Once the result is approved, the priority risks will be addressed by the Company and monitored by the Board of Directors and its committees in order to mitigate and prepare the company to deal with adverse issues. The Board of Directors monitors the progress of mitigation plans through its committees. </t>
  </si>
  <si>
    <t>2-12c. Describe the role of the highest governance body in reviewing the effectiveness of the organization's processes as described in item 2-12-b and report the frequency of this review</t>
  </si>
  <si>
    <t xml:space="preserve">For matters relating to sustainability strategy and the commitments undertaken, the Board of Directors is responsible for overseeing, through CECESG, the progress of initiatives that contribute to the achievement of established objectives, as well as the attainment of such objectives. The Board of Directors also monitors compliance with the guidelines set forth in the Company’s policies regarding information disclosure, sustainable development, and Health, Safety, Environment, Quality, and Productivity (HSEQP). In addition to the report made by the CECESG coordinator to the Board of Directors on the discussions held at its meetings, the topic is also included in the update given by the Business Leader at the Board of Directors' meetings. In terms of risks and impacts, the Board of Directors is responsible for overseeing the indicators defined to monitor the prioritized risks, including through its Committees.
The Board of Directors meets at least six (6) and at most twelve (12) times a year, ordinarily in every fiscal year, and extraordinarily whenever called by the Chairman of the Board of Directors, depending on the need of the matters to be addressed. The advisory committees meet regularly once a year according to the schedule outlined in their Internal Rules, and can also convene for extraordinary meetings whenever the committee's coordinator or its members deem it necessary. </t>
  </si>
  <si>
    <t>2-13 Delegation of responsibility for managing impacts</t>
  </si>
  <si>
    <t>2-13a. How does the highest governance body delegate responsibility for managing the organization's ESG impacts</t>
  </si>
  <si>
    <t>The Board of Directors has established Advisory Committees, such as Finance and Investment Committee, People and Organization Committee, Communication, Strategy and ESG Committee, and Statutory Compliance and Audit Committee. The Committees do not have the authority to make final decisions, but their role is to analyze issues and provide input that will support the deliberations of the Board of Directors as outlined in their Internal Rules (item 5, available at: https://api.mziq.com/mzfilemanager/v2/d/540b55c5-af99-45f7-a772-92665eb948e9/f680af1a-808f-a861-1a2c-219e80b36a45?origin=2). As such, the responsibilities of the Board of Directors, provided for in its Internal Rules and Bylaws, are not delegated to other bodies.
The Company has Policies, approved by the Board of Directors, which specify the duties assigned to different levels of hierarchy so that each of the topics addressed is handled by the Company. Periodic and recurring updates are made to the Advisory Committees by those responsible for the topics at the level of the Chairman and Vice Chairmen according to the annual thematic agenda approved by the Board of Directors and the committees and according to presentations made at the request of the management. In the topic in question, the Communication, Strategy and ESG Committee is responsible for monitoring and reporting to the Board of Directors on Braskem's performance in relation to the approved LN-Braskem Action Plan, contributing to Braskem's operational, industrial and corporate strategies, including ESG initiatives. The Committee also monitors and evaluates Braskem's initiatives with regard to corporate sustainability and ESG criteria, within the scope of the strategic vision defined in the LN-Braskem Action Plan, in this way supporting the Board of Directors in terms of the organization's impacts on ESG.
In order to ensure that the short-term objectives are aligned with long-term goals, Braskem also relies on an additional governance structure. This ensures that there is joint and integrated monitoring of the strategy's progress with the discussions held during the recurring meetings of the Executive Committee (COMEX), constituted by LN-Braskem and Vice Chairmen, as well as the CECESG, Advisory Committee of the Board of Directors for sustainability issues, according to the relevance of the agenda.
To drive the progress of the commitments made, environmental, social, and governance (ESG) aspects have been incorporated into corporate goals since 2021 to ensure that all professionals, from business leaders to the base of the hierarchy, have defined roles and responsibilities. The delegation process is carried out by assigning specific goals to the business leader who, in 2025, represented 27% of the total goals stipulated for the year, considering the following topics: health and security, socio-environmental action plan, circular economy and bioproducts.
Link mentioned:
Board of Directors Internal Rules: https://api.mziq.com/mzfilemanager/v2/d/540b55c5-af99-45f7-a772-92665eb948e9/f680af1a-808f-a861-1a2c-219e80b36a45?origin=2</t>
  </si>
  <si>
    <t>2-13b. Describe the process and frequency for senior executives or other employees to report back to the highest governance body on the management of the organization's ESG impacts</t>
  </si>
  <si>
    <t>The Company has an area dedicated to risk management. The role of the Board of Directors, the CCAE, and the Business Leader in risk management analyses are described in the Global Risk Management Policy. It involves defining priority, responsible and resource allocation risks, as well as monitoring the implementation of priority risk mitigation initiatives.
Braskem's risk management methodology is based on international references for risk management and breaks risks down into four categories: strategic, operational, financial and regulatory. Based on this assessment, risks are discussed and prioritized, which ultimately involves the Board of Directors, who approves the global corporate risk map.
According to the Global Risk Management Policy, risks are periodically evaluated by the company's executives and subjected to a regional and then global consolidation process, and are classified according to the potential impact and the probability they will materialize. The result of the analysis is visually represented in a heatmap and presented to the Board of Directors Advisory Committees (CCAE, CECESG, CFI or CPO) when applicable, in which any actions prioritized are determined according to the Board's assessment and approval.
For the 2025 cycle, the Board of Directors approved the Company’s Risk Map of the Ordinary Meeting of February 26, 2025. Once the result is approved, the priority risks will be addressed and monitored throughout the year to help mitigate and prepare the company to deal with adverse issues. In addition, ESG themes are monitored by the Sustainable Development area, which operates in the company on various topics related to the theme and its developments.</t>
  </si>
  <si>
    <t>2-14 Role of the highest governance body in sustainability reporting</t>
  </si>
  <si>
    <t>2-14a.  Responsibility of the highest governance body for this report</t>
  </si>
  <si>
    <t xml:space="preserve">The Board of Directors is responsible for assessing Braskem's initiatives linked to the Environmental, Social and Governance criteria and for encouraging the adoption and constant updating of the best market practices applicable to its sector. The Strategy, Communication and ESG Committee, in support of the Board of Directors, is responsible for evaluating the strategic relationship plan with society and monitoring the institutional image of Braskem, resulting from the Policy and Institutional Relations Programs (media, press, class and representation bodies and brand), and for monitoring and evaluating Braskem's initiatives with regard to corporate sustainability and ESG criteria, within the scope of the strategic vision defined in the LN-Braskem Action Plan. When disclosing the information contained in the Integrated Report, the Company's directors and executives are involved in preparing and reviewing the document prior to its publication.
For proper consideration, topics are submitted to the Board of Directors according to their nature, which may be deliberative, when there is a need for approval by the Board of Directors, or informative, when the topic is tabled only for the body's knowledge, monitoring or analysis, in compliance with the competencies described in the Board of Directors' Internal Rules. </t>
  </si>
  <si>
    <t>2-14b. If there is no responsibility, justify</t>
  </si>
  <si>
    <t>The highest governance body has authority in relation to the topic, according to requirement 2-14a.</t>
  </si>
  <si>
    <t>2-15 Conflicts of Interest</t>
  </si>
  <si>
    <t>2-15a. Processes used by the highest governance body to ensure that conflicts of interest are prevented and mitigated</t>
  </si>
  <si>
    <t xml:space="preserve">The topic of Conflict of Interest and its mitigation and control mechanisms are described in the Company's Code of Conduct in the Related Party Transaction Policy, in the Compliance System Policy, in the Internal Rules of the Board of Directors (item 7.3.1), in the Internal Rules of the Statutory Compliance and Audit Committee, as well as in the Company's Global Conflict of Interest Guideline.
A potential conflict of interest arises when a shareholder, Member or Key Person of the Company and/or its Subsidiaries is involved in a decision-making process in which their capacity for objective and exempt judgment may be compromised by the fact that: (i) on the one hand, this person has the power to influence the result of the decision and, at the same time, (ii) such decision may generate a gain, benefit or advantage for them, for any Close Relative, or for a Third Party with which the shareholder, Member or Key Person of the Company and/or its Subsidiaries is involved.
In view of the potential conflict of interest in these situations, the Company and its Subsidiaries will seek to ensure that all decisions that may confer a private gain, benefit or advantage, and not shared with the Company and/or its Subsidiaries, to any shareholder, Member, Key Person, Close Relatives, entities or persons related to them, are taken with total fairness and respecting the interest of the Company and/or its Subsidiaries, as the case may be. Within the scope of the Company's general meetings, any conflict of shareholder interests must be addressed under the terms of Law No. 6.404/76, considering CVM's guidelines on the subject.
According to the Internal Rules of the Board of Directors, prior to the elections, candidates for members of the Board of Directors must provide information as to shares held by them, their previous and current professional experiences, kinship relationships, and other information, in the form of a specific form to be made available by Braskem's Corporate Governance area. The Directors confirm the information on an annual basis and, in the event of updates, request the change. This information will be shared with the other members of the Board of Directors in the Company's Governance Portal.
If the board member finds themselves in a situation where their personal interests might interfere with their ability to make an impartial decision regarding a specific decision, they should refrain from participating in the decision-making process related to that resolution and must promptly inform the Board of Directors of their impediment, which will be documented in the minutes of the relevant Board meeting. If they fail to disclose their conflict of interest, any board member who is aware of the situation must then do so. In some circumstances, with the objective of protecting its interests, the Company, upon decision by the Legal Department, may restrict access by conflicted board members to information and materials related to the subject matter of the conflict of interest, as well as to the portion of the meeting that deals with the matter.
Finally, in line with the statements made in the Reference Form released in 2025, the board member must declare any actual, potential or perceived Conflict of Interest to the Corporate Governance area, as provided for in the Global Conflicts of Interest Guideline. In turn, the Company's Code of Conduct, applicable to all Members, including members of the Board of Directors and Officers, provides, in its item 5.1., on the subject, indicating that all Conflicts of Interest must be reported to the Company's Compliance area.
</t>
  </si>
  <si>
    <t>2-15b. Report whether conflicts of interest are disclosed to stakeholders</t>
  </si>
  <si>
    <t>Braskem discloses the information about its controlling shareholder and the existence of a Shareholders' Agreement in its Reference Form, including transactions with related parties, according to materiality for communication to CVM (item 11.2). The Company also discloses the financial and accounting information in its Financial Statements related to transactions with related parties. Finally, the Company communicates the governance measures of the Management, Committees and Executive Board in relation to situations of conflict of interest in the Report on the Brazilian Corporate Governance Code.</t>
  </si>
  <si>
    <t>2-16 Communication of critical concerns</t>
  </si>
  <si>
    <t>2-16a. Whether and how critical concerns are communicated to the highest governance body</t>
  </si>
  <si>
    <t>Management has the authority to provide info on various topics to the Board of Directors and the advisory committees, according to the topic, when they consider it necessary to request deliberation or share and discuss any potential impacts with said bodies. The Board of Directors and the committees have a yearly thematic schedule that outlines the main discussions that are anticipated to take place within these bodies, according to the topics provided for in the Internal Rules of each body, as well as proposed by the administration and approved by the respective body. Additionally, any extraordinary topics are addressed as needed, depending on their relevance and importance.
For Compliance issues, the Company has an Ethics Line Channel, the Ethics Committee and the Statutory Compliance and Audit Committee, where the complaints received are informed and analyzed, as applicable, in accordance with the provisions of their respective Internal Rules and applicable Policies.</t>
  </si>
  <si>
    <t>2-16b. Total number and nature of critical concerns that were communicated to the highest governance body during the reporting period</t>
  </si>
  <si>
    <t>In 2025, 75 different types of issues were resolved by the Board of Directors during the meetings, in addition to the other matters presented for knowledge and topics of interest to the said body and the Advisory Committees, including deliberations related to the approvals of projects and operations related to equity interests, the monitoring and approval of the annual corporate risk map, the update of the Company's Code of Conduct and Related Party Policy, the update of the Compliance and Anti-Corruption Policies, the review of the internal rules of the Board of Directors and Advisory Committees, the management compensation, the annual audit plan, the approval and monitoring of the LN-Braskem Action Program and the Company's business plan, election of a Statutory Officer, as well as authorization to convene an Extraordinary General Meeting of Shareholders to deliberate on changes to the Company's Bylaws, among other topics. All matters under consideration were found to be appropriate or acceptable in the evaluation by the Board of Directors and were implemented during the year.</t>
  </si>
  <si>
    <t>2-17 Collective knowledge of the highest governance body</t>
  </si>
  <si>
    <t>2-17a. Measures taken to advance the collective knowledge, skills and experience of the highest governance body on sustainable development</t>
  </si>
  <si>
    <t>The Board of Directors is responsible for ensuring that Braskem adopts and keeps updated the corporate governance system that complies with best market practices, and for assessing Braskem's initiatives linked to the Environmental, Social and Governance criteria, as well as for encouraging the adoption and constant updating of the best market practices applicable to its sector. The Board of Directors is supported by the CECESG in this responsibility. Within the thematic agenda of the Board of Directors and the CECESG, updates on aspects of sustainable development are planned on a regular basis, and this topic is covered in matters related to the Company's strategy and direction, which contributes to the process of developing the knowledge and skills of the members.
In 2025, training sessions were given to the Board of Directors, due to the specific demand of the members on topics they wished to deepen, including the themes of "Green Polyethylene", with 7 members involved, and "Regulatory Obligations of the Company", with 6 members included, aiming at the constant updating of the Board of Directors on topics of relevance to the Company. The training sessions, when applicable, are recorded and made available to the board members so that those who could not attend in real-time can watch them later.
In addition, during the sessions of the Company's Integration Program for New Board Members, held at the time of the elections in February 2025, the following topics were presented:
- The Company’s Corporate Culture;
- Social and Environmental Risks;
- Compliance Program;
- Braskem's Business, Strategy and Market; and Corporate Governance;
The Continuing Education Program was held for members of the CCAE, according to the schedule approved in January/2025, on the topics of Preventive/Continuous Audit, Petrochemical Cycle and Sales Operation &amp; Inventory Planner. The board members were also invited to the Committee's training sessions. Consistent with the Board of Directors' training sessions, the Statutory Compliance and Audit Committee (CCAE) Continuing Education Program sessions are recorded, where applicable, and made available to participants and invited guests.</t>
  </si>
  <si>
    <t>2-18  Evaluation of the performance of the highest governance body</t>
  </si>
  <si>
    <t>2-18a. Processes for evaluating the performance of the highest governance body in overseeing the management of the organization’s ESG impacts</t>
  </si>
  <si>
    <t xml:space="preserve">According to the Reference Form, item 7.1.b, and the Board of Directors' Internal Rules, the evaluation process for the Board of Directors, the Advisory Committees and the Secretariat of the Board of Directors is held annually and must be approved by the Board of Directors, following the definition of the criteria by the Chairman of the Board of Directors based on the proposal made by the Company's People and Organization Committee, which may include the support of an external specialized consulting firm for defining the scope and methodology, and for carrying out the evaluation process, based on item 2 (xv) of its Internal Rules.
Over the 2024 cycle, the evaluation was based on the methodology indicated by the Brazilian Institute of Corporate Governance and through a form that contained three different categories (individual, collective and implementation of the 2023 cycle action plan), including a specific form for the Statutory Compliance and Audit Committee, without the support of an external and anonymous consulting firm, considering, among other aspects: the interaction between members and the performance of the board, the agendas, the organizational culture, the Secretariat/Corporate Governance Area, individual professional experience and performance on the Board of Directors and other committees, etc. The Board of Directors examined the findings from the annual evaluation during their June 2025 meeting. They looked into and assessed the overall average of the evaluation, which was based on 41 questions asked to the board members. Also, during this time, the initiatives were presented for the action plan, which were based on the comments and suggestions of the members in the evaluation questions.
</t>
  </si>
  <si>
    <t>2-18b. Evaluation is independent or not, and how often it is given</t>
  </si>
  <si>
    <t>According to the Internal Rules of the Board of Directors, the evaluation process of the Board of Directors, the Advisory Committees and the Secretariat of the Board of Directors is held annually and must be approved by the Board of Directors, following the definition of the criteria by the Chairman of the Board of Directors based on the proposal made by the Company's People and Organization Committee, which may include the support of an external specialized consulting firm for defining the scope and methodology, and for carrying out the evaluation process, based on item 2 (xv) of its Internal Rules. The evaluation of the 2024 cycle was not supported by outside consulting firms.</t>
  </si>
  <si>
    <t>2-18c. Actions taken in response to the evaluations, including changes to the composition of the highest governance body and organizational practices</t>
  </si>
  <si>
    <t>Following the analysis of the evaluation of the issues raised and the comments provided by the members of the Board, opportunities for improvement were identified with the members of the Board of Directors, and the respective action plans were defined to implement the members’ requests, where applicable, such as scheduling additional training sessions.</t>
  </si>
  <si>
    <t>2-19 Remuneration Policies</t>
  </si>
  <si>
    <t>2-19a. Describe the remuneration policies for members of the highest governance body and senior executives</t>
  </si>
  <si>
    <t xml:space="preserve">Item 8.1 subitems (a), (b) and (c), explain the Remuneration Policy of the members of the Board of Directors, Fiscal Council and Executive Board (statutory and non-statutory). 
2025 Reference Form (page 381): https://api.mziq.com/mzfilemanager/v2/d/540b55c5-af99-45f7-a772-92665eb948e9/bb1b4969-4a70-ced4-c8d6-0aebd248742d?origin=1 </t>
  </si>
  <si>
    <t>2-19b. Describe how the remuneration policies for members of the highest governance body and senior executives relate to their objectives and performance in relation to the management of the environmental, social and economic impacts</t>
  </si>
  <si>
    <t>The remuneration of the members of the Board of Directors and the Executive Board is linked to their duties towards the Company. According to the Internal Rules of the Board of Directors, two of the duties of its members are:
Assess Braskem's initiatives linked to the Environmental, Social and Governance ("ESG") criteria and encourage the adoption and constant updating of the best market practices applicable to its sector;
Deliberate on the approach and methodology to be applied to assess the Company's Risk Exposure and the criteria and limits used for prioritization, to be reflected in the Global Corporate Risk Map, as well as to review them every two years or at a lower frequency, if necessary.
For the members of the Executive Board, their variable remuneration is in accordance with the Business Leader Action Program (CEO), approved by the Board of Directors.</t>
  </si>
  <si>
    <t>2-20 Process to determine remuneration</t>
  </si>
  <si>
    <t>2-20a. Process for designing the remuneration policies and to determine remuneration</t>
  </si>
  <si>
    <t xml:space="preserve">The practices and procedures adopted by the Board of Directors to define the individual remuneration of the Board of Directors and the Executive Board, indicating:
(i) the issuer's bodies and committees that participate in the decision-making process, identifying how they participate.
(ii) criteria and methodology used to set the individual remuneration, indicating whether there is the use of studies to verify the practices of market, and, if so, the criteria for comparison and the scope of these studies.
(iii) how often and in what way the Board of Directors assesses the adequacy of the issuer's remuneration policy. The proposals for the Global Remuneration of Directors and the Fiscal Council are based on market studies and are submitted to the People and Organization Committee ("CPO") of the Board of Directors for analysis, prior to submission for approval by the Annual General Meeting ("AGM"). After it is approved at the AGM, the CPO recommends this specific proposal to the Board of Directors, suggesting how each member should be compensated, which is later approved at the Board of Directors' Meeting. The proposal to individualize Directors' Remuneration is made in relation to market comparisons and the strategic positioning of the members of the Board of Directors, as well as the Statutory Officers. The studies to update and compare with the market are conducted annually.
The CPO is also responsible for assessing the recommendations from management concerning how members are to be compensated, expressed by item 8.1 (page 380) and item 10.3 (pages 431 to 433) of the Reference Form.
References links: 
https://api.mziq.com/mzfilemanager/v2/d/540b55c5-af99-45f7-a772-92665eb948e9/bb1b4969-4a70-ced4-c8d6-0aebd248742d?origin=2
https://www.braskem.com/portal/RI/arquivos/regimentos/Regimento%20Interno%20CPO%20-%2009.11.2021.pdf </t>
  </si>
  <si>
    <t>2-20b. Results of voting by stakeholders (including shareholders) on compensation policies and proposals, if applicable</t>
  </si>
  <si>
    <t>The outcomes of voting by the Board of Directors, of any type, are published in accordance with the regulatory obligation of the stock exchanges where Braskem is listed.</t>
  </si>
  <si>
    <t>2-21 Annual total compensation ratio</t>
  </si>
  <si>
    <t>2-21a. Ratio of the annual total compensation for the organization’s highest-paid individual to the median annual total compensation for all employees(excluding the highest-paid individual)</t>
  </si>
  <si>
    <t>The indicator is available in Reference Form 2025, item 10 3.d (p.437): https://api.mziq.com/mzfilemanager/v2/d/540b55c5-af99-45f7-a772-92665eb948e9/bb1b4969-4a70-ced4-c8d6-0aebd248742d?origin=1</t>
  </si>
  <si>
    <t>2-21b. Ratio of the percentage increase in annual total compensation for the organization’s highest-paid individual to the median percentage increase in annual total compensation for all employees (excluding the highest-paid individual)</t>
  </si>
  <si>
    <t>2-21c. Report contextual information necessary to understand the data and how the data has been compiled</t>
  </si>
  <si>
    <t>Subitem 2-21c is not disclosed because it deals with confidential and sensitive information that could potentially compromise the privacy of employees of Braskem.</t>
  </si>
  <si>
    <t>GRI 2-22 to 2-30 | General Disclosures</t>
  </si>
  <si>
    <t>2-22 Sustainable Development Strategy</t>
  </si>
  <si>
    <t>2-22a.  Statement by the chief executive or the highest governance body on the company's sustainability strategy</t>
  </si>
  <si>
    <t xml:space="preserve">Statement by the most senior executive and the highest governance body on the Company’s sustainability strategy, as presented in the Chairman of the Board of Directors' and Chief Executive Officer's letter contained in the 2025 Integrated Report (pages 4 to 7). </t>
  </si>
  <si>
    <t xml:space="preserve"> </t>
  </si>
  <si>
    <t>2-23 Policy commitments</t>
  </si>
  <si>
    <t>2-23a. Policy commitments for the responsible conduct of business</t>
  </si>
  <si>
    <t>Braskem is part of the United Nations Global Compact and, as such, is a signatory to the 10 principles established by the institution, which derive from the Universal Declaration of Human Rights, the Declaration of the International Labor Organization on Fundamental Principles and Rights at Work, the Rio Declaration on Environment and Development and the United Nations Convention against Corruption. The organizations that become part of the Global Compact are committed to following these principles in their daily operations, and Braskem reinforces this commitment through the Global Sustainable Development Policy, Codes of Conduct for members and third parties, as well as the value proposition to the member. These principles provide us with guidelines for responsible business conduct, which starts with human rights due diligence and the periodic identification of potential risks involving human rights violations, as established by the Global Sustainable Development Policy. Our actions are also guided by the principle of precaution, based on the pillars established by the Responsible Action Program of the chemical industry, promoted by the International Council of Chemistry Associations (ICCA).</t>
  </si>
  <si>
    <t>2-23b. Specific policy commitment to respecting human rights</t>
  </si>
  <si>
    <t xml:space="preserve">The Board of Directors of Braskem approved its strategy for 2030, which includes the objective of managing 100% of high and medium risks in human rights throughout the value chain. This commitment addresses all the rights contained in the Universal Declaration of Human Rights, the Declaration of the International Labor Organization on Fundamental Principles and Rights at Work, the Rio Declaration on Environment and Development and the United Nations Convention against Corruption rights established by the Universal Declaration of Human Rights. Braskem focuses on areas of its operations that have been identified as most vulnerable according to their due diligence process: surrounding communities, suppliers — especially of ethanol and plastic waste — and members of the company. </t>
  </si>
  <si>
    <t xml:space="preserve">2-23c. Links to the policy commitments, if publicly available </t>
  </si>
  <si>
    <t xml:space="preserve">For more information, visit:
- The ten principles of the UN Global Compact: https://www.pactoglobal.org.br/10-principios
- Braskem's Global Sustainable Development Policy: https://api.mziq.com/mzfilemanager/v2/d/540b55c5-af99-45f7-a772-92665eb948e9/b31a9aa8-a256-f80d-8afb-ecb6434589da?origin=2
- The Global Anti-Corruption Policy: https://api.mziq.com/mzfilemanager/v2/d/540b55c5-af99-45f7-a772-92665eb948e9/81e99950-430b-a05a-aac3-f1655a74c10e?origin=2
- The Code of Conduct for Members: https://api.mziq.com/mzfilemanager/v2/d/540b55c5-af99-45f7-a772-92665eb948e9/da36c8fb-a46e-c0b9-eb63-aa28d8ba1006?origin=2
- The Code of Conduct for Third Parties: https://www.braskem.com/portal/Principal/arquivos/codigo-de-conduta/third-party-code-of-conduct-eng.pdf
- Responsible Action Program: https://icca-chem.org/focus/responsible-care/   </t>
  </si>
  <si>
    <t>2-23d. Level at which each of the policy commitments has been approved within the organization</t>
  </si>
  <si>
    <t>Adherence to the established commitments was made through the company's chief executive, the CEO. The Policies established to implement the commitments are approved by the Board of Directors, which also approved Braskem's 2030 and 2050 strategy, one of whose objectives is to manage 100% of the risks in human rights, high and medium, considering the entire value chain.</t>
  </si>
  <si>
    <t>2-23e. The extent to which the policy commitments apply to the organization's activities and its business relationships</t>
  </si>
  <si>
    <t xml:space="preserve">In addition to Braskem's operations, human rights commitments extend to the value chain. </t>
  </si>
  <si>
    <t>2-23f. How policy commitments are communicated</t>
  </si>
  <si>
    <t>The progress of this commitment is divulged annually in the integrated report and on the commitment website: https://www.braskem.com/social-accountability-and-human-rights.</t>
  </si>
  <si>
    <t>2-24 Embedding policy commitments</t>
  </si>
  <si>
    <t>2-24a. Embedding of its policy commitments for the responsible conduct of business in all its activities and business relationships</t>
  </si>
  <si>
    <t>Regarding the responsibilities assigned to the organization, the implementation of commitments related to human rights is linked to the sustainability governance structure, which aims to ensure that the company's short-term objectives are in line with those established for 2030 and 2050. In light of this, the strategy for mitigating high and medium risks in human rights, which derive from the due diligence process, is monitored by the Executive Committee. This committee is made up of the key executive and the vice chairmen of Braskem, and, as needed, the issues are escalated to the Board of Directors, and may occur via the Strategy, Communication and ESG Committee.
The implementation of this strategy is guided by the Social Responsibility and Human Rights commitment working group, whose head is the Vice Chairman of Innovation and New Sustainable Business Development. The topic is being worked on tactically and operationally by the Sustainable Development team. Braskem offers 100% of its employees and contracted workers mandatory training on the Code of Conduct, which addresses all human rights issues.
The priority topics defined by human rights due diligence are those included in the 2030 strategy. For many of them, we already have mitigation actions in progress:
• Relationship with communities: communities are relevant stakeholders for us, and because there are risks associated with our industrial activities, we are actively implementing measures to prevent negative impacts on them. Mitigation actions are related to Private Social Investments that can be found in more detail in GRI-413.
• Value chain: labor issues with ethanol suppliers, sexual exploitation in the logistics chain, modern slavery, informality in the recycling chain, among others, are problems that can affect any part of the value chain, in all industries. This is why we have adopted a series of procedures for third-party evaluation in order to mitigate potential risks. Mitigation actions refer to due diligence procedures and other third party socio-environmental assessments reported in GRI-308, especially the Responsible Ethanol Purchasing Program.
• Plastic disposal: the plastic value chain is subject to issues related to its disposal. To address this, we take a series of measures to return waste to the proper place, whether in material recovery or environmental education, which can be found on our website https://www.braskem.com.br/eliminacaoderesiduosplasticos.
• Occupational health: given the nature of our operations, members are subject to potential risks related to occupational health, in addition to recent concerns over mental health, addressed in GRI-403.
• Diversity, equity and inclusion: we operate in an ecosystem of different nations and cultures, which carry their own complexities related to diversity, equity and inclusion. As a way to adapt to the challenges, we implemented the Diversity, Equity and Inclusion Program, addressed in GRI 405.</t>
  </si>
  <si>
    <t>2-25 Processes to remediate negative impacts</t>
  </si>
  <si>
    <t>2-25a. Commitments to provide for or cooperate in the remediation of negative impacts that the organization identifies it has caused or contributed to</t>
  </si>
  <si>
    <t>According to the Global Sustainable Development Policy: Taking the material topics into account, Braskem must identify, evaluate and manage the risks (environmental, social and economic) of its business, products or services considering the entire value chain. Prevention should always be the primary choice. When considering the actions for prevention or mitigation of risks, include simple improvement initiatives and extend all the way to more complex decisions, such as halting certain operations like acquisition, production, or sales. In the event of any damages, remedial actions have to be implemented. This entire process should be done in alignment with Braskem's business risk management. (p. 10, "Mitigating or Controlling Possible Negative Impacts"). See more at: https://api.mziq.com/mzfilemanager/v2/d/540b55c5-af99-45f7-a772-92665eb948e9/b31a9aa8-a256-f80d-8afb-ecb6434589da?origin=2.</t>
  </si>
  <si>
    <t>2-25b. Approach to identifying and addressing grievances, including grievance mechanisms that the organization has established or participates in</t>
  </si>
  <si>
    <t>Braskem has established an Ethics Line Channel, a reporting channel managed by a third-party company, through which any interested party can file a complaint regarding the conduct of Braskem and its workers (https://www.braskem.com/ethics-line), as detailed in GRI 2-26. The Contact Us page on the company's website is also available, with a variety of ways for Investors, Customers, Suppliers to get in touch with us, as well as the opportunity to send an email to the desired area (https://www.braskem.com/contact-us). In addition, every industrial unit has an institutional department dedicated to direct and indirect relations with the surrounding communities, which is another way of identifying and addressing complaints. This relationship also occurs through the Community Advisory Council, found in every petrochemical center in Brazil, which aims to establish a relationship channel between the communities surrounding the operations and the companies in the center.</t>
  </si>
  <si>
    <t>2-25c. Processes by which the organization promotes or cooperates in the remediation of negative impacts that it identifies it has caused or contributed to</t>
  </si>
  <si>
    <t>Braskem also works with Customer Service, Road Transport Accidents Service, Investor Service, Supplier Service, as mentioned on the website: https://www.braskem.com/contact-us. Regarding communities, there are ongoing efforts to identify positive and negative impacts in the vicinity of industrial operations, known as the Community Engagement Framework, reported in GRI 413.
A widely publicized case of remediating negative impacts is in the communities of Maceió, established near the former brine extraction operation. For more information on the case, visit the website: https://www.braskem.com.br/alagoas-en.</t>
  </si>
  <si>
    <t>2-25d. How stakeholders who are the intended users of grievance mechanisms are involved in designing, reviewing, operating and improving these mechanisms</t>
  </si>
  <si>
    <t xml:space="preserve">Communities are involved in a participatory manner in the Community Advisory Boards, which include companies in the territories where we have operations, as well as representatives of the communities, to deal with the demands related to our local performance. We maintain an Ethics Line Channel and specific toll-free lines in each location to receive feedback or reports from any interested parties. We have also implemented the Programa Formando Laços (Building Ties Program) to strengthen the relationship with our target audience through guided tours of our operations. </t>
  </si>
  <si>
    <t>2-25e. Describe how the organization tracks the effectiveness of grievance mechanisms and other remediation processes and how it reports examples of their effectiveness, including stakeholder feedback</t>
  </si>
  <si>
    <t xml:space="preserve">Braskem tracks the effectiveness of grievance mechanisms and other remediation processes by monitoring the RepTrak Pulse reputation indicator. This is the primary method of assessing the effectiveness of actions geared towards establishing a more lasting relationship with stakeholders, including remediation actions, as in the case of communities affected by the geological event in Maceió. </t>
  </si>
  <si>
    <t>2-26 Mechanisms for seeking advice and raising concerns</t>
  </si>
  <si>
    <t xml:space="preserve">2-26a. Describe the mechanisms </t>
  </si>
  <si>
    <t>Under the Detection pillar of the Global Compliance System, the Braskem Ethics Line Channel serves as the primary channel for reporting concerns related to business conduct. Available 24 hours a day, 7 days a week, the Channel can be used by members, suppliers, third parties, customers and other groups. This serves as a secure and confidential channel for reporting matters related to Compliance, misconduct, or any violations of applicable laws and internal policies, including our Code of Conduct. It is a vital tool in maintaining a safe, ethical, transparent, and productive corporate environment. In addition, the Channel supports the adoption of decisions and action plans resulting from the investigations conducted.
All reports received are logged in the Ethics Line Channel and addressed appropriately, whether they are made via a toll-free phone call in any country where the company operates or on the website through the link canalconfidencial.com.br/linhadeeticabraskem. The reports are recorded in a secure, confidential manner, without revealing the identity of the person making the report. Reports are handled by trained professionals from an independent external service provider, guaranteeing full confidentiality and offering assistance in Portuguese, English, Spanish, German, and other languages.  Braskem does not allow any form of retaliation against individuals who report issues in good faith and it actively promotes this stance in all communications related to the reporting channel. The results and action plans produced as a result of the investigations are monitored by the Ethics Committee and the Statutory Compliance and Audit Committee. Over the course of 2025, 935 complaints were received. Out of these, 7 were substantiated complaints related to discrimination, and these cases were concluded in 2025.
As a result of the investigations, a range of actions are being put into place that involve both internal and external measures. During this phase, the main measures adopted included working with partners, implementing disciplinary measures for employees, and improving processes and regulatory documents.
The Ethics Line Channel is promoted extensively through various means:
Physically, by having signs and stand-alone structures set up in meeting rooms, corridors and circulation areas in offices and industrial units;
Training courses provided in-person and online on Compliance topics;
Digitally, through Intranet posts and corporate email communications; and
Normative documents, Code of Conduct for Members; Third Party Code of Conduct; Global Compliance System Policy; Global Anti-Corruption Policy, among others.
The Compliance area further maintains complementary advisory mechanisms, including the Compliance App, which consolidates transparency declarations (such as conflicts of interest and gifts and hospitality) and provides a dedicated inquiry channel supported by a repository of guidance in line with internal directives. The Compliance Ambassadors Program enables trained representatives across different functions and locations to promote a culture of compliance and strengthen employee engagement with integrity principles. Employees may also reach out directly to the Global Compliance team in the regions where Braskem operates.
Braskem also invests heavily in training its employees, where regular training is offered on topics such as Code of Conduct, Interactions with Public Agents, Anti-Corruption and Conflicts of Interest. There is also an incentive for professionals in the field to obtain international certifications, promoting ongoing advancement of technical skills and knowledge.</t>
  </si>
  <si>
    <t>2-27 Compliance with laws and regulations</t>
  </si>
  <si>
    <t>2-27a. Report the total number of significant instances of non-compliance with laws and regulations during the reporting period</t>
  </si>
  <si>
    <t>Based on the materiality thresholds established for the Company’s Financial Statements, no significantly material judicial or administrative proceedings were identified throughout 2025. This assessment covers cases handled or monitored by the Environmental, Regulatory, Civil and Criminal Litigation, and Global Legal Renew/Green, Regulatory, and Transformation legal teams. Materially significant judicial and administrative proceedings are disclosed in the Reference Form, items 4.4, 4.5, 4.6 and 4.7 (pages 197-236) Link: https://api.mziq.com/mzfilemanager/v2/d/540b55c5-af99-45f7-a772-92665eb948e9/bb1b4969-4a70-ced4-c8d6-0aebd248742d?origin=2.</t>
  </si>
  <si>
    <t>2-27b. Report the total number and the monetary value of fines for instances of non-compliance with laws and regulations that were paid during the reporting period</t>
  </si>
  <si>
    <t>2-27c. Describe the significant instances of non-compliance</t>
  </si>
  <si>
    <t>2-27d. Describe how significant instances of non-compliance were determined</t>
  </si>
  <si>
    <t>2-28 Membership associations</t>
  </si>
  <si>
    <t>2-28a. Industry associations, other membership associations, in addition to national or international advocacy organizations in which it participates</t>
  </si>
  <si>
    <r>
      <rPr>
        <b/>
        <sz val="14"/>
        <rFont val="Aptos Narrow"/>
        <family val="2"/>
        <scheme val="minor"/>
      </rPr>
      <t>Global</t>
    </r>
    <r>
      <rPr>
        <sz val="14"/>
        <rFont val="Aptos Narrow"/>
        <family val="2"/>
        <scheme val="minor"/>
      </rPr>
      <t xml:space="preserve">: Alliance to End the Plastic Waste (AEPW)
</t>
    </r>
    <r>
      <rPr>
        <b/>
        <sz val="14"/>
        <rFont val="Aptos Narrow"/>
        <family val="2"/>
        <scheme val="minor"/>
      </rPr>
      <t>Brazil</t>
    </r>
    <r>
      <rPr>
        <sz val="14"/>
        <rFont val="Aptos Narrow"/>
        <family val="2"/>
        <scheme val="minor"/>
      </rPr>
      <t xml:space="preserve">: Brazilian Business Council for Sustainable Development (CEBDS), Global Compact Brazil, Brazilian Chemical Industry Association (ABIQUIM); International Chamber of Commerce Brasil (ICC)
</t>
    </r>
    <r>
      <rPr>
        <b/>
        <sz val="14"/>
        <rFont val="Aptos Narrow"/>
        <family val="2"/>
        <scheme val="minor"/>
      </rPr>
      <t>United States</t>
    </r>
    <r>
      <rPr>
        <sz val="14"/>
        <rFont val="Aptos Narrow"/>
        <family val="2"/>
        <scheme val="minor"/>
      </rPr>
      <t xml:space="preserve">: American Chemistry Council (ACC), The Recycling Partnership, Plastics Industry Association Inc
</t>
    </r>
    <r>
      <rPr>
        <b/>
        <sz val="14"/>
        <rFont val="Aptos Narrow"/>
        <family val="2"/>
        <scheme val="minor"/>
      </rPr>
      <t>Mexico</t>
    </r>
    <r>
      <rPr>
        <sz val="14"/>
        <rFont val="Aptos Narrow"/>
        <family val="2"/>
        <scheme val="minor"/>
      </rPr>
      <t xml:space="preserve">: Asociación Nacional de la Industria Química (ANIQ), Asociación Petroquímica y Química Latinoamericana (APLA), Vida Circular 
</t>
    </r>
    <r>
      <rPr>
        <b/>
        <sz val="14"/>
        <rFont val="Aptos Narrow"/>
        <family val="2"/>
        <scheme val="minor"/>
      </rPr>
      <t>Europe/Asia</t>
    </r>
    <r>
      <rPr>
        <sz val="14"/>
        <rFont val="Aptos Narrow"/>
        <family val="2"/>
        <scheme val="minor"/>
      </rPr>
      <t>: Plastics Europe, World Plastics Council, Japan Bioplastics Association (JBPA)</t>
    </r>
  </si>
  <si>
    <t>2-29 Approach to stakeholder engagement</t>
  </si>
  <si>
    <t>2-29a. Approach taken to engage with stakeholders</t>
  </si>
  <si>
    <t>To identify positive and negative impacts, stakeholders are consulted as part of the periodic review process of materiality, as reported in GRI 3. The stakeholders involved in this process were identified based on the internal and external relationship that Braskem is required to regularly maintain to conduct its business, namely: Academy, nonprofit entities, board of directors, customers and brand owners, communities, financial market, government, trade associations, investors, suppliers, startup ecosystem, team members, unions and society. In addition, we conducted the Reputation Survey with our stakeholders and adopted methodologies and programs for continuous engagement with the communities surrounding our operations.
Braskem has a comprehensive policy in place to guide the expected behavior when interacting with its various stakeholders. This policy is applicable and must be observed by all its subsidiaries, in Brazil and abroad, for the purpose of complying with governance requirements. We have made progress in multiple areas to respond to the collective needs and expectations of shareholders, while also focusing on social responsibility, human rights, and diversity. This process is grounded in the principles of integrity, transparency, compliance and sustainable development.
Braskem’s Code of Conduct outlines its primary actions and methods of engagement with stakeholders, which include:
1. Shareholders and Investors
2. Commmunities
3. External Public
4. Third Parties
5. Public Agents and Public Entities
6. Related Parties
7. Free Competition
For more information, see our Code of Conduct: 
Braskem maintains strong relationships with customers, suppliers, employees, shareholders and local and international communities, including universities, as part of its stakeholder management. Recognizing the importance of these relationships is essential for the identity and long-term success of the business. This is why we consistently monitor stakeholder perceptions through reputation surveys and the identification of material topics for our business.
Braskem's Stakeholder Policy serves as a comprehensive set of guidelines that directs the actions and decisions of the company and its employees in relation to different stakeholders. This policy must be followed by all subsidiaries, in both Brazil and abroad, to satisfy governance requirements. In 2024, we made progress in several areas to respond to the collective needs and expectations of shareholders, with an ongoing focus on social responsibility, human rights, and diversity. This process is grounded in the principles of integrity, transparency, compliance and sustainable development.
For more information, see our Stakeholder Policy: https://api.mziq.com/mzfilemanager/v2/d/540b55c5-af99-45f7-a772-92665eb948e9/8ea75bd2-cc87-c1d1-0a8c-0f4199c2d0f1?origin=2</t>
  </si>
  <si>
    <t>2-30 Collective bargaining agreements</t>
  </si>
  <si>
    <t>2-30a. Employees covered by collective bargaining agreements</t>
  </si>
  <si>
    <t>% Employees covered by collective bargaining agreements</t>
  </si>
  <si>
    <t>The Netherlands*</t>
  </si>
  <si>
    <t>Number of employees covered by collective bargaining agreements</t>
  </si>
  <si>
    <t>Number of employees</t>
  </si>
  <si>
    <t>*Information on offices in the Netherlands was presented within the "Other countries" line item until 2021.</t>
  </si>
  <si>
    <t>2-30b. For employees not covered by collective bargaining agreements, report whether the organization defines its working conditions and terms of employment based on collective bargaining agreements that cover its other employees or based on collective bargaining agreements of other organizations</t>
  </si>
  <si>
    <t>All Brazil employees have their employment contracts linked to collective labor agreements/conventions with exceptions of employees in the positions of: Business Leader, Vice Chairman and Executive Officers.
Unions are the legal representatives of our employees in situations involving collective bargaining, according to current legislation. In light of this, we maintain a relationship of dialogue and understanding with them in order to help resolve potential labor and union conflicts. In Brazil, all collective bargaining is conducted directly by Braskem's Labor Relations area or through the Employers' Unions, regularly supported by and including the company's internal team. In the case of expatriates working in Brazil, employment contracts are also linked to collective labor agreements/conventions.
For employees from abroad: in the United States, only some hourly members of Neal's factory in the United States are covered by collective bargaining agreements. In Germany, none of the sites have had an agreement since 2014, as the country does not offer this option for the category of chemicals and petrochemicals. In Mexico, only employees who are part of the union are covered by a collective bargaining agreement.</t>
  </si>
  <si>
    <t>GRI 3-1 to 3-3 | General Disclosures</t>
  </si>
  <si>
    <t>3-1 Process for determining material topics</t>
  </si>
  <si>
    <t>3-1a.  Process followed to determine the material topics</t>
  </si>
  <si>
    <t>In 2022, we updated our materiality matrix to identify topics that are more relevant to our business and consider environmental, social, economic and governance dimensions. This update involved consulting more than 1,200 internal and external stakeholders, including employees, leaders, customers, suppliers and the financial market, as well as direct interviews with 78 leaders, benchmarking of peer companies and the analysis of the main corporate risks and opportunities for the sector.
The steps involved in evaluating the materiality were:
- Identification of ESG topics
- Stakeholder consultation
- Risk analysis
- Opportunity analysis
- Alignment with voluntary commitments
- Definition of weights for each attribute
- Definition of the matrix and prioritization
The study brought as a result more than 500 topics that, after analysis and crossing of data and perceptions raised in the qualitative and quantitative consultations, defined the 21 material topics for Braskem.
These topics were aggregated into two different groups, which provide guidance on the type of strategic action to be taken: the value protection group (16) and the value creation group (5).
- Value protection: topics whose management of impacts can protect Braskem's tangible and intangible value over time, which preserve and improve the corporate image and mitigate business risks.
- Value creation: topics whose management of impacts can create tangible and intangible value for Braskem over time, which generate a competitive advantage from business opportunities and strategic partnerships.
All material topics are now addressed directly or indirectly in the company's sustainability pillar — a result that validates Braskem's ambitions and objectives in its long-term agenda.</t>
  </si>
  <si>
    <t>3-1b. Stakeholders and experts whose views have informed the process to determine material topics</t>
  </si>
  <si>
    <t>Stakeholders: Academy, non-profit entities, board of directors, customers, communities, financial market, government, trade associations, investors, suppliers, startup ecosystem, team members and unions;
- External references: Global Reporting Initiative (GRI), United Nations Sustainable Development Goals, World Business Council for Sustainable Development, RobecoSAM, Sustainability Accounting Standards Board, S&amp;P Global, World Economic Forum, Ellen MacArthur Foundation.</t>
  </si>
  <si>
    <t>3-2 List of material topics</t>
  </si>
  <si>
    <t>3-2a. List its material topics</t>
  </si>
  <si>
    <t>The materiality matrix is considered an essential tool to help guide our organizational path. This matrix suggests the most relevant topics for Braskem's performance in relation to sustainable development and is the foundation of building our long-term goals. It is reviewed every five years—the last one occurring in 2022—and carried out by a consulting company specialized in conducting this type of process. During the review, we selected and reassessed topics in the economic, environmental, social and governance (ESG) categories, using external references(1) to understand the negative and positive impacts of our business model. For this purpose, we consult our internal and external stakeholders, assess corporate risks and opportunities associated with the topics, analyze global and sectoral commitments, and benchmark with companies in the sector. Based on the outcomes, the topics were prioritized, validated by the company's management, including the Board of Directors, resulting in 21 material topics for Braskem and its stakeholders.
Topics for value creation (5): Climate Change; Post-consumer Plastics; Governance, Ethics and Compliance; Innovation, technology and digitalization; and Economic and Financial Results.
Topics for value protection (16): Biodiversity and Land Use; Air Pollution; Energy Efficiency; Waste Management; Water and Effluent Management; Raw Material Impacts; Diversity, Equity and Inclusion; Communities and Social Investments; Health, Safety and Welfare; Human Rights; Employment, Development and Retention; Responsible Production and Consumption; Product Management; Supply Chain Management; Risk and Opportunity Management; Stakeholder Relationship Management.
The previous materiality matrix, created in 2019, included 17 prioritized topics. After the update, we now have 21 topics in total, comprising 16 that were maintained and 5 that were newly added.
Added topics include: Innovation, Technology and Digitalization; Biodiversity and Land Use; Diversity, Equity and Inclusion; Employment, Development and Retention; Risk and Opportunity Management; Stakeholder Relationship Management.
Management of each topic is reported separately.
(1) External references: Stakeholders: Academy, non-profit, board of directors, customers, communities, financial market, government, trade associations, investors, suppliers, startup ecosystem, team members and unions; in addition to sources such as Global Reporting Initiative (GRI), United Nations Sustainable Development Goals, World Business Council for Sustainable Development, RobecoSAM, Sustainability Accounting Standards Board, S&amp;P Global, World Economic Forum, Ellen MacArthur Foundation.</t>
  </si>
  <si>
    <t>3-2b.  Changes in the list of material topics compared to the previous reporting period</t>
  </si>
  <si>
    <t>There were no changes in the materiality matrix compared to the previous year.</t>
  </si>
  <si>
    <t>3-3 Management of material topics</t>
  </si>
  <si>
    <t>The topic of biodiversity refers to the sustainable and responsible relationship between the use and/or management of natural resources in industrial operations (such as water consumption and disposal, waste generation and disposal, etc.) and the preservation of biodiversity. Land use, based on sustainable forestry and agricultural practices, such as those for sugarcane plantations, is a contributing factor to both the conservation of the animal and plant species that inhabit the site and to ensuring the availability of affordable food for the overall population.
Its importance is linked to increased deforestation and loss of biodiversity. The theme was highlighted as a material topic because the risk of the impact on Biodiversity and the Earth by the production of Green PE was raised, as ethanol from sugarcane plantations may be linked to the image of deforestation, fires and land dispute over food production. Even so, the least relevant topic was chosen because the stakeholder has no perception of its impact on the company's business.
While it is a rather complicated path, enhanced/sustained biodiversity and responsible land use are the backbone of sustainability on a large scale, but because it is not an easily apparent direct relationship for many anthropocentric viewpoints, it is challenging to convey the importance and urgency of the issue.
Information available in the 2025 Integrated Report, p. 50.</t>
  </si>
  <si>
    <t>Communities and social investments (GRI 413, GRI 203)</t>
  </si>
  <si>
    <t>Addressing engagement and constructive dialogue with the community is an important aspect for understanding the company’s real and potential impacts, building trust, and identifying priorities for investment and social development, based on the transparent use of complaint mechanisms. This is important for resolving conflicts with communities as well as for monitoring community investment.
Community and Social Investment is an extremely relevant topic, as one of the primary risks is the failure to meet the minimum necessary standards in communities and in social investments, which, ultimately, can be seen as a human rights issue.
Information can be found in the 2025 Integrated Report on pages 53-56.</t>
  </si>
  <si>
    <t>Employment, development and retention (GRI 202, GRI 401, GRI 402, GRI 404)</t>
  </si>
  <si>
    <t>This refers to talent acquisition and the promotion of employability within the company, as well as human development efforts aimed at fostering learning, employee engagement, and increased productivity and organizational results.
Relevant aspects considered: increase in obligations and expenses related to post-retirement benefits, loss of human capital and non-retention of talent, appreciation of employees and competitive benefits.
Information can be found in the 2025 Integrated Report on pages 67-74.</t>
  </si>
  <si>
    <t>Economic and financial performance (GRI 201, GRI 207)</t>
  </si>
  <si>
    <t xml:space="preserve">Refers to the entire economic system of the business that influences its financial performance and return to shareholders, in addition to generating economic impact on the stakeholders involved, including macroeconomic and political factors, business strategy and growth, market presence, capital allocation and financial resilience, among others. Relevant aspects: Weaknesses in liquidity and financial management, industry and market volatility, stricter ESG requirements for investments and financing, inadequate insurance coverage, and intensifying sector competition.
According to the 2025 Financial Statements.
</t>
  </si>
  <si>
    <t>Human rights (GRI 406, GRI 407, GRI 408, GRI 409, GRI 410)</t>
  </si>
  <si>
    <t>It outlines policies and initiatives aimed at protecting and promoting the fundamental rights of all people (policies, awareness and education). It includes the elimination of child labor and forced labor, freedom of association, prevention of harassment, the right to dignity, freedom of opinion and expression, to name a few.
Information can be found in the 2025 Integrated Report on pages 53-54.</t>
  </si>
  <si>
    <t>Diversity, equity and inclusion (GRI 406)</t>
  </si>
  <si>
    <t>It refers to the promotion and strengthening of an inclusive culture that ensures equal opportunities for all people and values the diversity of backgrounds, life experiences, gender, race, sexual orientation, and physical and mental conditions in the workplace, communities, and supply chain.
Information can be found in the 2025 Integrated Report on pages 54, 70 and 71.</t>
  </si>
  <si>
    <t>Energy efficiency (GRI 302)</t>
  </si>
  <si>
    <t>It addresses the improvement and optimization of the use of energy sources through the electrification and modernization of equipment, as well as the improvement of operational techniques, in order to reduce energy consumption in the production of products.
Information can be found in the 2025 Integrated Report on pages 40-47.</t>
  </si>
  <si>
    <t>Supplier management (GRI 204, GRI 308, GRI 414)</t>
  </si>
  <si>
    <t>Refers to supply chain management with the objective of mitigating risks, taking advantage of potential opportunities and promoting more transparent relationships with suppliers that are related to compliance and best environmental, social and governance (ESG) practices.
Information can be found in the 2025 Integrated Report on page 60.</t>
  </si>
  <si>
    <t>Water and effluents management (GRI 303)</t>
  </si>
  <si>
    <t>Refers to the efficient use of water resources and the proper treatment of effluents, with the objective of neutralizing the risks of unavailability of quality water for operations, communities and the planet.
Information can be found in the 2025 Integrated Report on pages 47 and 48.</t>
  </si>
  <si>
    <t>Product management (GRI 416, GRI 417)</t>
  </si>
  <si>
    <t>Refers to a set of practices designed to address customer needs and maintain industry quality standards, using materials that are safe for consumer health and the environment. It involves the sustainable and safe use of chemicals, their environmental management and the life cycle of the products.
Information can be found in the 2025 Integrated Report on page 66.</t>
  </si>
  <si>
    <t>Waste management (GRI 306)</t>
  </si>
  <si>
    <t>Refers to the management of waste (hazardous and non-hazardous) generated by industrial and logistical operations.
Information can be found in the 2025 Integrated Report on page 49.</t>
  </si>
  <si>
    <t>Governance, ethics and compliance (GRI 205, GRI 206, GRI 415, GRI 418)</t>
  </si>
  <si>
    <t>Refers to the definition of ethical principles and a governance structure that guide the resolution of conflicts that may occur in the business environment, including free competition, anti-corruption, transparency, and others.
Information can be found in the 2025 Integrated Report on pages 75-78.</t>
  </si>
  <si>
    <t>Air pollution (GRI 305)</t>
  </si>
  <si>
    <t>Refers to the emission of pollutant and/or toxic gases and their impacts on the quality of life of communities surrounding industrial operations, resulting from adverse air quality conditions (e.g., acid rain, respiratory illnesses, etc.).
Information can be found in the 2025 Integrated Report on page 49.</t>
  </si>
  <si>
    <t>Post-consumer plastics (GRI 301)</t>
  </si>
  <si>
    <t>Addresses the end-of-life management of plastic waste following its use by society and its impacts on the planet, with the circular economy serving as the strategic approach to mitigate and resolve these impacts.
Information can be found in the 2025 Integrated Report on pages 51 and 52.</t>
  </si>
  <si>
    <t>Economic and Financial Results</t>
  </si>
  <si>
    <t>Refers to the entire economic system of the business that influences its financial performance and return to shareholders, in addition to generating economic impact on the stakeholders involved, including macroeconomic and political factors, business strategy and growth, market presence, capital allocation and financial resilience, among others. 
According to the 2025 Financial Statements.
Information can be found in the 2025 Integrated Report on pages 27 and 28.</t>
  </si>
  <si>
    <t>Health, safety and welfare (GRI 403)</t>
  </si>
  <si>
    <t>Refers to initiatives that are focused on maintaining a healthy and safe work environment that promotes the well-being of its employees. It includes concerns about physical and mental health, the safety of operations and processes, and working conditions.
Information can be found in the 2025 Integrated Report on pages 65 and 72.</t>
  </si>
  <si>
    <t>Refers to a structured, ongoing, and proactive process through which risks and opportunities that could affect the company and its business model are identified, evaluated, and prioritized, and for which action plans are established, executed, and monitored to ensure appropriate risk treatment and the realization of opportunities.
Information can be found in the 2025 Integrated Report on page 22.</t>
  </si>
  <si>
    <t>Refers to the importance of offering innovative products that are based on technologies, and are competitively priced and attentive to socio-environmental impacts. It covers policies, procedures and programs that protect the company's technological assets and keep the data of employees, customers and other stakeholders safe. It also refers to the use of digitalization and advanced technologies (Big Data, Analytics and Artificial Intelligence) as a growth factor for companies.
Information can be found in the 2025 Integrated Report on pages 62 and 63.</t>
  </si>
  <si>
    <t>Raw material impacts (GRI 301)</t>
  </si>
  <si>
    <t>Addresses the risks and opportunities arising from the use of renewable and/or non-renewable raw materials. Fossil raw materials are competitively priced, but they have a more significant negative environmental impact. On the other hand, renewable raw materials represent an opportunity to combat climate change while simultaneously gaining a competitive advantage.
Information can be found in the 2025 Integrated Report on page 34.</t>
  </si>
  <si>
    <t>Stakeholder relationship management (GRI 3)</t>
  </si>
  <si>
    <t>Refers to the management of interactions with former, current and potential customers, suppliers, investors and shareholders, partners, employees, among others, in order to build relationships of trust that are prosperous for both the business and its stakeholders.
Information can be found in the 2025 Integrated Report on page 79.</t>
  </si>
  <si>
    <t>Climate change (GRI 305)</t>
  </si>
  <si>
    <t>Refers to the increase in greenhouse gas emissions and their consequences for the climate, which put the planet, people and the entire business environment at risk. As a consequence, companies need to adopt strategies to mitigate these effects. This includes reducing greenhouse gas emissions, decarbonization, adopting internal carbon prices, consuming renewable energy, and others.
Information can be found in the 2025 Integrated Report on pages 40-48.</t>
  </si>
  <si>
    <t>GRI 101 | Biodiversity</t>
  </si>
  <si>
    <t xml:space="preserve"> 101-1 Policies to halt and reverse biodiversity loss</t>
  </si>
  <si>
    <t>101-1a. Describe its policies or commitments to halt and reverse biodiversity loss, and how these are informed by the 2050 Goals and 2030 Targets in the Kunming-Montreal Global Biodiversity Framework</t>
  </si>
  <si>
    <t>In 2025, Braskem introduced its Public Positioning on Biodiversity; a company document dedicated exclusively to the subject. Braskem's Biodiversity Positioning reinforces the adoption of business practices that are not only aligned with the United Nations Sustainable Development Goals, but also incorporate the scientific framework established by the Kunming-Montreal Global Biodiversity Framework. In addition, at the end of 2025, Braskem joined the Brazilian Business Commitment for Biodiversity of CEBDS (Brazilian Business Council for Sustainable Development). Lastly, we emphasize the Responsible Ethanol Purchasing Program (PCRE), which is also public and falls within the scope of our I’m green™ bio-based product line.</t>
  </si>
  <si>
    <t>101-1b. Report the extent to which these policies or commitments apply to the organization’s activities and to its business relationships</t>
  </si>
  <si>
    <t>The Biodiversity Position applies to Braskem S.A. — and therefore to all entities where the company has operational control. The document related to the CEBDS pertains to issues that have a national level of importance in Brazil. Given the nature of its application, the PCRE refers to the ethanol supply chain in our products under the I'm green™ bio-based portfolio.</t>
  </si>
  <si>
    <t>101-1c. Report the goals and targets to halt and reverse biodiversity loss, whether they are informed by scientific consensus, the base year, and the indicators used to evaluate progress  </t>
  </si>
  <si>
    <t>As stated in the Positioning and PCRE, the Program’s main goals are protecting and restoring forests and ecosystems, conserving biodiversity and ecosystem services, and reducing climate change impacts. There are a number of sustainability indicators, appropriately documented in our Integrated Report, that address topics recognized by IBPES as direct vectors of biodiversity loss, such as climate change (discussed within our agenda under the section titled "Combating climate change").
Under the Brazilian Business Commitment to Biodiversity of the CEBDS, Braskem is committed to: integrating biodiversity considerations into its business strategy; promoting and strengthening best practices that support the sustainable use of biodiversity and/or ecosystem services; and publicly disclosing the information gathered regarding its areas of operation, in order to contribute to regional biodiversity management and ensure transparency to society. This commitment is published on the CEBDS website as of December 19, 2025, and is available at the corresponding link: https://cebds.org/ibnbio/projetos/</t>
  </si>
  <si>
    <t>101-2 Management of biodiversity impacts</t>
  </si>
  <si>
    <t>101-2a. Report how the mitigation hierarchy is applied by describing:
i. actions taken to avoid negative impacts on biodiversity
ii. actions taken to minimize negative impacts on biodiversity that were not avoided
iii. actions taken to restore and rehabilitate affected ecosystems, including the goals of the restoration and rehabilitation, and how stakeholders are engaged throughout the restoration and rehabilitation actions
iv. actions taken to offset residual negative impacts on biodiversity
v. transformative actions taken and additional conservation actions taken</t>
  </si>
  <si>
    <t>Braskem recognizes the importance and suitability of applying the hierarchy of impact mitigation in its operations and value chain. In our code of conduct, we explain our commitment to taking proactive steps to prevent environmental impacts resulting from our operations, such as environmental pollution. We also mentioned the importance of the topic in our Positioning on Biodiversity.
Currently, in terms of preventing negative impacts, a concrete way of applying the concept occurs in the area of risk analysis and management, both in our operations, considering risks of potential soil and water contamination, to name a few examples, and beyond our physical boundaries.
From the perspective of suppliers, the main tool related to managing biodiversity impacts is our Responsible Ethanol Purchasing Program (PCRE), with specific biodiversity requirements that suppliers must meet to be eligible to provide ethanol for Braskem’s I’m green™ bio-based product portfolio. Further regarding the supply chain, in a broader sense, Braskem oversees a robust risk management program for raw materials and product assessment, encompassing chemical hazard characterization as well as risk evaluation, prioritization, and mitigation. As a voluntary initiative, Braskem's Product Stewardship team has developed and works with the internal Chemicals of Concern (CoC) program to better characterize, prioritize and manage risks of these substances. Find out more about the topic in our FAQ https://www.braskem-ri.com.br/en/faq-esg/.
The following is also mentioned:
(i) The measures taken to avoid negative impacts on biodiversity: Braskem follows the conditions applicable to its operating licenses, which try to avoid damage to the environment, especially air, water and soil pollution, as well as disturbances and noise. Technical monitoring reports are properly and consistently shared with the relevant environmental authorities.
(ii) The measures taken to minimize negative impacts on biodiversity that have not been avoided: the company has procedures for identifying and managing risks and, in the potential occurrence of environmental impacts, remediation and monitoring actions are applicable.
(iii) Not identified.
(iv) The Measures taken to offset negative residual impacts on biodiversity: The Ecological Compensation Plan and Fauna Monitoring Plan are mentioned here, which provide for the planting of 47 hectares of mangroves in the area of CELMM (Mundaú-Manguaba Lagoon Estuarine Complex, in Alagoas). In addition, whenever the need for vegetation clearing is identified in the industrial area, the legal procedural requirements are followed, which may include compensatory measures depending on the region.
(v) In Mexico, Braskem Idesa operates a 100-hectare Wildlife Conservation Management Unit (UMA) called "Ecozamia", registered with SEMARNAT (Ministry of Environment and Natural Resources of Mexico) and the Secretariat of Environment of the State of Veracruz. It was created in order to conserve the endemic species Ceratozamia miqueliana, as well as to support the restoration of local ecosystems, with its own nursery. The protected area is located in Ixhuatlán del Sur, Veracruz, approximately 2 km from the operating unit.
Regarding the biodiversity management plan (PGB) in Braskem's units, there has not been, up to now, the identification of a need for such a plan. From a supply chain perspective, within its I'm green™ bio-based product portfolio, Braskem enforces a series of requirements for its ethanol supply chain and, depending on the supplier's maturity level, includes a request for PGB compliance. 
Items b, c, d, e, and f have already been incorporated into the answers above or do not apply.</t>
  </si>
  <si>
    <t>101-2b. With reference to 101-2a.iii, report for each site with the most significant impacts on biodiversity:
i. the size in hectares of the area under restoration or rehabilitation
ii. the size in hectares of the area restored or rehabilitated</t>
  </si>
  <si>
    <t>Items b, c, d, e, and f have already been incorporated into the answers of item 101-2a above or do not apply.</t>
  </si>
  <si>
    <t>101-2c. With reference to 101-2a.v, report for each offset:
i. the goals
ii. the geographic location
iii. whether and how principles of good offset practices are met
iv. whether and how the offset is certified or verified by a third party</t>
  </si>
  <si>
    <t>101-2d. List which of its sites with the most significant impacts on biodiversity have a biodiversity management plan and explain why the other sites do not have a management plan</t>
  </si>
  <si>
    <t>101-2e. Describe how it enhances synergies and reduces trade-offs between actions taken to manage its biodiversity and climate change impacts</t>
  </si>
  <si>
    <t>101-2f. Describe how it ensures that the actions taken to manage its impacts on biodiversity avoid and minimize negative impacts and maximize positive impacts for stakeholders</t>
  </si>
  <si>
    <t>101-3 Access and benefit-sharing</t>
  </si>
  <si>
    <t>101-3a. Describe the process to ensure compliance with access and benefit-sharing regulations and measures</t>
  </si>
  <si>
    <t>Braskem is involved in research and development (R&amp;D) activities that include genetic resources in its centers located in Brazil and the United States, strictly observing the regulations on access and benefit-sharing (ABS), as established by Law no. 13.123/2015, Decree no. 8.772/2016 and the Nagoya Protocol. Compliance with regulations on access and fair and equitable sharing of benefits (ABS) is ensured through the internal division of responsibilities, making it possible to identify activities involving access to genetic resources in inputs used in research and development. The Company adopts internal procedures to obtain formal declarations from suppliers on the presence of genetic resources and compliance with applicable legislation to ensure the traceability and origin of species. Regulatory analyses are conducted by country, and an updated list of biological materials used is maintained. When applicable, the registration for access is carried out in SisGen. The Company also conducts regular training sessions on ABS regulations for the teams involved, in addition to reviewing marketing materials and intellectual property to ensure legal compliance.</t>
  </si>
  <si>
    <t>101-3b. Describe voluntary actions taken to advance access and benefit-sharing that are additional to legal obligations or when there are no regulations and measures</t>
  </si>
  <si>
    <t>Specifically regarding voluntary measures for access and benefit-sharing (ABS), no specific voluntary ABS actions were identified that would fall under 101-3b, beyond the applicable legal obligations. The company monitors public references (including ABS Clearing-House) and will evaluate future opportunities, when pertinent.</t>
  </si>
  <si>
    <t xml:space="preserve"> 101-4 Identification of biodiversity impacts</t>
  </si>
  <si>
    <t>101-4a. Explain how it was determined which of its sites and which products and services in its supply chain have the most significant actual and potential impacts on biodiversity</t>
  </si>
  <si>
    <t xml:space="preserve">Braskem integrates environmental, social and governance management practices into its operations and value chain, recognizing that conservation and promoting biodiversity are essential parts of the business strategy. Accordingly, the Company has been enhancing its analysis of biodiversity and associated topics, with the objective of advancing its biodiversity agenda in coordination with other related sustainability initiatives, adopting a holistic Nature-centered approach.
Following the guidance of the "GRI 101: Biodiversity 2024" standard, and for this reporting cycle, the Company determined which of its operational units have the most significant potential impacts on biodiversity, using greenhouse gas (GHG) emissions as the analytical criterion, given their recognition as a direct global driver of biodiversity loss. This decision was made collectively by the Sustainable Development and Health, Safety and Environment teams.
Beyond its direct operations and in relation to the supply chain, we highlight our business under the portfolio of I’m green™ bio-based products, derived from renewable sources. Braskem is currently working with version 2.0 of our Responsible Ethanol Purchasing Program (PCRE) which has specific biodiversity criteria, in addition to other related criteria, such as water resource management, soil management, etc. The details of the PCRE can be found for download at the following link: https://www.braskem.com.br/portal/imgreen/arquivos/catalogos/BM-0024-23-Cartilha-SEM%20FAQ(en-GB).pdf
Continuing along the topic of potential impacts, the company has the ENCORE guidance tool on its radar (see Positioning in Biodiversity). As such, the potential impacts and pressures on biodiversity and ecosystem services mapped by the tool as high-materiality for chemical manufacturing units are: "disturbances" (such as noise and lighting), "toxic pollutant emissions to water and soil," and "water consumption volume." A more detailed assessment, however, is required to understand how the sector-wide insights will affect Braskem's operations. </t>
  </si>
  <si>
    <t>101-5 Locations with biodiversity impacts</t>
  </si>
  <si>
    <t>101-5a. Report the location and size in hectares of its sites with the most significant impacts on biodiversity</t>
  </si>
  <si>
    <t>101-5b. For each site reported under 101-5a, report whether it is in or near an ecologically sensitive area, the distance to these areas, and whether these are:
i. areas of biodiversity importance
ii. areas of high ecosystem integrity
iii. areas of rapid decline in ecosystem integrity
iv. areas of high physical water risks
v. areas important for the delivery of ecosystem service benefits to Indigenous Peoples, local communities, and other stakeholders</t>
  </si>
  <si>
    <t>101-5c. Report the activities that take place in each site reported under 101-5a</t>
  </si>
  <si>
    <t>101-5d. Report the products and services in its supply chain with the most significant impacts on biodiversity and the countries or jurisdictions where the activities associated with these products and services take place</t>
  </si>
  <si>
    <r>
      <t>As outlined in the defining criterion of the preceding GRI 101-4 indicator, the two relevant facilities are chemical manufacturing plants located in Bahia and Rio Grande do Sul, hereinafter "</t>
    </r>
    <r>
      <rPr>
        <b/>
        <sz val="14"/>
        <rFont val="Aptos Narrow"/>
        <scheme val="minor"/>
      </rPr>
      <t>Industrial Unit Q1 BA"</t>
    </r>
    <r>
      <rPr>
        <sz val="14"/>
        <rFont val="Aptos Narrow"/>
        <family val="2"/>
        <scheme val="minor"/>
      </rPr>
      <t xml:space="preserve"> and "</t>
    </r>
    <r>
      <rPr>
        <b/>
        <sz val="14"/>
        <rFont val="Aptos Narrow"/>
        <scheme val="minor"/>
      </rPr>
      <t>Industrial Unit Q2 RS</t>
    </r>
    <r>
      <rPr>
        <sz val="14"/>
        <rFont val="Aptos Narrow"/>
        <family val="2"/>
        <scheme val="minor"/>
      </rPr>
      <t xml:space="preserve">." These facilities present the largest Scope 1 greenhouse gas emissions in absolute terms among all manufacturing units.  
</t>
    </r>
    <r>
      <rPr>
        <b/>
        <sz val="14"/>
        <rFont val="Aptos Narrow"/>
        <scheme val="minor"/>
      </rPr>
      <t>Industrial Unit Q1 BA:</t>
    </r>
    <r>
      <rPr>
        <sz val="14"/>
        <rFont val="Aptos Narrow"/>
        <family val="2"/>
        <scheme val="minor"/>
      </rPr>
      <t xml:space="preserve">
Geographical coordinate -12.660833, -38.326111, size approximately 245 ha. According to the climate risk study, there is no high physical risk related to water for the unit in question. Activities that take place at the unit: manufacture or production of petrochemicals and utilities. Based on our emissions inventory, we highlight the following supply chain products with significant GHG emissions: petrochemical raw materials, such as naphtha and ethane; fossil fuels for energy generation, such as natural gas and fuel oil; and purchased electricity and thermal energy.
</t>
    </r>
    <r>
      <rPr>
        <b/>
        <sz val="14"/>
        <rFont val="Aptos Narrow"/>
        <scheme val="minor"/>
      </rPr>
      <t xml:space="preserve">Industrial Unit Q2 RS: </t>
    </r>
    <r>
      <rPr>
        <sz val="14"/>
        <rFont val="Aptos Narrow"/>
        <family val="2"/>
        <scheme val="minor"/>
      </rPr>
      <t xml:space="preserve">
Geographical coordinate -29.88333000, -51.38333000, size approximately 217 ha. According to the climate risk study, high physical risk related to water related to floods and storms was identified. Activities that take place at the unit: manufacture or production of petrochemicals and utilities. Based on our emissions inventory, we highlight the following supply chain products with significant GHG emissions: petrochemical raw materials, such as naphtha and ethane; fossil fuels for energy generation, such as natural gas and fuel oil; and purchased electricity and thermal energy.</t>
    </r>
  </si>
  <si>
    <t xml:space="preserve"> 101-6 Direct drivers of biodiversity loss</t>
  </si>
  <si>
    <t>101-6a. For each site reported under 101-5a where its activities lead or could lead to land and sea use change, report:
i. the size in hectares of natural ecosystem converted since a cut-off or reference date, the cut-off date or reference date, and the type of ecosystem before and after conversion
ii. the size in hectares of land and sea converted from one intensively used or modified ecosystem to another during the reporting period, and the type of ecosystem before and after conversion</t>
  </si>
  <si>
    <r>
      <rPr>
        <b/>
        <sz val="14"/>
        <rFont val="Aptos Narrow"/>
        <scheme val="minor"/>
      </rPr>
      <t>Industrial Unit Q1 BA:</t>
    </r>
    <r>
      <rPr>
        <sz val="14"/>
        <rFont val="Aptos Narrow"/>
        <scheme val="minor"/>
      </rPr>
      <t xml:space="preserve">
It was reported that there was no significant change in land or sea use.
</t>
    </r>
    <r>
      <rPr>
        <b/>
        <sz val="14"/>
        <rFont val="Aptos Narrow"/>
        <scheme val="minor"/>
      </rPr>
      <t xml:space="preserve">Industrial Unit Q2 RS: </t>
    </r>
    <r>
      <rPr>
        <sz val="14"/>
        <rFont val="Aptos Narrow"/>
        <scheme val="minor"/>
      </rPr>
      <t xml:space="preserve">
It was reported that there was no change in land or sea use.</t>
    </r>
  </si>
  <si>
    <t>101-6b. For each site reported under 101-5a where its activities lead or could lead to the exploitation of natural resources, report:
i. for each wild species harvested, the quantity, the type, and extinction risk
ii. water withdrawal and water consumption in megaliters</t>
  </si>
  <si>
    <r>
      <rPr>
        <b/>
        <sz val="14"/>
        <rFont val="Aptos Narrow"/>
        <scheme val="minor"/>
      </rPr>
      <t>Industrial Unit Q1 BA:</t>
    </r>
    <r>
      <rPr>
        <sz val="14"/>
        <rFont val="Aptos Narrow"/>
        <scheme val="minor"/>
      </rPr>
      <t xml:space="preserve">
(i) not applicable. 
(ii) Q1 BA does not directly draw water from a water resource. It purchases water from the distributor DAC Camaçari. Also, in line with what was reported for GRI 303, the water consumption for this unit in 2025 was around 14,359,032 m³ (or approximately 14,359 megaliters) and its abstraction of 16,170,303 m³ (or approximately 16,170 megaliters).
</t>
    </r>
    <r>
      <rPr>
        <b/>
        <sz val="14"/>
        <rFont val="Aptos Narrow"/>
        <scheme val="minor"/>
      </rPr>
      <t>Industrial Unit Q2 RS:</t>
    </r>
    <r>
      <rPr>
        <sz val="14"/>
        <rFont val="Aptos Narrow"/>
        <scheme val="minor"/>
      </rPr>
      <t xml:space="preserve">
(i) not applicable. 
(ii) Q2 RS acquires and consumes water from the Water Treatment Unit - WTU. Also, in line with what was reported for GRI 303, the water consumption for this unit in 2025 was around 12,059,431 m³ (or approximately 12,059 megaliters) and its abstraction of 17,763,212 m³ (or approximately 17,763 megaliters).</t>
    </r>
  </si>
  <si>
    <t>101-6c. For each site reported under 101-5a where its activities lead or could lead to pollution, report the quantity and the type of each pollutant generated</t>
  </si>
  <si>
    <r>
      <rPr>
        <b/>
        <sz val="14"/>
        <rFont val="Aptos Narrow"/>
        <scheme val="minor"/>
      </rPr>
      <t>Industrial Unit Q1 BA:</t>
    </r>
    <r>
      <rPr>
        <sz val="14"/>
        <rFont val="Aptos Narrow"/>
        <scheme val="minor"/>
      </rPr>
      <t xml:space="preserve">
Braskem's routine of activities operates in line with the applicable legal parameters and with the stipulations that have been established for its operations. Nevertheless, for the purposes of this report and in line with GRI 305, it is reported that this unit generated in 2025, in kg/year: 3,265,906.00 of NOx, which represents the unit’s most significant emission due to its energy matrix.
</t>
    </r>
    <r>
      <rPr>
        <b/>
        <sz val="14"/>
        <rFont val="Aptos Narrow"/>
        <scheme val="minor"/>
      </rPr>
      <t xml:space="preserve">Industrial Unit Q2 RS: </t>
    </r>
    <r>
      <rPr>
        <sz val="14"/>
        <rFont val="Aptos Narrow"/>
        <scheme val="minor"/>
      </rPr>
      <t xml:space="preserve">
Braskem's routine activities are conducted in line with applicable legal parameters and the provisions set forth in its conditions. Nevertheless, for the purposes of this report and in line with GRI 305, it is reported that this unit generated in 2025, in kg/year: 358,016.67 of MP, 2,840,291.47 of NOx and 3,580,152.23 of SOx, more significant emissions from the unit due to its energy matrix.</t>
    </r>
  </si>
  <si>
    <t>101-6d. For each site reported under 101-5a where its activities lead or could lead to the introduction of invasive alien species, describe how invasive alien species are or may be introduced</t>
  </si>
  <si>
    <r>
      <rPr>
        <b/>
        <sz val="14"/>
        <rFont val="Aptos Narrow"/>
        <scheme val="minor"/>
      </rPr>
      <t>Industrial Unit Q1 BA:</t>
    </r>
    <r>
      <rPr>
        <sz val="14"/>
        <rFont val="Aptos Narrow"/>
        <scheme val="minor"/>
      </rPr>
      <t xml:space="preserve">
Not applicable or not significant.
</t>
    </r>
    <r>
      <rPr>
        <b/>
        <sz val="14"/>
        <rFont val="Aptos Narrow"/>
        <scheme val="minor"/>
      </rPr>
      <t>Industrial Unit Q2 RS:</t>
    </r>
    <r>
      <rPr>
        <sz val="14"/>
        <rFont val="Aptos Narrow"/>
        <scheme val="minor"/>
      </rPr>
      <t xml:space="preserve">
Not applicable or not significant.</t>
    </r>
  </si>
  <si>
    <t>101-6e. For each product and service in its supply chain reported under 101-5d, report the information required under 101-6a, 101-6b, 101-6c, and 101-6d, with a breakdown by country or jurisdiction</t>
  </si>
  <si>
    <r>
      <t>Industrial Unit Q1 BA:</t>
    </r>
    <r>
      <rPr>
        <sz val="14"/>
        <rFont val="Aptos Narrow"/>
        <scheme val="minor"/>
      </rPr>
      <t xml:space="preserve">
Not applicable or not identified.
</t>
    </r>
    <r>
      <rPr>
        <b/>
        <sz val="14"/>
        <rFont val="Aptos Narrow"/>
        <scheme val="minor"/>
      </rPr>
      <t>Industrial Unit Q2 RS:</t>
    </r>
    <r>
      <rPr>
        <sz val="14"/>
        <rFont val="Aptos Narrow"/>
        <scheme val="minor"/>
      </rPr>
      <t xml:space="preserve">
Not applicable or not identified.</t>
    </r>
  </si>
  <si>
    <t>101-6f. Report contextual information necessary to understand how the data has been compiled, including standards, methodologies, and assumptions used</t>
  </si>
  <si>
    <r>
      <rPr>
        <b/>
        <sz val="14"/>
        <rFont val="Aptos Narrow"/>
        <scheme val="minor"/>
      </rPr>
      <t>Industrial Unit Q1 BA:</t>
    </r>
    <r>
      <rPr>
        <sz val="14"/>
        <rFont val="Aptos Narrow"/>
        <scheme val="minor"/>
      </rPr>
      <t xml:space="preserve">
Data for this question was obtained from our industrial units, monitored by the Health, Safety, and Environment (HSE) team, and supported by the Intelius and BPC systems. The methodologies used are recommended by local environmental agencies. 
</t>
    </r>
    <r>
      <rPr>
        <b/>
        <sz val="14"/>
        <rFont val="Aptos Narrow"/>
        <scheme val="minor"/>
      </rPr>
      <t>Industrial Unit Q2 RS:</t>
    </r>
    <r>
      <rPr>
        <sz val="14"/>
        <rFont val="Aptos Narrow"/>
        <scheme val="minor"/>
      </rPr>
      <t xml:space="preserve">
Data for this question was obtained from our industrial units, monitored by the Health, Safety, and Environment (HSE) team, and supported by the Intelius and BPC systems. The methodologies used are recommended by local environmental agencies. </t>
    </r>
  </si>
  <si>
    <t>101-7 Changes to the state of biodiversity</t>
  </si>
  <si>
    <t>101-7a. For each site reported under 101-5a, report the following information on affected or potentially affected ecosystems:
i. the ecosystem type for the base year
ii. the ecosystem size in hectares for the base year
iii. the condition of the ecosystem for the base year and the current reporting period; hectares, land and sea converted from one heavily used or modified ecosystem to another during the reporting period, and the type of ecosystem before and after the conversion</t>
  </si>
  <si>
    <t xml:space="preserve">The currently known Q1 BA, in Camaçari, even before the creation of Braskem (which occurred in 2002) came into operation in the late 1970s, in an industrial area (Camaçari Petrochemical Complex). Q2 RS, in Triunfo, also operating in an industrial complex, began operations as Braskem in 2012.
In accordance with the guidance provided by the Global Reporting Initiative GRI 101: Biodiversity standard (p. 30), which allows organizations to describe ecosystem types based on biome classifications, Braskem has chosen to follow this approach for this disclosure. For the 2025 annual reporting period, no significant ecosystem or biome changes attributable to the Company’s activities were identified at the operational units assessed. The biomes in question, for the municipalities of Camaçari (Q1 BA) and Triunfo (Q2 RS) are mostly Atlantic Forest and Pampa, respectively.
</t>
  </si>
  <si>
    <t>101-7b. Report contextual information necessary to understand how the data has been compiled, including standards, methodologies, and assumptions used</t>
  </si>
  <si>
    <t>The currently known Q1 BA, in Camaçari, even before the creation of Braskem (which occurred in 2002) came into operation in the late 1970s, in an industrial area (Camaçari Petrochemical Complex). Q2 RS, in Triunfo, also operating in an industrial complex, began operations as Braskem in 2012.
In accordance with the guidance provided by the Global Reporting Initiative GRI 101: Biodiversity standard (p. 30), which allows organizations to describe ecosystem types based on biome classifications, Braskem has chosen to follow this approach for this disclosure. For the 2025 annual reporting period, no significant ecosystem or biome changes attributable to the Company’s activities were identified at the operational units assessed. The biomes in question, for the municipalities of Camaçari (Q1 BA) and Triunfo (Q2 RS) are mostly Atlantic Forest and Pampa, respectively.</t>
  </si>
  <si>
    <t>101-8 Ecosystem services</t>
  </si>
  <si>
    <t>101-8a. For each site reported under 101-5a, list the ecosystem services and beneficiaries affected or potentially affected by the organization’s activities</t>
  </si>
  <si>
    <t>Braskem relies on the ENCORE methodology to inform its mapping of potential dependencies and pressures on ecosystem services. For the reporting year, there is no specific analysis for Q1 BA and Q2 RS units. However, as a general reference point, the ENCORE tool indicates that, for chemical manufacturing operations in general, the following ecosystem services may potentially be affected by the basic chemicals manufacturing sector from a dependency perspective: water supply; rainfall pattern regulation services; soil and sediment services; solid waste remediation; water purification services; water flow regulation services; flood mitigation services; and storm mitigation services. It is worth noting that such a diagnosis of the ENCORE tool does not necessarily reflect Braskem's specific operations, as mentioned in our Biodiversity Positioning.</t>
  </si>
  <si>
    <t>101-8b. Explain how the ecosystem services and beneficiaries are or could be affected by the organization's activities</t>
  </si>
  <si>
    <t>GRI 201 | Economic Performance</t>
  </si>
  <si>
    <t>201-1 Direct economic value generated and distributed</t>
  </si>
  <si>
    <t>According to the 2025 Financial Statements, "Statement of Value Added", page 14.
Link: https://api.mziq.com/mzfilemanager/v2/d/540b55c5-af99-45f7-a772-92665eb948e9/8a6c7fc9-1921-40a3-4471-2b61bce6a66b?origin=2</t>
  </si>
  <si>
    <t>201-1 a. Direct and distributed economic value</t>
  </si>
  <si>
    <t>Total value added to be distributed (revenue)</t>
  </si>
  <si>
    <t>Total value added distributed</t>
  </si>
  <si>
    <t>Total value added retained</t>
  </si>
  <si>
    <t>201-1b. Where significant, report the economic value generated and distributed separately by country, region or market levels, and the criteria used for defining significance</t>
  </si>
  <si>
    <t>Not applicable. Braskem does not disclose this type of information by country through the Financial Statements.</t>
  </si>
  <si>
    <t>201-2 Financial implications and other risks and opportunities due to climate change</t>
  </si>
  <si>
    <t>201-2a. Risks and opportunities posed by climate change that have the potential to generate substantive changes in operations, revenue, or expenditure, including:
i. a description of the risk or opportunity and its classification as either physical, regulatory, or other
ii. a description of the impact associated with the risk or opportunity
iii. the financial implications of the risk or opportunity before action is taken
iv. the methods used to manage the risk or opportunity
v. the costs of actions taken to manage the risk or opportunity</t>
  </si>
  <si>
    <t>For physical risks (chronic and acute), potential impacts were identified that considered the operating characteristics of each industrial unit, the history of damage events and the existing control procedures at Braskem, considering 11 climate threats: hurricanes, meteorological droughts, sea level rise, epidemics, floods, severe storms, landslides, heat waves, cold waves, forest fires and windstorms. The analysis was based on three scenarios (SSP 2.6, SSP 4.5 and SSP 7.0) and 2030 and 2050 term horizons. 
In 2023, Braskem supplemented the climate risk study by including the maritime terminals in Alagoas and Rio de Janeiro in Brazil, and in 2024 consolidated the respective additional action plans. Thus, the current picture of high physical climate risks, for the 2030 time horizon, scenario SSP3-7.0 "Current policies", are:
Severe droughts - 5, Flood - 3, Storms - 5, Rising sea levels - 4, Epidemics - 1, Windstorms - 4, Hurricanes - 1, totaling 23 high physical climate risks. 
For all these risks, there is an action plan in place to mitigate the risk. The most relevant physical risk is severe droughts, due to the number of operations impacted and also due to the potential economic impact.  
In terms of transition risks, the key risks identified were:</t>
  </si>
  <si>
    <t>POLICY AND LEGAL </t>
  </si>
  <si>
    <t>- Carbon pricing (creation of a new economic instrument)  
- International market restrictions or taxes on products from countries with insufficient climate policies </t>
  </si>
  <si>
    <t>- Increase in operating costs 
- Damage to the Company's image 
- Reduced revenue due to decreased demand for goods/services</t>
  </si>
  <si>
    <t xml:space="preserve">REPUTATIONAL  </t>
  </si>
  <si>
    <t>- Increased stakeholder concern or negative feedback from stakeholders</t>
  </si>
  <si>
    <t>- Impact on the Company's image 
- Reduction in availability of capital 
- Difficulty in obtaining insurance or an increase in insurance premiums  
- Increased cost of capital</t>
  </si>
  <si>
    <t>Below are the most relevant opportunities:</t>
  </si>
  <si>
    <t>CLIMATE-RELATED OPPORTUNITIES </t>
  </si>
  <si>
    <t>POTENTIAL FINANCIAL IMPACT </t>
  </si>
  <si>
    <t>- Development and/or expansion of low-emission goods and services (Bio-based growth avenue)</t>
  </si>
  <si>
    <t>- Increased revenue through demand for low-emission products and services. 
- Increased revenue through new climate change adaptation solutions  
- Increased revenues through access to new and emerging markets    
- Greater diversification of financial assets</t>
  </si>
  <si>
    <t>The management of the implementation of the climate change adaptation plan is measured by the percentage of compliance with the action plan planned in the period and by the indicator of effectiveness of the reduction in the number of climate risks classified as high. Such climate risks are included in the Company's Corporate Risk Matrix, and are periodically monitored by the executive committee with an annual report on the progress to the Board of Directors.
 2nd adaptation cycle (2023-2030)
Indicator: No. of HIGH physical climate risks 
Plan (real):
2023 - Plan 29 (Real 29)
2024 - Plan 28 (Real 27)
2025 - Plan 24 (Real 23)
2026 - Plan 12
2027 - Plan 8
2028 - Plan 5
2029 - Plan 4
2030 - Plan zero</t>
  </si>
  <si>
    <t>201-3 Defined benefit plan obligations and other retirement plans</t>
  </si>
  <si>
    <t>201-3a. If the plan's liabilities are met by the organization's general resources, the estimated value of those liabilities must be reported</t>
  </si>
  <si>
    <t>The only Supplementary Pension Plan currently offered to Braskem members in Brazil is managed by Vexty. Vexty is a "Closed Complementary Pension Fund" that is non-profit and multi-sponsored. The Entity offers a defined contribution benefit plan and its participants may choose to make monthly contributions of 1 to 12% of the Applicable salary. The average contribution of a Braskem participant is 8.40%, this percentage of contribution of Braskem participants is higher than the overall average of Vexty, which is 7.51%. The level of adherence of Braskem members is 89.12% participating in the Plan. Most adhesions are made at the time the employee is hired. For non-participants, communications are made reinforcing the importance of participating in the plan throughout the year. Braskem's equity in the Vexty plan currently stands at R$1.97 Billion.
Braskem has completed the process of withdrawing its sponsorship from certain pension plans it had over the years. As a result, these plans no longer have any participants. However, Braskem still manages the legal and administrative matters related to the termination of sponsorship for some of these plans. We will list below the likelihood that the company might lose a legal case involving amounts over R$100 million:
In 2012, the Company withdrew sponsorship from the Petros Copesul and Petros PQU plans and, in 2009, from the Petros Copene Plan, which had Petros as a private pension entity, leaving the obligation established in the Sponsorship Withdrawal Term to pay the mathematical reserves of the Participants, under the terms of Complementary Law 109/2001, which was fulfilled in 2015,  for the Petros Copesul and Petros PQU plans and, in 2009, the Petros Copene Plan. However, after payment, several beneficiaries filed individual and collective legal actions involving a range of issues, such as: (i) Discrepancy in individual withdrawal funds; (ii) Changes to the reference date; (iii) age limits; (iv) 90% of the supplementation; (vi) Refund of Contributions; (vii) Differences in savings reserve; (viii) Challenging the legality of the Withdrawal of Sponsorship.
Currently, this portfolio is composed of 605 active cases, with a potential risk of loss, relating to financial contingencies and representing an estimated financial impact of R$783 Million.
There is also a Class Action Lawsuit in which the Association of Retirees and Pensioners of Ipiranga (AAPI) claims compensation for alleged moral and material damages that are alleged to have been caused by former sponsors as a result of the Withdrawal of Sponsorship of the Private Pension Plans of the Francisco Martins Bastos Foundation (FFMB). On December 30, 2025, the plaintiff's claims totaled R$160.2 MM. The suit is likely to result in a possible loss.</t>
  </si>
  <si>
    <t>201-3b. If a separate fund exists to pay the plan’s pension liabilities:
i. the extent to which the scheme’s liabilities are estimated to be covered by the assets that have been set aside to meet them
ii. the basis on which that estimate has been arrived at
iii. when that estimate was made</t>
  </si>
  <si>
    <t>There is no specific fund.</t>
  </si>
  <si>
    <t>201-3c. If a fund set up to pay the plan’s pension liabilities is not fully covered, explain the strategy</t>
  </si>
  <si>
    <t>201-3d. Percentage of salary contributed by employee or employer</t>
  </si>
  <si>
    <t>% of salary contributed by employee: 8.40%</t>
  </si>
  <si>
    <t>201-3e. Level of participation in retirement plans</t>
  </si>
  <si>
    <t>% participation in retirement plans: 89.12%</t>
  </si>
  <si>
    <t>201-4 Financial assistance received from the government</t>
  </si>
  <si>
    <t>201-4a. The total monetary value of the financial support received from any government organization</t>
  </si>
  <si>
    <t>As outlined in the 2025 Financial Statements, Braskem obtained the following financial support:</t>
  </si>
  <si>
    <t>Recoverable taxes, explanatory note 9, page 41</t>
  </si>
  <si>
    <t>Tax incentives, explanatory note 28, page 117</t>
  </si>
  <si>
    <t>Financing and debentures, explanatory note 15, page 58</t>
  </si>
  <si>
    <t>Link: https://api.mziq.com/mzfilemanager/v2/d/540b55c5-af99-45f7-a772-92665eb948e9/8a6c7fc9-1921-40a3-4471-2b61bce6a66b?origin=2</t>
  </si>
  <si>
    <t>201-4b. The information requested above, in 201-4a, broken down by country</t>
  </si>
  <si>
    <t>Not applicable.
Braskem does not disclose this type of information by country through the Financial Statements.</t>
  </si>
  <si>
    <t>201-4c. Whether, and the extent to which, any government is present in the shareholding structure</t>
  </si>
  <si>
    <t>Braskem is under the control of Petrobras, which itself is under the control of the Brazilian Federal Government. This information is contained in item 2-2.</t>
  </si>
  <si>
    <t>GRI 202 | Market Presence</t>
  </si>
  <si>
    <t>202-1 Ratios of standard entry-level wage by gender compared to local minimum wage</t>
  </si>
  <si>
    <t>202-1a. Ratios of standard entry-level wage by gender compared to local minimum wage in important operational units</t>
  </si>
  <si>
    <t>United States*</t>
  </si>
  <si>
    <t>*For the United States data, our lowest annual base salary was taken as the reference point, divided by 2,080 to convert to an hourly rate and then divided by the US federal minimum wage (US$7.25/hour). We understand that this should be done using the lowest annual base salary, regardless of gender (ours is female), although the model says "202-1 Ratios of standard entry-level wage by gender compared to local minimum wage".</t>
  </si>
  <si>
    <t>202-1b. Describe the steps taken to determine whether workers (who are not employees) are paid above the minimum wage</t>
  </si>
  <si>
    <t>Braskem applies the code of conduct for third parties to all service providers. In it, we establish the provision to its employees of adequate working conditions in terms of workload, health and safety — always in accordance with labor laws and as agreed in any collective bargaining agreements.</t>
  </si>
  <si>
    <t>202-1c. Whether a local minimum wage does not exist or is variable in important operating units, by gender</t>
  </si>
  <si>
    <t>In Brazil, the country with the highest volume of employees, salaries compatible with collective agreements are offered, and the floor is above the minimum wage.</t>
  </si>
  <si>
    <t>202-1d. The definition used for "significant locations of operation"</t>
  </si>
  <si>
    <t>All Braskem units were considered.</t>
  </si>
  <si>
    <t>202-2 - Proportion of senior management hired from the local community</t>
  </si>
  <si>
    <t>202-2a. Percentage of senior management at significant locations of operation that are hired from the local community</t>
  </si>
  <si>
    <t>% members of senior management from the local community</t>
  </si>
  <si>
    <t>-</t>
  </si>
  <si>
    <t>Total senior management members from local communities</t>
  </si>
  <si>
    <t>Total members of senior management</t>
  </si>
  <si>
    <t>Data compilation was performed as required.</t>
  </si>
  <si>
    <t>202-2b. The definition used for "senior management"</t>
  </si>
  <si>
    <t>Until 2024, the member grid was used, and from 2025 onwards, the calculation began to consider the Management Level.</t>
  </si>
  <si>
    <t>202-2c. The geographic definition of "location" adopted by the organization</t>
  </si>
  <si>
    <t>To construct this indicator, we considered the state of birth in Brazil and the country of birth in other locations. We do not report this in the United States due to legal issues.</t>
  </si>
  <si>
    <t>202-2d. The definition used for "significant locations of operation"</t>
  </si>
  <si>
    <t>Regions where Braskem has plants or commercial offices.</t>
  </si>
  <si>
    <t>GRI 203 | Indirect Economic Impacts</t>
  </si>
  <si>
    <t>203-1 Infrastructure investments and services supported</t>
  </si>
  <si>
    <t>203-1a. Extent of development of significant infrastructure investments and services supported
203-1b. Current or expected impacts on communities and local economies, including positive and negative impacts where relevant
203-1c. Whether these investments and services are commercial, in-kind, or pro bono engagements</t>
  </si>
  <si>
    <t>In line with our Global Sustainable Development Policy, we seek to promote actions that facilitate the social and economic development of the communities where we operate, with a focus on generating positive impact and mitigating any negative impacts resulting from the operation. We also maintain a consistent policy of Private Social Investments, Donations and Sponsorships to build lasting and permanent relationships with the communities that live around our facilities. We are certain that partnerships are key to achieving our goals. For this reason, we combine efforts and work together with various links in our value chain and society. Our actions are focused on managing plastic consumption and post-consumer practices and foster innovation, entrepreneurship and local development in all regions where we operate.
Through private social investments, there is a direct or indirect contribution to infrastructure related to public services, especially with regard to recycling and educational or community spaces, such as schools. Projects generally last for 3 years.
We maintain an open dialogue with all communities located around our activities. In Brazil, we are involved in Community Advisory Councils (CCCs) in the five states where we operate (AL, BA, RJ, RS and SP), creating a more direct connection between Braskem's units or operations and the communities. Issues related to health, safety and the environment are discussed at these forums as a priority.
In addition, we reinforce our relationship through the monitoring of our Private Social Investments (ISP) and the Formando Laços Brasil program, which focuses on receiving visitors to our industrial units, offices and environmental stations from schools, universities, customers, suppliers, the community and governmental and non-governmental institutions, the press, among others, in order to find out more about our processes, business, social programs and facilities.
Through private social investments, donations (including emergency) and volunteering, we allocated about US$3.4 milion in 2025 in social responsibility actions in Brazil, Mexico, the United States and Europe, directly benefiting more than 389,000 people.</t>
  </si>
  <si>
    <t>203-2 Significant indirect economic impacts</t>
  </si>
  <si>
    <t>203-2a. Examples of significant identified indirect economic impacts of the organization, including positive and negative impacts.
203-2b. Significance of the indirect economic impacts in the context of external benchmarks and stakeholder priorities, such as national and international standards, protocols, and policy agendas</t>
  </si>
  <si>
    <t>GRI 204 | Procurement Practices</t>
  </si>
  <si>
    <t>204-1 Proportion of spending on local suppliers</t>
  </si>
  <si>
    <t>204-1a. Percentage of procurement budget used in important operating units that is spent on local suppliers</t>
  </si>
  <si>
    <t>Percentage of budget spent with local suppliers (%)</t>
  </si>
  <si>
    <t>Europe</t>
  </si>
  <si>
    <t>Total amount spent with local suppliers (R$)</t>
  </si>
  <si>
    <t>Total amount of the budget for suppliers (R$)</t>
  </si>
  <si>
    <t>204-1b. The organization’s geographical definition of "local"</t>
  </si>
  <si>
    <t>Considered for suppliers of Materials and Services established in the same country of industrial operation as Braskem.</t>
  </si>
  <si>
    <t>204-1c. The definition used for "significant locations of operation"</t>
  </si>
  <si>
    <t>4 main regions where Braskem operates (Brazil, the United States, Mexico and Europe [Germany and the Netherlands]) due to industrial production.</t>
  </si>
  <si>
    <t>GRI 205 | Anti-Corruption</t>
  </si>
  <si>
    <t>205-1 Operations assessed for risks related to corruption</t>
  </si>
  <si>
    <t>205-1a. Total number and percentage of operations assessed for risks related to corruption</t>
  </si>
  <si>
    <t>Total number of operations assessed</t>
  </si>
  <si>
    <t>% of operations assessed</t>
  </si>
  <si>
    <t>205-1b. Significant risks related to corruption identified by risk assessment</t>
  </si>
  <si>
    <t>No significant corporate risks related to Corruption were found, and the topic is continuously monitored and treated as a priority by the Vice Chairman of Compliance.</t>
  </si>
  <si>
    <t>205-2 Communication and training about anti-corruption policies and procedures</t>
  </si>
  <si>
    <t>205-2a. Total number and percentage of members of the governance body to whom the anti-corruption policies and procedures adopted by the organization were communicated, broken down by region</t>
  </si>
  <si>
    <t>% of members of the governance body communicated</t>
  </si>
  <si>
    <t>205-2b. Total number and percentage of employees that the organization’s anti-corruption policies and procedures have been communicated to, broken down by employee category and region</t>
  </si>
  <si>
    <t>% of employees communicated to</t>
  </si>
  <si>
    <t>205-2c. Total number and percentage of business partners that the organization’s anti-corruption policies and procedures have been communicated to, broken down by type of business partner and region. Describe if the organization’s anti-corruption policies and procedures have been communicated to any other persons or organizations</t>
  </si>
  <si>
    <t>Braskem does not disclose the total number of partners that were notified. The Third Party Code of Conduct and the Anti-Corruption Policy are available on the corporate website of Braskem and Braskem Idesa, and can be viewed at any time by anyone. In addition, Braskem expects its Suppliers to act in accordance with the Code of Conduct, so they are informed about the document when they engage with the Company.</t>
  </si>
  <si>
    <t>205-2d. Total number and percentage of governance body members that have received training on anti-corruption, broken down by region</t>
  </si>
  <si>
    <t>% of members of the governance body trained</t>
  </si>
  <si>
    <t>205-2e. Total number and percentage of employees that have received training on anti-corruption, broken down by employee category and region</t>
  </si>
  <si>
    <t>% of employees trained</t>
  </si>
  <si>
    <t>All Employees and apprentices hired to work at Braskem are asked to undergo specific required Compliance training sessions covering the following subjects: Code of Conduct, Anti-Corruption, Conflicts of Interest and Business Courtesies. These training sessions are held to communicate the Policies, guidelines and procedures on these topics, which are mechanisms adopted by Braskem as ways to combat corruption.</t>
  </si>
  <si>
    <t>205-3 Confirmed incidents of corruption and actions taken</t>
  </si>
  <si>
    <t>205-3a. Total number and nature of confirmed incidents of corruption</t>
  </si>
  <si>
    <t>Total number and nature of confirmed cases</t>
  </si>
  <si>
    <t>205-3b. Total number of confirmed cases in which employees were dismissed or disciplined for corruption</t>
  </si>
  <si>
    <t>205-3c. Total number of confirmed incidents when contracts with business partners were terminated or not renewed due to violations related to corruption</t>
  </si>
  <si>
    <t>Total number and nature of confirmed cases and terminated contracts</t>
  </si>
  <si>
    <t>205-3d. Public legal cases regarding corruption brought against the organization or its employees during the reporting period and the outcomes of such cases</t>
  </si>
  <si>
    <t>Legal proceedings related to corruption</t>
  </si>
  <si>
    <t>GRI 206 | Anti-competitive Behavior</t>
  </si>
  <si>
    <t>206-1 Legal actions for anti-competitive behavior, anti-trust, and monopoly practices</t>
  </si>
  <si>
    <t>206-1a. Number of legal actions pending or completed during the reporting period regarding anti-competitive behavior and violations of anti-trust and monopoly legislation in which the organization has been identified as a participant</t>
  </si>
  <si>
    <t xml:space="preserve">Braskem is not a party to any such lawsuit.
</t>
  </si>
  <si>
    <t>206-1b. Main outcomes of completed legal actions, including any decisions or judgements</t>
  </si>
  <si>
    <t>GRI 207 | Taxes</t>
  </si>
  <si>
    <t>207-1 Approach to tax</t>
  </si>
  <si>
    <t>207-1a. Description of the tax approach</t>
  </si>
  <si>
    <t>Braskem S.A. and all its subsidiaries ("Braskem") act in a responsible manner with respect to the tax management of its business, complying in a timely manner with the applicable tax laws, rules and regulations in the local and international spheres. As such, in complying with its tax obligations, Braskem undertakes to follow the direction and intention of the law of the locations where it operates, adopting an ethical, integral and transparent posture, as established in its Code of Conduct.
Braskem adopts internal procedures for the proper calculation of its taxes, which are periodically audited by the internal control area and by an independent audit, and considers tax risks in its corporate risk management.
In order to strengthen the Company's business plan, Braskem is looking for ways to optimize its tax strategies in an effort to enhance its economic and commercial activities. Braskem is committed to not adopting structures with no economic purpose, given that tax analysis is only one variable among other aspects evaluated in the company's decision-making process. In this context, there is a commitment not to include, within its structures, jurisdictions with very low or no taxation, or those with favorable tax regimes. In this regard, the creation and/or dissolution of new corporate and business structures, within the Braskem Group, in locations where its companies operate or decide to operate, are always linked to the business and structural objectives of the company.
Tax management is under the direction of Braskem's Financial Policy, which has been approved by the Board of Directors. Tax matters are the responsibility of the vice chairman of finance.</t>
  </si>
  <si>
    <t>207-2 Tax governance, control, and risk management</t>
  </si>
  <si>
    <t>207-2a. Description of the tax governance and control framework</t>
  </si>
  <si>
    <t>Braskem's tax management must be handled adeptly by implementing appropriate risk management strategies through internal controls. These measures aim to reduce the risk of tax-related issues, thereby contributing to increased business profitability both in Brazil and abroad.
In dealings with governmental entities, an objective and unbiased approach must be maintained, involving fostering partnerships with business areas while emphasizing efficiency, transparency, and simplicity in internal processes.
The principles of the Company's tax management must be in accordance with current law, as well as:
adhere to strategic objectives and best market practices;
guide internal processes and procedures; and
establish commitments to be observed by the entire Company that possess a directive nature.
If any activity of the Company is subject to tax interpretations, the following guidelines are adopted: negotiating tax agreements, formulating formal inquiries to the authorities, and/or formalizing legal opinions to support the procedures undertaken.
In cases where uncertainty and financial risk cannot be reduced, the impacts are evaluated and documented in the Company's Financial Statements, in accordance with accounting standards.
Braskem's consolidated financial statements are prepared in accordance with accounting practices adopted in Brazil and International Financial Reporting Standards, or IFRS.
As for the litigation, the Management, based on its assessment and that of its external legal advisors, classifies the prognosis of its processes from the perspective of probability of loss (probable, possible and remote), and the estimates related to the conclusion of these processes and the possibility of future disbursement may change for reasons, such as amended laws and changes in jurisprudence. 
In addition, risk management is the primary responsibility of the Company's Business, Financial, Tax and Management Areas, so that the procedures established for the identification, evaluation, prioritization and treatment of risks are able to prevent, identify and remedy vulnerabilities in their actions, whether strategic, managerial or operational.</t>
  </si>
  <si>
    <t>207-2b. Description of the mechanisms to raise concerns about unethical or unlawful behavior and the organization’s integrity in relation to tax</t>
  </si>
  <si>
    <t>According to GRI 2-26, "Mechanisms for seeking advice and raising concerns", Ethics Line Channel.</t>
  </si>
  <si>
    <t>207-2c. Description of the assurance process for disclosures on tax including, if applicable, a link or reference to the external assurance report or assurance statement</t>
  </si>
  <si>
    <t>The result associated with tax management is detailed in the 2025 Financial Statements.</t>
  </si>
  <si>
    <t>207-3 Stakeholder engagement and management of concerns related to tax</t>
  </si>
  <si>
    <t>207-3a. Description of the approach to stakeholder engagement and management of concerns related to taxes</t>
  </si>
  <si>
    <t>CONFIA is the tax compliance program instituted by the Federal Revenue Service of Brazil ("RFB") in order to build a new model of relationship between Tax Authorities and taxpayers, guided by mutual cooperation and voluntary compliance.
At RFB's invitation, Braskem was part of the CONFIA Dialogue Forum Assembly during 2023 until 2025, composed of five representatives of the Brazilian Federal Revenue Service (RFB) and ten companies representing different sectors of the economy, selected from among the major taxpayers in the country. Through a vote among the invited companies, Braskem was chosen and re-elected to represent the industrial sector at the Meeting.
Braskem's engagement in the process of building this program confirms the Company's effort to consolidate its ESG practices. Its outstanding performance can be seen, for example, in its active participation in all the Thematic Chambers created to discuss the program model itself, in its adherence to the Procedures Test (created by Ordinance RFB no. 210/22) and, more recently, by its participation in the program's Pilot.
At the national level, the program represents a lasting impact for increasing fiscal transparency and tax confidence in the country, promoting a business environment with more security and cooperation, with the potential to assist in economic development and the attraction of investments in Brazil, in addition to encouraging its entry into the Organization for Economic Cooperation and Development ("OECD").
In the context of working groups and associations, the companies play a key role. These entities offer a structure for companies themselves, together with the public sector or otherwise, to contribute in some way to the formation of public policies on tax matters that will be, subsequently, reverted to society.
Having companies participate in the working groups and associations is extremely important, as they bring with them a specialized knowledge and a practical understanding of the challenges and needs faced by the taxpayers. Their experience in the market and daily operation allows them to offer valuable insights into the implications and consequences of proposed tax policies.
As such, companies have the opportunity to demonstrate decisions affecting their operations and tax obligations, thereby fostering an open and transparent dialogue with the public sector.
In 2025, Braskem participated in some of the following associations for discussions on tax issues:
ABIQUIM – Brazilian Chemical Industry Association
ABRACE – Brazilian Association of Large Industrial Consumers of Energy and Free Consumers
ABRASCA – Brazilian Association of Publicly-Held Companies
CCIF – Tax Citizenship Center
CNI – National Confederation of Industry
GET/FIESP – Group of Tax Studies of the Federation of Industries of the State of São Paulo
GETAP – Group of Applied Tax Studies
IBP – Brazilian Institute of Oil and Gas</t>
  </si>
  <si>
    <t>207-4 Country-by-country reporting</t>
  </si>
  <si>
    <t>207-4a. Tax jurisdictions in which entities included in the organization's audited consolidated financial statements are resident for tax purposes</t>
  </si>
  <si>
    <t>Germany; Argentina; Bermuda; Brazil; Chile; United States; Cayman Islands; India; Mexico; Netherlands; Thailand.</t>
  </si>
  <si>
    <t> </t>
  </si>
  <si>
    <t>207-4b. Description of tax jurisdictions (name, activity, number of employees, revenues, profits/losses, etc.)</t>
  </si>
  <si>
    <t>Country
(BRL million)</t>
  </si>
  <si>
    <t>(iv)(v) Revenues¹</t>
  </si>
  <si>
    <t>(vi) Earnings before taxes²</t>
  </si>
  <si>
    <t>(ix) Income Tax/Social Security Expense³</t>
  </si>
  <si>
    <t>Europe and USA</t>
  </si>
  <si>
    <t>Others</t>
  </si>
  <si>
    <t>¹ Net Revenue by region, excluding intercompany transactions, as per Note 27.a to the Financial Statements</t>
  </si>
  <si>
    <t>² Profit before taxes includes accounting adjustments</t>
  </si>
  <si>
    <t>³ Income tax and social contribution expense, including deferred taxes</t>
  </si>
  <si>
    <t>207-4b.i. Names of the resident entities</t>
  </si>
  <si>
    <t>Information available in the Financial Statements – Note 2.3 – Basis of Consolidation.</t>
  </si>
  <si>
    <t>207-4b.ii. Primary activities of the organization</t>
  </si>
  <si>
    <t>According to the table in Item 207‑4.b.</t>
  </si>
  <si>
    <t>207-4b.iii. Number of employees</t>
  </si>
  <si>
    <t>According to GRI 2-7.</t>
  </si>
  <si>
    <t>207-4b.iv. Revenues from third-party sales
207-4b.v. Revenues from intra-group transactions with other tax jurisdictions</t>
  </si>
  <si>
    <t>The Company does not disclose this information in the Financial Statements, only by regions in which it operates, as presented in the table in item 207-4.b.
The line ‘Others’ presents accounting adjustments related to intragroup revenue.</t>
  </si>
  <si>
    <t>207-4b.vii. Tangible assets other than cash and cash equivalents</t>
  </si>
  <si>
    <t>207-4.b.viii. Corporate income tax paid on a cash basis</t>
  </si>
  <si>
    <t>207-4b.x. Reasons for the difference between corporate income tax accrued on profit/loss and the tax due if the statutory tax rate is applied to profit/loss before tax</t>
  </si>
  <si>
    <t xml:space="preserve">207-4c. Time period covered by the information reported </t>
  </si>
  <si>
    <t>Jan/2025 to Dec/2025.</t>
  </si>
  <si>
    <t>GRI 301 | Materials</t>
  </si>
  <si>
    <t>301-1 Materials used by weight or volume</t>
  </si>
  <si>
    <t>301-1a. Total weight or volume of materials (t)*</t>
  </si>
  <si>
    <t>Total (t)</t>
  </si>
  <si>
    <t>Non-renewable materials</t>
  </si>
  <si>
    <t>Renewable materials</t>
  </si>
  <si>
    <t>301-2 Recycled input materials used</t>
  </si>
  <si>
    <t>301-2a. Percentage of recycled input materials used to manufacture the organization's primary products and services</t>
  </si>
  <si>
    <t>301-3 Reclaimed products</t>
  </si>
  <si>
    <t>301-3a. Percentage of reclaimed products and their packaging materials for each product category</t>
  </si>
  <si>
    <t>&lt;1% of the total volume of raw materials purchased.</t>
  </si>
  <si>
    <t>301-3b. Data collection</t>
  </si>
  <si>
    <t xml:space="preserve"> Data collected through Braskem's production and sales performance systems.
 </t>
  </si>
  <si>
    <t>GRI 302 | Energy</t>
  </si>
  <si>
    <t>302-1 Energy consumption within the organization</t>
  </si>
  <si>
    <t>302-1a. Total fuel consumption within the organization from non-renewable sources, in joules or multiples thereof, including the types of fuels used</t>
  </si>
  <si>
    <t>140.401.125 </t>
  </si>
  <si>
    <t>Natural gas</t>
  </si>
  <si>
    <t>Tail Gas</t>
  </si>
  <si>
    <t>Fuel oil and waste</t>
  </si>
  <si>
    <t>Other Fuels*</t>
  </si>
  <si>
    <t>Coal</t>
  </si>
  <si>
    <t>302-1b. Total fuel consumption within the organization from renewable sources, in joules or multiples thereof, including the types of fuels used</t>
  </si>
  <si>
    <t>Total consumption of renewable fuels (GJ)*</t>
  </si>
  <si>
    <t>Biomass***</t>
  </si>
  <si>
    <t>Ethanol**</t>
  </si>
  <si>
    <t>Others****</t>
  </si>
  <si>
    <t>* As of 2025, we have started to classify Hydrogen as “Other fuels,” since although it has no associated emissions, it is used as a source of energy generation in the industrial process.
** As of 2022, we have started to report hydrated ethanol used as an energy source in stationary sources, as well as the renewable portions contained in commercial gasoline (anhydrous ethanol) and diesel (biodiesel).
*** In 2025, we consumed a higher volume of biomass compared to 2024 in Rio Grande do Sul.
**** As of 2025, we began operations with biomethane in Rio Grande do Sul, partially replacing Natural Gas.</t>
  </si>
  <si>
    <t>302-1c. In joules, watt-hours or multiples, the total of the following:</t>
  </si>
  <si>
    <t>Total consumption of other energy sources (MWh)*</t>
  </si>
  <si>
    <t>Electricity consumption</t>
  </si>
  <si>
    <t>Heating consumption</t>
  </si>
  <si>
    <t>Cooling consumption</t>
  </si>
  <si>
    <t>Steam consumption</t>
  </si>
  <si>
    <t>* In 2025, steam consumption increased due to the production of Vesta in São Paulo and the completion of the Motorization project at PVC AL.</t>
  </si>
  <si>
    <t>302-1d. In joules, watt-hours or multiples, the total of the following:</t>
  </si>
  <si>
    <t>Total energy sales (MWh)</t>
  </si>
  <si>
    <t>Electricity sold</t>
  </si>
  <si>
    <t> 629.269</t>
  </si>
  <si>
    <t>Heating sold</t>
  </si>
  <si>
    <t>Cooling sold</t>
  </si>
  <si>
    <t>Steam sold</t>
  </si>
  <si>
    <t>302-1e. Total energy consumption within the organization in joules or multiples</t>
  </si>
  <si>
    <t>Total energy consumed (GJ)</t>
  </si>
  <si>
    <t>Self-generated energy</t>
  </si>
  <si>
    <t>Self-Generated / Consumed Ratio</t>
  </si>
  <si>
    <t>302-1f. Standards, methodologies, assumptions, and/or calculation tools used</t>
  </si>
  <si>
    <t>Consumption data taken form the 2025 GHG inventory.</t>
  </si>
  <si>
    <t>302-1g. Source of conversion factors used</t>
  </si>
  <si>
    <t>PCI and Density of the National Energy Balance 2022 (BEN, 2022), available in the Brazilian GHG Protocol Program (PBGHG Protocol) tool.</t>
  </si>
  <si>
    <t>302-2 Energy consumption outside of the organization</t>
  </si>
  <si>
    <t>302-2a. Energy consumption outside the organization, in joules or multiples*</t>
  </si>
  <si>
    <t>Upstream categories - Cat.3 (GJ)</t>
  </si>
  <si>
    <t>*Reporting begins in 2022</t>
  </si>
  <si>
    <t>302-2b. Standards, methodologies, assumptions, and/or calculation tools used</t>
  </si>
  <si>
    <t>According to the inventory of greenhouse gases, indicator GRI 305. The requirements for compiling the report were included.</t>
  </si>
  <si>
    <t>302-2c. Source of conversion factors used</t>
  </si>
  <si>
    <t>According to the inventory of greenhouse gases, indicator GRI 305.</t>
  </si>
  <si>
    <t>302-3 Energy intensity</t>
  </si>
  <si>
    <t>302-3a. Energy intensity rate for the organization</t>
  </si>
  <si>
    <t>Total Energy Consumed (GJ)</t>
  </si>
  <si>
    <t>Intensity (GJ/tons)</t>
  </si>
  <si>
    <t>302-3b. Organization-specific metric (the denominator) chosen to calculate the ratio</t>
  </si>
  <si>
    <t>Production (tons)</t>
  </si>
  <si>
    <t xml:space="preserve">302-3c. Types of Energy </t>
  </si>
  <si>
    <t>Fuel, electricity, heating, cooling, steam, or all.</t>
  </si>
  <si>
    <t>302-3d. Whether the ratio uses energy consumption within the organization, outside of it, or both</t>
  </si>
  <si>
    <t>Energy consumed within the organization.</t>
  </si>
  <si>
    <t>The requirements for compiling the report were included.</t>
  </si>
  <si>
    <t xml:space="preserve">302-4 Reduction of energy consumption  </t>
  </si>
  <si>
    <t>302-4a. Amount of reductions in energy consumption achieved as a direct result of conservation and efficiency initiatives, in joules or multiples</t>
  </si>
  <si>
    <t>In 2025, we saw a reduction in the absolute volume of energy consumed compared to the previous year, which was justified by some factors, for example: the downward cycle of the petrochemical industry, which impacts the average rate of use of crackers and, consequently, reduces the absolute energy consumption of plants, in addition to energy efficiency improvement projects and continuous improvement of industrial processes, managed through the Industrial Decarbonization Program.</t>
  </si>
  <si>
    <t xml:space="preserve">302-4b. Types of Energy </t>
  </si>
  <si>
    <t>All.</t>
  </si>
  <si>
    <t>302-4c. Base year</t>
  </si>
  <si>
    <t>302-4d. Standards, methodologies, assumptions, and/or calculation tools used</t>
  </si>
  <si>
    <t>GRI 303 | Water and effluents</t>
  </si>
  <si>
    <t>303-1 Interactions with water as a shared resource</t>
  </si>
  <si>
    <t>303-1a. A description of how the organization interacts with water, including how and where water is withdrawn, consumed, and disposed, and the water-related impacts the organization has caused or contributed to, or that are directly linked to its operations, products, or services by its business relationships (e.g., impacts caused by runoff)</t>
  </si>
  <si>
    <t xml:space="preserve">A description of how the organization interacts with water, including how and where water is withdrawn, consumed, and disposed, and the water-related impacts the organization has caused or contributed to, or that are directly linked to its operations, products, or services by its business relationships (e.g., impacts caused by runoff).
Water is a fundamental resource for petrochemical production and is used throughout the production process. Some of its primary uses includes the use in refrigeration systems and steam generation, as well as incorporated into certain products. Water scarcity, exacerbated by the effects of climate change, can have a negative impact on our business in some regions, and the continuity of our operations.
Braskem collects water from a variety of sources—surface water from hydrographic basins, renewable groundwater, non-renewable groundwater, rainwater indirectly (not significantly), reclaimed water from sewage treatment, and water acquired from third parties, in liquid or vapor form. After use, the water is treated according to the required standards and applicable legal requirements, and then designated for release into fresh surface waters, seawater, or subjected to additional treatment by third parties.
The objectives and goals of Braskem's water governance strategy are associated with public commitments to SDG 6, the Movement + Water led by the Brazil Network of the UN Global Compact and the Brazilian Business Commitment to Water Security of the Brazilian Business Council for Sustainable Development (CEBDS).
The lack of water can partially or totally disrupt (depending on the level of water reduction) industrial operations and/or impact operating costs, because considering the value chain, a significant portion of our suppliers also rely heavily on water for their processes.
Due to the fact that we have operations that require a large amount of water in regions of potential water stress, the collection and consumption of this resource can become critical, due to potential disputes over these resources with other users, especially local households or the broader community. As such, there is a plan in the company's strategy to seek new, more sustainable sources of water abstraction in these regions, thereby avoiding potential conflicts with communities. In these areas of potential "water stress," the use of reclaimed water is an alternative means to sustain operations under normal conditions (mitigate/neutralize impacts) and avoid competition for fresh water.
Another impact of the Business on water resources relates to the effects of post-consumption of products from our chain and incorrect disposal into rivers and seas, resulting in the presence of plastic waste in water resources and seas. For this impact, the company has taken some actions. This can be found in the "Water Resources Management and Water Security" item from the 2025 Integrated Report. Braskem measures and monitors 100% of the volumes of water entering its operations, as well as the effluents generated and returned to the bodies of water. </t>
  </si>
  <si>
    <t>303-1b. A description of the approach used to identify water-related impacts, including the scope of assessments, their timeframe, and any tools or methodologies used</t>
  </si>
  <si>
    <t>Due to the nature of Braskem's operations, the company is legally obliged to conduct various monitoring activities on its release of liquid waste (parameters such as pH, temperature, OBD, sediments, oils, floating materials, benzene, among several others). These obligations and monitoring activities are overseen and supervised by government environmental agencies through periodic reports and inspection, after being identified in a risk analysis as a support for an Environmental Impact Study. Each Braskem business unit has its own set of specific parameters that it monitors for pollutants. These parameters are outlined in the environmental operation license and must at least meet the requirements set by national regulations, such as Brazil’s CONAMA Resolution No. 430/2011. Failure to comply may lead to fines and a prohibition on discharging effluents. Depending on the business unit and its risks, the company carries out additional monitoring (in addition to legal standards) on its own initiative, such as the concentration of BTX in effluents, according to regulations and standards of the Ministry of Labor, National and International Agreements. All effluents undergo appropriate treatment before being discharged and the samples are analyzed in specific laboratories to identify potential water pollutants, and the results of these analyses are sent to regulatory agencies. But in some cases, the effluent is not even discharged into bodies of water, as is the case of our plants in Rio Grande do Sul where, after undergoing 3 levels of treatment, the effluent is released onto the soil in a designated area of 200 hectares. As a petrochemical company, the plants deal with specific pollutants such as BTX, organochlorines and heavy metals. These specific pollutants can have serious effects such as intoxication, carcinogenic potential, insomnia, and others, and are therefore under severe control and neutralized by the company's best practices and procedures. Braskem has documented internal procedures on exposure control, including biological, and control/prevention measures.
The potential impacts caused by our direct operation are related to the degradation of water quality with potential impacts on bodies of water; increased treatment costs for the use of these resources; damage to the value of property on the banks of rivers; lower oxygen in the water with potential impacts on biodiversity. Some elements can cause poisoning and bioaccumulation, such as heavy metals, while others, such as oil, can cause cancer and harm biodiversity in various ways (suffocation, impediment of photosynthesis, poisoning, etc.). The PH can cause corrosion and damage to plants and agriculture. BTX can cause cancer and less severe effects such as nausea, vomiting, drowsiness. Mercury can cause damage to the immune system, central nervous system, and compromise the development of fetuses. The impacts are generally regional, with low to medium probability and medium to high magnitude. Some chemicals, like heavy metals and mercury, can have a persistent and bioaccumulative effect. Others, such as BTX, may have a diffuse impact due to its volatility.
Our main suppliers are Oil and Gas companies that share the same conditions for generating effluents and potential impacts and are subject to identical regulations and authorizations.</t>
  </si>
  <si>
    <t>303-1c. A description of how water-related impacts are addressed, including how the organization works with stakeholders to steward water as a shared resource, and how it engages with suppliers or customers with significant water-related impacts</t>
  </si>
  <si>
    <t>The impacts related to water are taken into account at the time the materiality matrix is created, which defines the priority themes for the company's sustainability strategy.
Braskem participates in specific regional and international technical forums related to water in an effort to identify best practices and initiatives for partnerships, engagement actions and collective actions related to water governance, support in developing appropriate public policies, in line with the public commitments assumed by the company.
In terms of suppliers, Braskem uses the geographical location criterion to identify critical suppliers located in regions of potential water stress. These suppliers participate annually in an engagement program, providing information about their practices, initiatives, indicators and targets to improve their water efficiency, as well as information about the risks associated with their activities to reduce water risk. 
In 2025, Braskem invited 89 suppliers to participate in the annual engagement program and saw an engagement rate of 99%.
All industrial units apply a series of treatments for effluentes at all three levels to ensure that these pollutants do not exceed legally established limits and are safe for the environment and human health. At the first level, the process uses gravitational separators specifically designed to handle oil in water. The second stage uses neutralization, coagulation, filtration and flotation techniques and at level 3, the company uses, depending on the plant, solutions such as biological filterers, oxidation towers, reverse osmosis and specific solutions for the removal of BTX, organochlorines and mercury (which is present only in 1 of our factories).</t>
  </si>
  <si>
    <t>303-1d. An explanation of the process for setting any water-related goals and targets that are part of the organization’s approach to managing water and effluents, and how they relate to public policy and the local context of each area with water stress</t>
  </si>
  <si>
    <t>To establish objectives and goals related to water, the company relies on the materiality matrix and the sustainable development strategy. The goals and objectives related to water are connected to the macro objectives of climate change and operational efficiency, through water consumption indicators, effluent generation and water security index.
In order to make progress on the water security indicator, various initiatives, such as developing more sustainable methods for water sourcing, are being planned. These methods include using technologies like wastewater reuse, seawater desalination, and others, although some of these options may currently face legal uncertainties in certain regions. As such, Braskem engages with certain entities and associations to help develop adequate public policies that encourage the multiplication of these types of initiatives.
Water stress regions, with physical climate risk of severe droughts and high water risk of the river basin, are given priority when it comes to identifying and implementing more sustainable water sourcing methods.
Braskem manages water risk through an integrated process linked to its climate risk management framework. In regions identified as having high exposure to severe drought under the climate risk assessment, a basin-level water risk analysis is carried out. Where high water risk is confirmed, actions are established to assess and implement more sustainable water sourcing alternatives, which are subsequently incorporated into the regional climate adaptation plan.</t>
  </si>
  <si>
    <t>303-2 Management of water discharge-related impacts</t>
  </si>
  <si>
    <t>303-2a. A description of the minimum standards set for the quality of effluent discharge, and how these minimum standards were determined</t>
  </si>
  <si>
    <t>At all our units, effluent management is based on discharge standards defined in accordance with local legislation and internal procedures. Some industrial plants also have laboratories that are equipped to analyze effluents and create internal environmental quality assessment standards.
We would like to point out that each region where we operate is unique, so we respect their operational conditions, including those related to the substances that are a particular concern and the composition of the effluents. These substances and their respective limits are listed in specific legislation of each country and/or region or in the operating licenses.
Braskem has internal documents that standardize the topic, such as the Work Instructions, which locally address the management and monitoring of effluents within the company. For example: BRK-INS-01-018776-PT - MONITORING OF BAHIA REGIONAL EFFLUENT SYSTEMS, which applies to the Bahia regional; BRK-INS-01-017491 - SOUTH REGIONAL EFFLUENT MANAGEMENT, which applies to the state of Rio Grande do Sul.
There are 3 main ways in which Braskem handles its liquid effluents: a) Discharging into surface water bodies; b) Discharging into the ocean; and c) Sending to third parties for final treatment. For each of the destinations, there are specific quality standards of the effluent released that take into account local legislation, when disposed of into receiving bodies of water or treatment capacity when sent to third parties. For effluents sent to third parties, the third-party company monitors the quality of the effluent, and it is responsible for the treatment and must maintain the established quality standards of the effluent. Braskem constantly monitors the results.</t>
  </si>
  <si>
    <t>303-3 Water withdrawal</t>
  </si>
  <si>
    <t>303-3a. Total water withdrawal from all areas in megaliters, and a breakdown of this total by the following sources, if applicable</t>
  </si>
  <si>
    <t>Total water withdrawn (megaliters)</t>
  </si>
  <si>
    <t>Surface water</t>
  </si>
  <si>
    <t>Groundwater</t>
  </si>
  <si>
    <t>Seawater</t>
  </si>
  <si>
    <t>Produced water</t>
  </si>
  <si>
    <t>Third party water</t>
  </si>
  <si>
    <t>Total reuse water (megaliters)*</t>
  </si>
  <si>
    <t>*Total water collected was separated into two breaks in 2021 (water withdrawal and reclaimed water)</t>
  </si>
  <si>
    <t>303-3b. Total water withdrawal from all areas with water stress in megaliters, and a breakdown of this total by the following sources, if applicable</t>
  </si>
  <si>
    <t>Total water withdrawn  in areas of water stress (megaliters)</t>
  </si>
  <si>
    <t>Not applicable</t>
  </si>
  <si>
    <t>Braskem does not compile this type of information according to its source</t>
  </si>
  <si>
    <t>303-3c. Breakdown of total water withdrawn from each of the sources listed in Disclosures 303-3a and 303-3b in megaliters by the following categories:</t>
  </si>
  <si>
    <t>Fresh water (total dissolved solids ≤1,000 mg/L).</t>
  </si>
  <si>
    <t>Other types of water (total dissolved solids &gt;1,000 mg/L)</t>
  </si>
  <si>
    <t>303-3d. Any contextual information necessary to understand how the data have been compiled, such as any standards, methodologies, and assumptions used</t>
  </si>
  <si>
    <t>It was determined that the Northeast and Southeast regions of Brazil are the regions that are under water stress. For the quantitative analysis of the volume in an area under water stress, the following assumptions were used:
Surface and groundwater used by Braskem.
Water acquired from third parties (including potable in ABC), except water from Aquapolo (ABC Region within the broader region of São Paulo).
The acquisition of water from third-party companies was considered because we have not yet mapped 100% of the withdrawal points of the third-party company from which we acquire the water to ensure that they are from safe sources.
Underground withdrawal was considered because, in some areas of water stress, the population's supply is also starting to be made with groundwater.</t>
  </si>
  <si>
    <t>303-4 Water discharge</t>
  </si>
  <si>
    <t>303-4a. Total water discharge to all areas in megaliters, and a breakdown of this total by the following types of destination, if applicable:</t>
  </si>
  <si>
    <t>Total water discharge (megaliters)</t>
  </si>
  <si>
    <t>303-4b. A breakdown of total water discharge to all areas in megaliters by the following categories:</t>
  </si>
  <si>
    <t>Fresh water (total dissolved solids ≤1,000 mg/L)</t>
  </si>
  <si>
    <t>Braskem does not compile this type of information according to its source.</t>
  </si>
  <si>
    <t>303-4c. Total water discharge to all areas with water stress in megaliters, and a breakdown of this total by the following categories:</t>
  </si>
  <si>
    <t>303-4d. Priority substances of concern for which discharges are treated, including: how the priority substances of concern were defined and the international standards, internationally recognized lists or criteria used; the approach to establish the disposal limits for priority substances of concern; number of cases of non-compliance with the disposal limits</t>
  </si>
  <si>
    <t xml:space="preserve">All industrial units have operating instructions granted by the environmental agencies that contain all the parameters that need to be monitored according to the substances involved in their production processes. Among the parameters analyzed are: Biochemical oxygen demand, Chemical oxygen demand, PH, Phosphate, Sedimentary solid, and others. </t>
  </si>
  <si>
    <t>303-4e. Any contextual information necessary to understand how the data have been compiled, such as any standards, methodologies, and assumptions used</t>
  </si>
  <si>
    <t>In 2025, Braskem’s effluent generation eco-indicator reached 1.25 m³/t, meeting the annual target of 1.25 m³/t and representing a 1.8% increase compared to the previous year’s performance of 1.22 m³/t. This result was positively impacted by the São Paulo region (notably the efficiency of Q3 ABC) and the Bahia region (notably Q1 BA and PVC1 BA). Braskem production below the Action Plan, maintenance shutdown at Braskem Idesa, and CS AL hibernated industrial unit all had a negative impact. 
Total effluent generation was 17.9 million liters.
About the area with water stress:
It was determined that, in Brazil, the Northeast (BA and AL) and Southeast (RJ and SP, except the region of Cubatão) regions are under water stress. This was the base information for the quantitative analysis of the volume discharged in an area under water stress.</t>
  </si>
  <si>
    <t>303-5 - Water consumption</t>
  </si>
  <si>
    <t>303-5a. Total water consumption from all areas in megaliters</t>
  </si>
  <si>
    <t>Total water consumption (megaliters)</t>
  </si>
  <si>
    <t>303-5b. Total water consumption from all areas with water stress in megaliters</t>
  </si>
  <si>
    <t>Total water consumption in areas of water stress (megaliters)</t>
  </si>
  <si>
    <t>303-5c. Change in water storage in megaliters, if water storage has been identified as having a significant water-related impact</t>
  </si>
  <si>
    <t>There have been no changes in water storage that may have had a significant water-related impact.</t>
  </si>
  <si>
    <t>303-5d. Any contextual information necessary to understand how the data have been compiled, such as any standards, methodologies, and assumptions used, including whether the information is calculated, estimated, modeled, or sourced from direct measurements, and the approach taken for this, such as the use of any sector-specific factors</t>
  </si>
  <si>
    <t>In 2025, Braskem’s water consumption eco-indicator reached 4.59 m³/t, exceeding the annual target of 4.46 m³/t by 2.9% and surpassing the prior year’s level of 4.37 m³/t by 5.2%. This outcome was negatively influenced by production below the Action Plan, notably in the Alagoas region (production below the Action Plan and the CS1 plant shutdown), the Rio Grande do Sul region (production below the Action Plan, higher clarified water use due to temporary suspension of return water from the polishing basin for ash removal, restored in March, and increased potable water use at Q2 RS), and Braskem Idesa (production below the Action Plan and a general maintenance shutdown). In terms of a positive impact, we saw excellent water efficiency in the SP and RJ regional units. Total water consumption was 65.8 million liters.
About water stress:
It was determined that the Northeast and Southeast regions of Brazil are under water stress. For the quantitative analysis of the volume in an area under water stress, the following assumptions were used:
Surface and groundwater used by Braskem.
Water acquired from third parties, except water from Aquapolo (ABC Region in SP regional).
The acquisition of water from third-party companies was considered because we have not yet mapped 100% of the withdrawal points of the third-party company from which we acquire the water to ensure that they are from safe sources.
Underground withdrawal was considered because, in some areas of water stress, the population's supply is also starting to be made with groundwater.</t>
  </si>
  <si>
    <t>GRI 305 | Emissions</t>
  </si>
  <si>
    <t>305-1 Direct (Scope 1) greenhouse gas (GHG) emissions</t>
  </si>
  <si>
    <t>305-1a. Total GHG emissions, Scope 1</t>
  </si>
  <si>
    <t>Volume of GHG emissions, Scope 1 (tCO2)</t>
  </si>
  <si>
    <t>305-1b. Gases included in the calculation</t>
  </si>
  <si>
    <t>CO2 , CH4 , N2O, HFCs, PFCs, SF6 , NF3 or all</t>
  </si>
  <si>
    <t>All</t>
  </si>
  <si>
    <t>305-1c. Biogenic emissions</t>
  </si>
  <si>
    <t>Volume of biogenic emissions (tCO2)</t>
  </si>
  <si>
    <t xml:space="preserve">17.335* </t>
  </si>
  <si>
    <t>*A significant increase in biogenic emissions can be observed between 2024 and 2025 due to two factors:
1. Braskem began consuming biomethane to generate energy for its operations, and since it is a renewable fuel, the emissions from its combustion are biogenic;
2. Correction in the allocation of certain emission sources from the green ethylene plant, which are biogenic and had previously been classified as fossil.</t>
  </si>
  <si>
    <t>305-1d. Base year for calculation</t>
  </si>
  <si>
    <t>Volume of GHG emissions, Scopes 1 and 2 (tCO2, average of the last 3 years).</t>
  </si>
  <si>
    <t>Braskem is using the average of 2018, 2019 and 2020 as a reference point for planning its long-term strategy designed for the years 2030 and 2050. This rationale was determined because it takes into account different potential situations of volatility in the petrochemical market, where the production volume can be higher or lower, increasing or reducing the energy efficiency of operations.</t>
  </si>
  <si>
    <t>305-1e. Source of emission factors</t>
  </si>
  <si>
    <t>The main sources of the Inventory's emission factors are: Brazilian GHG Protocol Program (PBGHG); IPCC Guidelines for National Greenhouse Gas Inventories 2006/2029; API, 2009 (API - American Petroleum Institute); and carbon contents measured internally and mass balance.</t>
  </si>
  <si>
    <t>305-1f. Consolidation approach</t>
  </si>
  <si>
    <t>Operational Control.</t>
  </si>
  <si>
    <t>305-1g. Standards, methodologies, assumptions, and/or calculation tools used</t>
  </si>
  <si>
    <t>The inventory follows the guidelines of The Greenhouse Gas (GHG) Protocol – Corporate Accounting and Reporting Standard – Revised Edition from World Resources Institute (WRI) and World Business Council for Sustainable Development (WBCSD) – 2004 Revised Edition and the Specifications of the Brazilian GHG Protocol Program: Accounting, Quantification and Publication of Corporate Inventories of Greenhouse Gas Emissions – Second Edition and is verified by an external third party.
The requirements for compiling the report were included.</t>
  </si>
  <si>
    <t>305-2 Indirect emissions (Scope 2) of greenhouse gases (GHG) from the purchase of energy</t>
  </si>
  <si>
    <t>305-2a. Total GHG emissions, Scope 2 (location-based)</t>
  </si>
  <si>
    <t>Volume of GHG emissions, Scope 2 (tCO2)- location-based</t>
  </si>
  <si>
    <t>305-2b. Total GHG emissions, Scope 2 (market-based)</t>
  </si>
  <si>
    <t>Volume of GHG emissions, Scope 2 (tCO2)- market-based</t>
  </si>
  <si>
    <t>305-2c. Gases included in the calculation</t>
  </si>
  <si>
    <t>305-2d. Base year for calculation</t>
  </si>
  <si>
    <t>305-2e. Source of emission factors</t>
  </si>
  <si>
    <t>The primary sources of the Inventory's emission factors are: Brazilian GHG Protocol Program (PBGHG); emission factors of national grids; emission factors provided by producers of purchased steam.</t>
  </si>
  <si>
    <t>305-2f. Consolidation approach</t>
  </si>
  <si>
    <t>305-2g. Standards, methodologies, assumptions, and/or calculation tools used</t>
  </si>
  <si>
    <t>305-3 Other indirect (Scope 3) greenhouse gas (GHG) emissions</t>
  </si>
  <si>
    <t>305-3a. Total GHG emissions, Scope 3*</t>
  </si>
  <si>
    <t>Volume of GHG emissions, Scope 3 (tCO2)</t>
  </si>
  <si>
    <t>1. Purchased Goods and Services</t>
  </si>
  <si>
    <t>2. Capital Goods</t>
  </si>
  <si>
    <t>3. Fuel- and energy-related activities (not included in Scope 1 or Scope 2)</t>
  </si>
  <si>
    <t>4. Upstream Transportation and Distribution</t>
  </si>
  <si>
    <t>5. Waste Generated in Operations</t>
  </si>
  <si>
    <t>6. Business Travel</t>
  </si>
  <si>
    <t>7. Employee Commuting (home-work)</t>
  </si>
  <si>
    <t>8. Upstream Leased Assets (the organization as lessee)</t>
  </si>
  <si>
    <t>9. Downstream transportation and distribution</t>
  </si>
  <si>
    <t> 189.444</t>
  </si>
  <si>
    <t>10. Processing of Sold Products</t>
  </si>
  <si>
    <t> 5.161.768</t>
  </si>
  <si>
    <t>11. Use of Sold Products</t>
  </si>
  <si>
    <t>12. End-of-Life Treatment of Sold Products</t>
  </si>
  <si>
    <t>13. Leased Assets (Organization as Lessor)</t>
  </si>
  <si>
    <t>14. Franchises</t>
  </si>
  <si>
    <t>15. Investments</t>
  </si>
  <si>
    <t>*Reporting by scope 3 category carried out from 2021.</t>
  </si>
  <si>
    <t>305-3b. Gases included in the calculation</t>
  </si>
  <si>
    <t>CO2, CH4, N2O, HFCs, PFCs, SF6 , NF3 or all</t>
  </si>
  <si>
    <t>305-3c. Biogenic emissions*</t>
  </si>
  <si>
    <t>99.753**</t>
  </si>
  <si>
    <t>*Reporting of biogenic emissions of scope 3 from 2021.
** The reduction in emissions between 2024 and 2025 occurred mainly due to the adoption of new assumptions and improvements in the data accounting process.</t>
  </si>
  <si>
    <t>305-3d. Other indirect (Scope 3) GHG emission categories and activities included in the calculation</t>
  </si>
  <si>
    <t>All included.</t>
  </si>
  <si>
    <t>305-3e. Base year for calculation</t>
  </si>
  <si>
    <t>2025.</t>
  </si>
  <si>
    <t>305-3f. Source of emission factors</t>
  </si>
  <si>
    <t>The primary sources of the Inventory's emission factors are: Brazilian GHG Protocol Program (PBGHG); IPCC Guidelines for National Greenhouse Gas Inventories 2006/2029; Ecoinvent life cycle factors.</t>
  </si>
  <si>
    <t>305-3g. Standards, methodologies, assumptions, and/or calculation tools used</t>
  </si>
  <si>
    <t>The inventory follows the guidelines of The Greenhouse Gas (GHG) Protocol – The Corporate Value Chain (Scope 3) Standard from World Resources Institute (WRI) and World Business Council for Sustainable Development (WBCSD) and the Specifications of the Brazilian GHG Protocol Program: Accounting, Quantification and Publication of Corporate Greenhouse Gas Emissions Inventories – Second Edition and is verified by an external third party. 
The requirements for compiling the report were included.</t>
  </si>
  <si>
    <t>305-4 GHG emissions intensity</t>
  </si>
  <si>
    <t>305-4a. Total GHG emissions</t>
  </si>
  <si>
    <t>Volume of GHG emissions (tCO2e, scopes 1 and 2)</t>
  </si>
  <si>
    <t>9.438.323 </t>
  </si>
  <si>
    <t>Intensity of GHG emissions (tCO2e/t, scopes 1 and 2)</t>
  </si>
  <si>
    <t>305-4b. Organization-specific metric</t>
  </si>
  <si>
    <t>Production (t)</t>
  </si>
  <si>
    <t xml:space="preserve">305-4c. Types of GHG emissions </t>
  </si>
  <si>
    <t>Scopes 1, 2 or 3</t>
  </si>
  <si>
    <t>Scopes 1 and 2</t>
  </si>
  <si>
    <t>Escopos 1 e 2</t>
  </si>
  <si>
    <t xml:space="preserve">305-4d. Gases included in the calculation </t>
  </si>
  <si>
    <t xml:space="preserve">CO2, CH4, N2O, HFCs, PFCs, SF6, NF3 or all </t>
  </si>
  <si>
    <t>Todos</t>
  </si>
  <si>
    <t>305-5 Reduction of GHG emissions</t>
  </si>
  <si>
    <t>305-5a. Total reduction of GHG emissions</t>
  </si>
  <si>
    <t>Scope 1: Most of Braskem’s Scope 1 emissions occur at our petrochemical complexes (First Generation), where raw materials (of fossil and/or renewable origin) are transformed into various chemical products. This process is known as cracking and requires high amounts of energy. Therefore, stationary combustion is the largest emission category within this scope, accounting for 98% of Braskem’s total direct emissions in 2025, due to the burning of fossil fuels to generate the energy required for the process.
In 2025, there was a 4% reduction in Scope 1 emissions compared to the previous year, primarily in the Stationary Combustion category.
Scope 2: Braskem’s Scope 2 consists of emissions from two sources of purchased energy: electricity and steam, which in 2025 accounted for 37% and 63% of the emissions in this scope, respectively. In 2025, there was a 17% increase in emissions under this scope, driven by the increase in steam purchased from Vesta.</t>
  </si>
  <si>
    <t>[1] Braskem consolidates its Scope 2 emissions by using the Market-based approach.</t>
  </si>
  <si>
    <t>305-5b. Gases included in the calculation</t>
  </si>
  <si>
    <t>305-5c. Base year for calculation</t>
  </si>
  <si>
    <t>305-3d. Scopes in which reductions occurred</t>
  </si>
  <si>
    <t>Scopes 1, 2 and 3.</t>
  </si>
  <si>
    <t>305-3e. Standards, methodologies, assumptions, and/or calculation tools used</t>
  </si>
  <si>
    <t>The inventory follows the guidelines of The Greenhouse Gas (GHG) Protocol – Corporate Accounting and Reporting Standard – Revised Edition from World Resources Institute (WRI) and World Business Council for Sustainable Development (WBCSD) – 2004 Revised Edition and the Specifications of the Brazilian GHG Protocol Program: Accounting, Quantification and Publication of Corporate Inventories of Greenhouse Gas Emissions – Second Edition and is verified by an external third party. The requirements for compilation of the report were fulfilled.</t>
  </si>
  <si>
    <t>305-6 Emissions of ozone-depleting substances (ODS)</t>
  </si>
  <si>
    <t>305-6a. Production, imports and exports of ODSs in metric tons of CFC-11 (t)</t>
  </si>
  <si>
    <t>Refrigerant gas consumption</t>
  </si>
  <si>
    <t>305-6b. Substances included in the calculation</t>
  </si>
  <si>
    <t>Substances included in the calculation: HCFC - 141b, HCFC-22, HCFC - 125, HFC-134a, HFC-32, R132, R404A, R407C, R410A, R438A.</t>
  </si>
  <si>
    <t>305-6c. Source of the emission factors used</t>
  </si>
  <si>
    <t>Montreal Protocol.</t>
  </si>
  <si>
    <t>305-6d. Standards, methodologies, assumptions, and/or calculation tools used</t>
  </si>
  <si>
    <t>Braskem does not produce or sell these refrigerant gases.
Braskem does not produce any ODS. The reported amounts are related to the quantity purchased for consumption within the reporting period.
ODS consumption = Volume of refrigerant gas consumed x ODP conversion factor (Ozone Depletion Potential).
The consumption quantity is retrieved through consumption reports from SAP to determine the consumption of all refrigerant gases used by each logistics center during the year 2025. The data obtained is processed and consolidated in kg.</t>
  </si>
  <si>
    <t>305-7 Nitrogen oxides (NOx), sulfur oxides (SOx), and other significant air emissions</t>
  </si>
  <si>
    <t>305-7a. Significant atmospheric emissions, in kilograms or multiples, for each of the following elements (kg)</t>
  </si>
  <si>
    <t>i. NOx</t>
  </si>
  <si>
    <t>ii. SOx</t>
  </si>
  <si>
    <t>iii. Persistent organic pollutants (POP)</t>
  </si>
  <si>
    <t>iv. Volatile organic compounds (VOC)</t>
  </si>
  <si>
    <t>v. Hazardous air pollutants (HAP)</t>
  </si>
  <si>
    <t>vi. Particulate matter (PM)</t>
  </si>
  <si>
    <t>vii. Other standard categories of air emissions identified in relevant regulations</t>
  </si>
  <si>
    <t xml:space="preserve">NOx: Reduction in NOx emission in Q1 BA (reduction of fuel consumption), Q4 DCX, CS1 AL (reduction of operating time, until September 2025) and Braskem Idesa.
SOx: Increase in SOx emission from Q2 RS due to longer operating time of the source and consequently higher use of coal and due to the quality of the coal used in the year (increase in the use of national coal).
VOCs: Reduction of VOC emissions in the BA regional and SP regional due to positive results of the Fugitive Emissions Monitoring Campaigns.
HAP: Reduction of the emission of hazardous air pollutants in the BA regional.
MP: Increased emission of particulate matter in the Chemicals unit of BA and SP. 
Other Emissions: Reduction of other emissions for RS regional (due to the fact that the operating time of certain sources is shorter), US plants and Braskem Idesa.
</t>
  </si>
  <si>
    <t>305-7b. Source of the emission factors used</t>
  </si>
  <si>
    <t>Environmental Protection Agency (EPA), United States.</t>
  </si>
  <si>
    <t>305-7c. Standards, methodologies, assumptions, and/or calculation tools used</t>
  </si>
  <si>
    <t>The methodologies used are recommended by local environmental agencies. Where there is no measurement, estimates (emission factors) based on recognized methods, such as US EPA AP-42, are used. The requirements for compiling the report were included.</t>
  </si>
  <si>
    <t>GRI 306 | Waste</t>
  </si>
  <si>
    <t>306-1 Waste generation and significant waste-related impacts</t>
  </si>
  <si>
    <t>306-1a. Inputs, activities, and outputs that lead or may lead to these impacts</t>
  </si>
  <si>
    <t>Waste at Braskem is monitored in its generation and disposal, categorized as hazardous and non-hazardous waste. The waste considered is that generated within its units or in places under its management.
Waste generated by third parties in the provision of services to Braskem is its responsibility, and this obligation is recorded in a contract. The Solid and Semi-Solid Waste Management system at Braskem was established to ensure the homogenization of procedures, practices, and application of tools related to Waste Management, including inventory survey, characterization and its classification of form.
In order to comply with the applicable legal requirements and best practices, Braskem is committed to following the priority order for waste management: 1. Non-generation; 2. Reduction; 3. Reuse; 4. Waste treatment; 5. Environmentally sound final disposal of tailings. Compliance with the order seeks to reduce waste treatment costs; achieve increasing eco-efficiency rates (Benchmark); and prevent environmental liabilities.
Quantitative data on waste generation are monitored and evaluated monthly through registration in the internal system (BPC). The Corporate HSE team consolidates the data from all industrial units into a unified Braskem data, which is monitored monthly and reported in an internal report. For quantitative data, there are monthly and annual metals, which are monitored by the leaders.</t>
  </si>
  <si>
    <t>306-2 Management of significant waste-related impacts</t>
  </si>
  <si>
    <t>306-2a. Actions, including circularity measures, taken to prevent waste generation in the organization’s own activities and upstream and downstream in its value chain, and to manage significant impacts from waste generated
306-2b. If the waste generated by the organization in its own activities is managed by a third party, a description of the processes used to determine whether the third party manages the waste in line with contractual or legislative obligations
306-2c. The processes used to collect and monitor waste-related data</t>
  </si>
  <si>
    <t>All Braskem business units must manage waste from origin to final disposal in accordance with applicable legal requirements and Braskem's risk reduction requirements as follows: Storage or industrial sites are required to maintain a hazardous and non-hazardous waste environment. Inventory is made to facilitate improvement processes and support external/internal reporting requirements — this inventory must contain, at a minimum: Sources of waste; Quantities generated; Destination and method of disposal; and Quantities of disposal. Facilities where waste is handled or stored need to have effective safeguards in place to prevent negative environmental impacts. Transport and Destination: The country and/or business units must ensure that companies that handle, transport, store and/or treat waste are periodically evaluated and approved in accordance with legal or technical requirements. Country and/or business units must establish procedures for handling, transporting, storing and/or treating waste.
In Brazil, the Solid Waste Management Plans (PGRS) of the Industrial Units comply with the provisions of the National Policy for Solid Waste Management – Law 12.305/2010 and are all duly complied with. The PGRS are submitted to the environmental agency, as provided for in the legislation.
The industrial units have several initiatives that are part of the usual procedures of each industrial process. Some of the measures taken include:
- Reverse logistics of packaging of the inputs used in the processes themselves;
- Internal reuse of waste;
- Sale of waste as raw material for other processes;
- Circular economy: sending plastic scrap to Wenew (the company's new circularity ecosystem);
- Educational campaigns, such as Environment Week;
- Selective collection (segregation and correct disposal);
- Efforts to find treatment alternatives to reduce waste sent to landfills.
In addition, activities with significant potential generation of waste, carried out by third parties, are monitored and directed by Braskem professionals, ensuring that impacts are properly controlled.</t>
  </si>
  <si>
    <t>306-3 Waste generated</t>
  </si>
  <si>
    <t>306-3a. Total weight of waste generated in metric tons, and a breakdown of this total by composition of the waste</t>
  </si>
  <si>
    <t>Industrial total (t)</t>
  </si>
  <si>
    <t>Hazardous</t>
  </si>
  <si>
    <t>Non-hazardous</t>
  </si>
  <si>
    <t>Total remediation (t)</t>
  </si>
  <si>
    <t>306-3b. Contextual information necessary to understand the data and how the data has been compiled. Gases included in the calculation</t>
  </si>
  <si>
    <t>In 2025, Braskem’s waste generation eco-indicator reached 3.27 kg/t, 17.7% below the annual target of 3.97 kg/t but 13.4% higher than the prior year’s level of 2.88 kg/t. This result was negatively influenced by production below the Action Plan, notably in Rio de Janeiro regional (increased waste generation due to the planning and execution of the Planned Maintenance Event, equipment cleaning, soil investigation, and effluent treatment waste at Q4 DCX), Bahia regional (increased waste generation due to maintenance interventions at PE-1, PE-3, and Q1, effluent basin cleaning at the PVC unit, and commissioning of the Marathon Project at PE-3), and Braskem Idesa (General Maintenance Shutdown).</t>
  </si>
  <si>
    <t>306-4 Waste diverted from disposal</t>
  </si>
  <si>
    <t>306-4a. Total weight of waste diverted from disposal in metric tons, and a breakdown of this total by composition of the waste</t>
  </si>
  <si>
    <t>306-4b. Total weight of hazardous waste not intended for disposal in metric tons and a breakdown of this total by the following recovery operations</t>
  </si>
  <si>
    <t>Preparation for reuse</t>
  </si>
  <si>
    <t>Recycling</t>
  </si>
  <si>
    <t>Other recovery operations</t>
  </si>
  <si>
    <t>306-4c. Total weight of non-hazardous waste diverted from disposal in metric tons, and a breakdown of this total by the following recovery operations</t>
  </si>
  <si>
    <t>306-4d. For each recovery operation listed in Disclosures 306-4-b and 306-4-c, a breakdown of the total weight in metric tons of hazardous waste and of non-hazardous waste diverted from disposal</t>
  </si>
  <si>
    <t>Within the organization</t>
  </si>
  <si>
    <t>Total Hazardous (t)</t>
  </si>
  <si>
    <t>Total Non-Hazardous (t)</t>
  </si>
  <si>
    <t>Outside the organization</t>
  </si>
  <si>
    <t>306-4e. Contextual information necessary to understand the data and how the data has been compiled</t>
  </si>
  <si>
    <t>Follow the HSE Indicators Guidebook (published on the Intelius Portal).</t>
  </si>
  <si>
    <t>306-5 Waste directed to disposal</t>
  </si>
  <si>
    <t>306-5a. Total weight of waste diverted from disposal in metric tons, and a breakdown of this total by composition of the waste</t>
  </si>
  <si>
    <t>306-5b. Total weight of hazardous waste directed to disposal in metric tons, and a breakdown of this total by the following disposal operations</t>
  </si>
  <si>
    <t>Incineration (with energy recovery)</t>
  </si>
  <si>
    <t>Incineration (without energy recovery)</t>
  </si>
  <si>
    <t>Landfill</t>
  </si>
  <si>
    <t>Other disposal operations</t>
  </si>
  <si>
    <t>306-5c. Total weight of non-hazardous waste directed to disposal in metric tons, and a breakdown of this total by the following disposal operations</t>
  </si>
  <si>
    <t>306-5d. For each disposal operation listed in Disclosures 306-5b and 306-5c, a breakdown of the total weight in metric tons of hazardous waste and of non-hazardous waste directed to disposal</t>
  </si>
  <si>
    <t>GRI 308 | Supplier Environmental Assessment</t>
  </si>
  <si>
    <t>308-1 New suppliers that were screened using environmental criteria</t>
  </si>
  <si>
    <t>308-1a. Percentage of new suppliers that were screened based on environmental criteria</t>
  </si>
  <si>
    <t>In 2021, we adjusted the assumptions for this indicator, which is still in the same format in 2025. The socio-environmental evaluation covers 100% of the new suppliers hired, since every new supplier is evaluated in a standard flow of entry into the company, which includes an analysis of socio-environmental aspects. This analysis takes place as follows: (i) in the registration, in which the mapping of previous media on environmental and social controversies is carried out; and (ii) in the due diligence, applied according to the degree of risk of the new partner, which carries out the survey of socio-environmental impacts that may have been caused by the supplier in its activities. In addition, every new supplier agrees to Braskem's Code of Conduct for Third Parties, which includes expected conduct in relation to socio-environmental aspects.
To bolster the strategic oversight of critical suppliers, we maintained active engagement with our value chain via the EcoVadis platform throughout 2025, successfully increasing the total number of assessed suppliers to around 710. We also have 116 companies evaluated on the CDP Supply Chain platform. These are the suppliers with the highest climate and water risks according to our analyses.
For 2025, we had 1,460 new suppliers (compared to 2024), which represents 22.1% of total 2025 Suppliers.</t>
  </si>
  <si>
    <t>308-2 Negative environmental impacts in the supply chain and actions taken</t>
  </si>
  <si>
    <t>308-2a. Number of suppliers assessed for environmental impacts</t>
  </si>
  <si>
    <t>116 suppliers assessed in the CDP Supply Chain program.     
710 suppliers assessed in the Ecovadis program.        
Both programs include critical and active suppliers.</t>
  </si>
  <si>
    <t>308-2b. Number of suppliers identified as having significant actual and potential negative environmental impacts</t>
  </si>
  <si>
    <t>In our tools and processes used to evaluate Suppliers, no Suppliers causing environmental impacts were identified.</t>
  </si>
  <si>
    <t>308-2c. Significant actual and potential negative environmental impacts identified in the supply chain</t>
  </si>
  <si>
    <t>308-2d. Percentage of suppliers identified as having actual and potential negative environmental impacts with which improvements were agreed as a result of the evaluation carried out</t>
  </si>
  <si>
    <t>308-2e. Percentage of suppliers identified as having significant actual and potential negative environmental impacts with which the organization terminated business relationships as a result of the evaluation and the reasons for such termination</t>
  </si>
  <si>
    <t>GRI 401 | Employment</t>
  </si>
  <si>
    <t>401-1 New employee hires and employee turnover</t>
  </si>
  <si>
    <t>401-1a. Total number and rate of new employee hires during the reporting period, by age group, gender and region</t>
  </si>
  <si>
    <t>Total number of hires (Global)</t>
  </si>
  <si>
    <t>&lt;= 30 years old</t>
  </si>
  <si>
    <t>31-50 years old</t>
  </si>
  <si>
    <t>&gt;= 50 years old</t>
  </si>
  <si>
    <t>Total number of hires (Brazil)</t>
  </si>
  <si>
    <t>Total number of hires (United States)</t>
  </si>
  <si>
    <t>Total number of hires (Germany)</t>
  </si>
  <si>
    <t>Total number of hires (Mexico)</t>
  </si>
  <si>
    <t>Total number of hires (Netherlands)</t>
  </si>
  <si>
    <t>Total number of hires (Other countries)</t>
  </si>
  <si>
    <t>Hiring rate (Global)</t>
  </si>
  <si>
    <t>Hiring rate (Brazil)</t>
  </si>
  <si>
    <t>Hiring rate (United States)</t>
  </si>
  <si>
    <t>Hiring rate (Germany)</t>
  </si>
  <si>
    <t>Hiring rate (Mexico)</t>
  </si>
  <si>
    <t>Hiring rate (Netherlands and other countries)</t>
  </si>
  <si>
    <t>401-1b. Total number and rate of employee turnover during the reporting period, by age group, gender and region</t>
  </si>
  <si>
    <t>Total number of attritions</t>
  </si>
  <si>
    <t>Total number of attritions (Brazil)</t>
  </si>
  <si>
    <t>Total number of attritions (United States)</t>
  </si>
  <si>
    <t>Total number of attritions (Germany)</t>
  </si>
  <si>
    <t>Total number of attritions (Mexico)</t>
  </si>
  <si>
    <t>Total number of attritions (International offices)</t>
  </si>
  <si>
    <t xml:space="preserve">Attrition rate </t>
  </si>
  <si>
    <t>Attrition rate (Brazil)</t>
  </si>
  <si>
    <t>Attrition rate (United States)</t>
  </si>
  <si>
    <t>Attrition rate (Germany)</t>
  </si>
  <si>
    <t>Attrition rate (Mexico)</t>
  </si>
  <si>
    <t>Attrition rate (International offices)</t>
  </si>
  <si>
    <t>Total number of voluntary departures</t>
  </si>
  <si>
    <t>Total number of voluntary departures (Brazil)</t>
  </si>
  <si>
    <t>Total number of voluntary departures (United States)</t>
  </si>
  <si>
    <t>Total number of voluntary departures (Germany)</t>
  </si>
  <si>
    <t>Total number of voluntary departures (Mexico)</t>
  </si>
  <si>
    <t>Total number of voluntary departures (International offices)</t>
  </si>
  <si>
    <t>Rate of voluntary departures</t>
  </si>
  <si>
    <t>Rate of voluntary departures (Brazil)</t>
  </si>
  <si>
    <t>Rate of voluntary departures (United States)</t>
  </si>
  <si>
    <t>Rate of voluntary departures (Germany)</t>
  </si>
  <si>
    <t>Rate of voluntary departures (Mexico)</t>
  </si>
  <si>
    <t>Rate of voluntary departures
 (International offices)</t>
  </si>
  <si>
    <t>401-2 Benefits provided to full-time employees that are not provided to temporary or part-time employees</t>
  </si>
  <si>
    <t>401-2a. Benefits that are standard for full-time employees of the organization, but are not provided to temporary or part-time employees, broken down by important operating units. These benefits include, at a minimum:</t>
  </si>
  <si>
    <t>Benefits offered to Employees</t>
  </si>
  <si>
    <t>Mandatory by local law</t>
  </si>
  <si>
    <t>Scope of benefit 
(e.g. Employees and families, apprentices and interns)</t>
  </si>
  <si>
    <t>Location</t>
  </si>
  <si>
    <t>Life insurance</t>
  </si>
  <si>
    <t>Yes (in Collective Bargaining Agreements)</t>
  </si>
  <si>
    <t>Employees, apprentices and interns</t>
  </si>
  <si>
    <t>Optional Insurances: Optional Personal Accident Insurance and Optional Supplemental Insurance</t>
  </si>
  <si>
    <t>Employees and apprentices</t>
  </si>
  <si>
    <t>Health Care Plan</t>
  </si>
  <si>
    <t>Employees and legal dependents, apprentices and interns</t>
  </si>
  <si>
    <t>Dental Assistance</t>
  </si>
  <si>
    <t>Employees and legal dependents</t>
  </si>
  <si>
    <t>Disability and invalidity coverage</t>
  </si>
  <si>
    <t>Maternity Leave</t>
  </si>
  <si>
    <t>Extension of maternity leave (60 days beyond 120 legal days)</t>
  </si>
  <si>
    <t>Yes (in Collective Bargaining Agreements) for other locations and at the company’s discretion in the São Paulo office (Pinheiros One)</t>
  </si>
  <si>
    <t>Paternity leave</t>
  </si>
  <si>
    <t>Meal Voucher</t>
  </si>
  <si>
    <t>Grocery Voucher</t>
  </si>
  <si>
    <t>Bus service</t>
  </si>
  <si>
    <t>Flower Wreath</t>
  </si>
  <si>
    <t>Private Pension Plan</t>
  </si>
  <si>
    <t>Payroll Deductible Loan</t>
  </si>
  <si>
    <t>Christmas Card</t>
  </si>
  <si>
    <t>Christmas Basket</t>
  </si>
  <si>
    <t>Education Assistance</t>
  </si>
  <si>
    <t>Recognition for years of service</t>
  </si>
  <si>
    <t>Day Care Allowance</t>
  </si>
  <si>
    <t>Special Child Allowance</t>
  </si>
  <si>
    <t>Connectivity Assistance</t>
  </si>
  <si>
    <t xml:space="preserve">Ergonomics Kit </t>
  </si>
  <si>
    <t>401-2b. The definition used for "important operating units"</t>
  </si>
  <si>
    <t>Relevant operating unit based on the highest participation of employees in the total, that is, the units in Brazil.</t>
  </si>
  <si>
    <t>401-3 Parental leave</t>
  </si>
  <si>
    <t>401-3a. Total number of employees that were entitled to parental leave, by gender</t>
  </si>
  <si>
    <t>401-3b. Total number of employees that took parental leave, by gender</t>
  </si>
  <si>
    <t>401-3c. Total number of employees that returned to work in the reporting period after parental leave ended, by gender</t>
  </si>
  <si>
    <r>
      <rPr>
        <b/>
        <sz val="14"/>
        <rFont val="Aptos Narrow"/>
        <family val="2"/>
      </rPr>
      <t>Not applicable |</t>
    </r>
    <r>
      <rPr>
        <sz val="14"/>
        <rFont val="Aptos Narrow"/>
        <family val="2"/>
      </rPr>
      <t xml:space="preserve"> Braskem does not compile the number of male employees who returned to work, since the issue is material for women.</t>
    </r>
  </si>
  <si>
    <t>401-3d. Total number of employees that returned to work after parental leave ended that were still employed 12 months after their return to work, by gender</t>
  </si>
  <si>
    <t>401-3e. Return to work and retention rates of employees that took parental leave, by gender</t>
  </si>
  <si>
    <t>GRI 402 | Labor/Management Relations</t>
  </si>
  <si>
    <t>402-1 Minimum notice periods for operational changes</t>
  </si>
  <si>
    <t>402-1a. Minimum number of weeks’ notice typically provided to employees and their representatives prior to the implementation of significant operational changes that could substantially affect them</t>
  </si>
  <si>
    <t>Collective bargaining agreements are of a public nature and are registered and filed with the Labor Relations Secretariat (Ministry of Labor and Employment), where they can be accessed by interested parties. There is no minimum deadline for notification or disclosure. The Company's standard procedure is to communicate, to employees, the information about the collective labor agreements/conventions immediately after they are signed.
In addition, at Braskem, all collective bargaining agreements and conventions are also made available on the WorkVivo (an in-house portal for employees with various information related to the Company), providing any employee with immediate access to all information on the negotiations signed by the Company, the Employers' Union and the Labor Unions.
Each year, the ongoing goal is to renew the existing Collective Labor Agreements that are due to expire throughout the year. This process aims to balance the Company's objectives with the needs of its members while maintaining respectful relationships with their legal representatives.</t>
  </si>
  <si>
    <t>402-1b. For organizations with collective bargaining agreements, report whether the notice period and provisions for consultation and negotiation are specified in collective agreements</t>
  </si>
  <si>
    <t>There is no minimum deadline for notification or disclosure in collective agreements, but Braskem maintains a constant dialogue with the labor unions as a proactive measure. As such, in situations such as the closure of a unit, we contact the Unions and, if necessary, align some special conditions in order to minimize social impacts on workers.</t>
  </si>
  <si>
    <t>]</t>
  </si>
  <si>
    <t>GRI 403 | Occupational Health and Safety</t>
  </si>
  <si>
    <t>403-1 Occupational health and safety management system</t>
  </si>
  <si>
    <t>403-1a. A statement on whether an occupational health and safety management system has been implemented</t>
  </si>
  <si>
    <t>Braskem's Safety, Health and Environment management system is part of the HSE Pillar of Braskem's Global Management System, Intelius. Braskem's Management System was created and implemented at the very start of operations on Braskem's own initiative and has undergone several revisions over the years. It was created using the PDCA concept of international standards ISO 45000 (Occupational Health and Safety Management System), ISO 14000 (Environmental Management System) and ISO 9000 (Quality Management System) standards.
Braskem is a petrochemical/chemical company signatory to the Responsible Care program, represented in Brazil by the Brazilian Chemical Industry Association (Abiquim). This program requires a commitment to meet its elements and requirements, which are organized according to the PDCA model and which use ISO 45000, ISO 14000 and ISO 9000 standards as a reference.
The Safety and Health management system, a pillar of Intelius, was created from the aforementioned standards. It covers all industrial plants, offices, research centers and maritime terminals in the countries where Braskem has activities.</t>
  </si>
  <si>
    <t>403-1b. A description of the scope of workers, activities, and workplaces covered by the occupational health and safety management system, and an explanation of whether and, if so, why any workers, activities, or workplaces are not covered</t>
  </si>
  <si>
    <t>The scope of Intelius' Safety and Health management system covers employees and workers who are not employees (service providers) but whose work and/or workplace is controlled by the organization.
Braskem's management system is not applied to workers who are not employees of Braskem in cases where there is a definition, by contract, of a "transfer of management control" agreement to the contracted company. This typically applies to construction projects ("greenfields" or "brownfields" with a clear definition of "workplace"), or in the provision of services outside Braskem facilities.
The Corporate HSE team, the area responsible for Intelius' HSE pillar, is composed of employed workers (members of Braskem), the vast majority of whom are environmental engineers, occupational safety engineers, occupational physicians and employees from other specialties, and are responsible for the management of this system. The Occupational Safety and Health areas monitor global performance on a monthly basis through standardized KPIs. At the sites where Braskem has industrial operations, there is a local HSE team made up of employed workers who monitor HSE activities and performance indicators. Global goals are established annually according to the principle of continuous improvement. Intelius is a global management system. Its requirements apply both to employees of Braskem itself and to workers who are not employees (service providers).
Each year, there is a cycle of audits led by the Intelius team in all industrial plants focused on evaluating the degree of adherence to the Safety, Health and Environment management system, evaluating compliance and identifying opportunities for improvement. As a result of the audits, guidelines, global standards and other documents may be revised to facilitate continuous improvement.
To ensure continuous improvement, the Intelius HSE Pillar uses the results from a global audit plan, an annual global critical analysis conducted by Corporate HSE that reviews performance indicators and, potentially, lessons learned from any workplace safety incidents or occupational diseases.</t>
  </si>
  <si>
    <t>403-2 Hazard identification, risk assessment, and incident investigation</t>
  </si>
  <si>
    <t>403-2a. A description of the processes used to identify work-related hazards and assess risks on a routine and non-routine basis, and to apply the hierarchy of controls in order to eliminate hazards and minimize risks</t>
  </si>
  <si>
    <r>
      <t xml:space="preserve">Activities at Braskem's industrial facilities can be classified as routine or non-routine. Routine activities have been systematically collected and organized, and  these activities also have their step-by-step processes defined, and the risks to safety and health for each step are identified and assessed through a JSA (Job Safety Analysis). Non-routine activities have certain risks that have been recognized and assessed before the activities are carried out by the team responsible for executing them at the location where the activities will take place.
Activities that have been previously classified as high risk to work safety, whether routine or not, are known as life-critical activities and include: entry into confined spaces, work at height, cargo handling, hot work, excavations, work with energized equipment, hydroblasting, line breaking and equipment, and Lockout and Tagout (LOTO). In these cases, the activities require a Work Permit, or WP. Some work permits are accompanied by a checklist. An example is a checklist for scaffolding assembly, which is included with the work at height WP.
The JSAs are prepared by Braskem's employees or service providers and have the consent of the participants. Similarly, WPs are approved in the field by Braskem's employees and service providers, when applicable.
In either cases (routine and non-routine), both the team that schedules the activities and the team that identifies the hazards look to apply the concepts of the hierarchy of controls, identifying the hazards, replacing them or reducing them whenever possible, especially in maintenance activities. Risk analyses and the use of procedures and checklists are administrative measures and, among other things, define the use of PPE, the latter being the worker's protection tool. During this time, the implementation of other measures is also being evaluated, with the inclusion of new engineering controls and new administrative measures.
Braskem's teams of workers are trained to identify potential hazards and assess risks related to their activities, while non-employee workers are responsible for identifying hazards in their own tasks because they possess the specialized knowledge necessary for their specific activities.
</t>
    </r>
    <r>
      <rPr>
        <sz val="14"/>
        <color rgb="FF000000"/>
        <rFont val="Aptos Narrow"/>
        <scheme val="minor"/>
      </rPr>
      <t>The quality of the hazard identification and risk assessment processes is verified through the tools known as OET (Task Execution Observation) and audits of the Vision program (Integrated Operational Area Safety Survey).</t>
    </r>
    <r>
      <rPr>
        <sz val="14"/>
        <color rgb="FF000000"/>
        <rFont val="Aptos Narrow"/>
        <family val="2"/>
        <scheme val="minor"/>
      </rPr>
      <t xml:space="preserve">
The quality of the tools listed above is ensured through internal audits carried out by the plants themselves or audits conducted by Corporate areas, as well as by the requirement that all workers must be appropriately qualified before performing any task. In addition to audits, there are regular field inspections routines that are performed to verify risk assessments, among other objectives. These tools can create a situation where it becomes necessary to review hazard identifications and risk assessments, and could end up suggesting changes to work procedures, equipment, and tools.
Braskem also identifies hazards and assesses the risks of its operational activities using PHA (Process Hazard Analysis) techniques, which are carried out by multidisciplinary teams at predefined intervals. In this case, they identify the potential for procedural safety incidents, which may or may not result in injuries or illnesses to workers, and possibly environmental impacts.
In addition to this classification, the "barriers" (protection for procedural safety) and tools and devices used in the process have their own classification system to determine their degree of criticality.
</t>
    </r>
    <r>
      <rPr>
        <sz val="14"/>
        <color rgb="FF000000"/>
        <rFont val="Aptos Narrow"/>
        <scheme val="minor"/>
      </rPr>
      <t>Deviations identified and opportunities for improvement are evaluated and incorporated into procedures, work instructions or checklists after critical review meetings.</t>
    </r>
  </si>
  <si>
    <t>403-2b. A description of the processes for workers to report work-related hazards and hazardous situations, and an explanation of how workers are protected against reprisals</t>
  </si>
  <si>
    <t>The "Regras que Salvam Vidas" ("Life Saving Rules") internal document, widely publicized throughout the Company, contains a series of behaviors and attitudes expected for employees and contracted workers related to preventing accidents and preserving personal health and integrity. Among these, some of the main ones include the rules assigning overall responsibility for security to everyone (rule 1), and rule 12 about incident reporting, which involves "communicating, recording, and investigating undesirable events to prevent recurrence and promote organizational learning."
Workers are always encouraged to report hazardous situations during the execution of their activities to their leaders, who are responsible for taking appropriate action to address or mitigate the risks. When necessary, workers can exercise their right to refuse to perform work when they are faced with situations that pose serious and imminent risks to their health or safety. In addition, Braskem offers an Ombudsman's channel that allows Braskem workers or contractors to report possible cases of reprisal, anonymously or not, which will be duly investigated.
There are a number of ways to report risks related to work and dangerous situations, starting with the verbal report to the leader responsible for the area where the situation was discovered. There are also formal deviation reporting processes that include hazardous situations and can be documented on forms (paper) or completed electronically. They are classified and then evaluated in the order they were received, and submitted to a monitoring and management process.
Workers are encouraged to document any irregularities they encounter, because it is through them (but not exclusively) that the management system can be improved.
Finally, the Braskem Ombudsman channels are also available if there is a need to report any type of issue, as described above.</t>
  </si>
  <si>
    <t>403-2c. A description of the policies and processes for workers to remove themselves from work situations that they believe could cause injury or ill health, and an explanation of how workers are protected against reprisals</t>
  </si>
  <si>
    <t>403-2d. A description of the processes used to investigate work-related incidents, including the processes to identify hazards and assess risks relating to the incidents, to determine corrective actions using the hierarchy of controls, and to determine improvements needed in the occupational health and safety management system</t>
  </si>
  <si>
    <t>The process of investigating incidents is conducted by multidisciplinary teams and aims to determine the causes. Whenever possible, the corrective measures involved with the investigations are based on the hierarchy of controls, aiming first to eliminate hazards, mitigate them, until finally administrative measures are adopted or the use of personal protective equipment (PPE) is implemented. As a result of the investigations, risk analyses and work procedures may be revised.</t>
  </si>
  <si>
    <t>403-3 Occupational health services</t>
  </si>
  <si>
    <t>403-3a. A description of the occupational health services’ functions that contribute to the identification and elimination of hazards and minimization of risks, and an explanation of how the organization ensures the quality of these services and facilitates workers’ access to them</t>
  </si>
  <si>
    <t>At Braskem, the Occupational Health area is overseen by a corporate management and three health coordinators. It is closely related to the occupational health and safety areas, and the risks identified and managed by this department are monitored by the other, through the evaluation of environmental risks and the health profile of the workers, by performing clinical and ancillary testing. The occupational health area is responsible for compliance with legal requirements, elective medical care, urgency and emergency, as well as health promotion and disease prevention initiatives. In 2025, we initiated a project to integrate occupational health and primary health care actions, as a result of the pilot project started in 2024 in our São Paulo unit with a Primary Health Care team, doctor, nurse, nutritionist and psychologist. The pilot results revealed that we are moving in the right direction towards expanding occupational support, with improvements in navigation and care coordination.
In terms of the teams specialized in the medical care of employees and contracted workers, 100% of Braskem's units provide medical care at the workplace, ensuring medical services and healthcare are available and accessible. Our office members are also supported by the regional team, and we have a complete service structure in São Paulo and Salvador, with a dedicated healthcare team.
Braskem's health services structure includes its own physicians and occupational nurses, with extensive experience in chemical and petrochemical industrial areas. It also has nursing technicians and administrative assistants to support health care activities. Depending on the number of employees in the unit, the service is expanded with the hiring of third party health professionals, including doctors, nurses, nursing technicians, psychologists, psychiatrists, physiotherapists, speech therapists, nutritionists and physical educators. It is important to emphasize that Braskem consistently strives to go beyond merely complying with legal requirements. The company typically employs more professionals than legally required and adheres to confidentiality standards dictated by each professional's code of ethics in their respective regulatory bodies.
Consent Forms were implemented in 2024 in accordance with the LGPD (General Data Protection Law). The purpose was to keep employees informed of the conditions and practices related to how their personal data is processed by Braskem, concerning the conduct of Quality of Life exams and participation in general Health Programs and Campaigns.  
Our medical facilities at the units are fully equipped and include reception, waiting room, sample collection room for complementary exams, audiometry room, emergency room, medical and nursing offices, breastfeeding room and all the materials and medicines required for emergency, clinical and occupational care. Some units have gyms, rehabilitation rooms and even pilates.
In 2025, within the scope of the Organizational Transformation process, the Company broadened its health strategy to deliver higher quality outcomes and greater cost efficiency, guided by the Comprehensive Health approach:
CHANGE IN MINDSET – from Occupational Health to Comprehensive Health;
SYNERGY – optimization of resources (GFD), qualification of suppliers and national contracts;
STANDARDIZATION – of processes, flow and classification of occupational accidents and investigation of Occupational Diseases, indicators, and improvement of the experience for employees;
TEAM DEVELOPMENT – with more challenges, we will have more opportunities for growth;
OPERATIONAL MANAGEMENT – communication, management and integration of information with great emphasis on the implementation of the Occupational Health and Hygiene Management System and the Third Party Management System and Process Management (legal documents, material resources, team management);
STRATEGIC MANAGEMENT – integration of Occupational Health with Primary Health Care and the focus on Mental Health with compliance with the requirements of Regulatory Standard No. 1.
Teams are constantly trained and audited by the company's management systems.</t>
  </si>
  <si>
    <t>403-4 Worker participation, consultation, and communication on occupational health and safety</t>
  </si>
  <si>
    <t>403-4a. A description of the processes for worker participation and consultation in the development, implementation, and evaluation of the occupational health and safety management system, and for providing access to and communicating relevant information on occupational health and safety to workers</t>
  </si>
  <si>
    <t>The HSEQP (Health, Safety, Environment, Quality and Productivity) Policy and principles define the HSE commitments and expectations within Braskem's cultural structure. One of the core cultural principles that underpins the HSE Pillar is "Engajar a Cultura", or Engaging Culture. This principle defines that "Leaders and team members are engaged in an honest and open HSE dialogue without repercussion." HSE successes and contributions are recognized and mechanisms are established to ensure accountability for meeting assigned responsibilities and performance expectations. Team members actively work as a team to improve HSE performance (e.g. participation in process hazard analysis, incident investigations, audits, etc.). See more in: https://api.mziq.com/mzfilemanager/v2/d/540b55c5-af99-45f7-a772-92665eb948e9/475de1c5-d853-3391-7373-28efdd29a3cf?origin=2.
Workers directly or indirectly take part in the planning of activities and their risk analysis. There is a risk analysis (the AST - Task Safety Analysis tool is used) for every operational or maintenance activity, which is prepared by the the individuals carry out the task, whether they are employees of Braskem or service providers, or have a written procedure, also prepared by the individuals conducting the work. In addition to this, workers also fill out checklists and Work Permits, as described in item 403-2, after being trained.</t>
  </si>
  <si>
    <t>403-4b. Where formal joint management-worker health and safety committees exist, a description of their responsibilities, meeting frequency, decision-making authority, and whether and, if so, why any workers are not represented by these committees</t>
  </si>
  <si>
    <t>Braskem has formal safety committees composed of its workers that generally meet on a monthly basis, subject to the laws of each country. They are usually made up of workers appointed by the company and others elected by the workers. The duties of these committees include such tasks as preparing risk maps, assisting in safety and health inspections, and participating in accident investigations, when necessary. In Brazil, this committee is the CIPA (Internal Commission for the Prevention of Accidents).
In each country where Braskem has industrial operations, there are local HSE committees. Some HSE committees include the participation of service providers, which are usually monthly, and are used to share statistics, define initiatives, share lessons learned and include subjects on their agenda that can be shared (not confidential), where service provider leaders can participate. The committees, on the other hand, which include matters exclusive to Braskem on their agenda, some of which may be confidential, are generally monthly and monitor results and define action plans. In both cases, irregularities, instances where the management system does not meet specified standards and lessons learned from accidents or occupational diseases are shared whenever possible.
Braskem's senior leadership, like any company, has formal committees that usually meet monthly. Some of these are exclusive to Brazil, while others are implemented global. Objectives and goals are defined at these forums, and HSE action plans and corporate work guidelines are discussed.</t>
  </si>
  <si>
    <t>403-5 Worker training on occupational health and safety</t>
  </si>
  <si>
    <t>403-5a. A description of occupational health and safety training offered to workers, including generic or specific training on occupational hazards, activities, or hazardous situations</t>
  </si>
  <si>
    <t>Braskem offers regular training in occupational safety and health to its employees. Some training is conducted to comply with the legal requirements of each country where Braskem operates, while another part consists of internal programs or initiatives created by the company itself. 
All training in occupational safety and health is offered free of charge and takes place during working hours. When there are exceptions, all participants are paid overtime.
Some training is offered to workers who are not employees (third parties). These are generally related to Braskem processes and procedures that apply to this specific group. One example is the initial safety and health training, known as Basic Safety Training (BST), which is mandatory for Braskem workers and contractors on their first day of work and presents basic safety and health rules.
HSE training follows the content defined in the technical requirement or in the legislation, when such a definition exists. However, in cases where there is no legal definition of the content, it is defined by Braskem. The training material is prepared by Braskem's HSE team with the support of the Industrial Education area.
Each country has a list of HSE trainings by function. In the case of Brazil, for example, it is stipulated which training is compulsory and which is optional (in this case the definition of applicability is made by the direct leader). The training interval is defined in the HSE training list and usually adheres to the frequency defined in the legal requirement, when applicable, or is defined by Braskem in other cases.
The standard practice is for the instructor to be an employee of Braskem who has expertise in the specific topic. In some cases, the HSE allows the trainer to be a service provider as long as they are qualified to do so and approved by the local HSE.
The training include a feedback survey that is provided at the end, and a test to assess the knowledge acquired. In addition, there is a platform for training management that manages the frequency and participation in HSE training.</t>
  </si>
  <si>
    <t>403-6 Promotion of worker health</t>
  </si>
  <si>
    <t>403-6a. An explanation of how the organization facilitates workers' access to non-work-related medical and health services, and the scope of the access offered</t>
  </si>
  <si>
    <t>The occupational health area is responsible for initiatives supporting the health and well-being of employees, as well as disease prevention. It works in synergy with the P&amp;O, Occupational Safety and Occupational Hygiene areas. Various activities are carried out to promote initiatives such as health campaigns, live-streaming events, webinars, newsletters, and the conducting of additional tests, all with the aim of early detection of diseases. Flu vaccinations are provided annually in all units and offices. Some units have psychological, nutritional and physical activity support with physical educators. Our units in the south of the country are equipped with gyms, rehabilitation and pilates centers, as well as dental care.
To support employee well-being, Braskem offers health and dental insurance. As part of its service agreement with contractors, Braskem requires that these contractors offer a health insurance plan.</t>
  </si>
  <si>
    <t>403-6b. A description of the health promotion services and programs offered to workers to address important non-work-related health risks, including the specific health risks addressed, and how the organization facilitates workers' access to these services and programs</t>
  </si>
  <si>
    <t>In 2022, Braskem began creating a Global Comprehensive Health and Wellness Program. The Program was launched in 2024, with the following topics explored: Stimulating Physical Activity, Stimulating Healthy Nutrition, Stimulating Preventive Medical Examinations, Promoting Financial Health, Promoting Mental Health and Promoting Oral Health. 
Following the 3rd anniversary of the Comprehensive Health and Wellbeing Program, we are moving beyond this nomenclature. The initiative has successfully permeated our organizational culture and is now a fundamental component of our daily routines, as evidenced by our behaviors, institutional processes, and improved health outcomes. We currently talk about Comprehensive Health.
The P&amp;O department is actively engaged in creating programs aimed at promoting health, such as Caring for People and the Wellness Thermometer. Our goal is to increasingly integrate all health promotion and disease prevention initiatives into one program.</t>
  </si>
  <si>
    <t>403-7 Prevention and mitigation of occupational health and safety impacts directly linked by business relationships</t>
  </si>
  <si>
    <t>403-7a. A description of the organization’s approach to preventing or mitigating significant negative occupational health and safety impacts that are directly linked to its operations, products, or services by its business relationships, and the related hazards and risks</t>
  </si>
  <si>
    <t>Risk prevention and mitigation is carried out through passive occupational health surveillance measures based on information on the spontaneous demand of members seeking medical services, active occupational health surveillance, through directed medical examinations that include, in addition to the examinations provided for in the legislation, the collection of data on signs and symptoms of health problems related to occupational risks. The key initiatives are:
a) screening and early detection of work-related health problems;
b) monitoring for potential excessive exposures to harmful occupational agents;
c) conducting periodic medical examinations to verify the suitability of each member to perform their duties or tasks;
d) evaluating the effectiveness of the prevention measures adopted at the organization;
e) epidemiological and statistical analysis of health problems and their relationship with occupational risks, as well as the removal of members from work situations that may compromise their health;
f) notification of work-related injuries, in accordance with the regulations;
g) monitoring in a differentiated way the member whose health status may be especially affected by occupational risks.
The Intelius management system contains tools that can identify and help prevent impacts on worker safety and health. Braskem employees and contractors are trained in the use of these tools, which apply to all company activities. There is also a training/retraining application schedule (attached). Intelius provides corporate audits of these tools, in addition to internal audits that are conducted in the various plants.
In 2025, we advanced our capabilities by implementing Apollus, a market-leading Occupational Health and Hygiene Management System. The Go Live is scheduled for January 2026. Implementation of the platform will strengthen our compliance framework regarding Occupational Health and Hygiene Regulatory Standards. By centralizing data, the system optimizes operational performance and automates mandatory reporting for e-Social, PPP, and both social security and labor-related regulatory inspections.</t>
  </si>
  <si>
    <t>403-8 Workers covered by an occupational health and safety management system</t>
  </si>
  <si>
    <t>403-8a. If the organization has implemented an occupational health and safety management system based on legal requirements and/or recognized standards/guidelines</t>
  </si>
  <si>
    <t>Braskem's Safety and Health management system was created to comply with the requirements of international standards ISO 9001 (quality management), ISO 14001 (environmental management), and ISO 45001 (occupational safety and health management).</t>
  </si>
  <si>
    <t>403-8b. Whether and, if so, why any workers have been excluded from this disclosure, including the types of worker excluded</t>
  </si>
  <si>
    <t>Its scope includes 100% of Braskem's employees and 100% of workers who are not employees (third parties).</t>
  </si>
  <si>
    <t>403-8c. Any contextual information necessary to understand how the data have been compiled, such as any standards, methodologies, and assumptions used</t>
  </si>
  <si>
    <t>Adherence to our management system (Intelius) is verified (in a sample manner) at all the company's industrial plants and units through internal audits. As such, 100% of the employees and service providers are covered. The management system audit cycle is annual.</t>
  </si>
  <si>
    <t>403-9 Work-related injuries</t>
  </si>
  <si>
    <t>403-9a. For all employees</t>
  </si>
  <si>
    <t>Number of hours worked</t>
  </si>
  <si>
    <t> 17.848.302</t>
  </si>
  <si>
    <t> 17.181.064</t>
  </si>
  <si>
    <t>Number of fatalities as a result of work-related injury</t>
  </si>
  <si>
    <t>Occupational accident death rate</t>
  </si>
  <si>
    <t>Number of workplace accidents with serious consequences (excluding fatalities)</t>
  </si>
  <si>
    <t>Incidence of work accidents with serious consequences (with leave, except fatalities - LTIFR*)</t>
  </si>
  <si>
    <t> 0,47</t>
  </si>
  <si>
    <t>Number of compulsorily reportable accidents at work (including fatalities)</t>
  </si>
  <si>
    <t>Incidence of work accidents requiring mandatory reporting (with and without leave, including fatalities)</t>
  </si>
  <si>
    <t>Note (*): LTIFR: Lost-time Injury Frequency Rate</t>
  </si>
  <si>
    <t>403-9b. For all workers who are not employees</t>
  </si>
  <si>
    <t>403-9c. The work-related hazards that pose a risk of high-consequence injury</t>
  </si>
  <si>
    <t>The most common workplace accidents in 2025 that either require an employee to take time off from work or do not require time off include fingers that are caught or crushed (cuts and bruises), followed by falls at the same or different levels (on stairs), ankle sprains and/or knees while walking on uneven floors, caused by uneven or slippery floors.
In 2025, prevention actions continued, focusing on tools to identify irregularities in the field, for quick treatment, mainly through the Vision program.</t>
  </si>
  <si>
    <t>403-9d. Any actions taken or underway to eliminate other work-related hazards and minimize risks using the hierarchy of controls</t>
  </si>
  <si>
    <t>Most work-related injuries occurred in routine activities, such as moving around or going up and down stairs, or during manual maintenance tasks. In 2025, the implementation of new technologies aimed at reducing people's exposure to risks, whether by eliminating the risks entirely or by mitigating them, is an ongoing process. In addition to this action, some global Occupational Safety procedures were revised in order to simplify them.</t>
  </si>
  <si>
    <t>403-9e. Whether the rates have been calculated based on 200,000 or 1,000,000 hours worked</t>
  </si>
  <si>
    <t>Braskem's accident rates are calculated based on 1,000,000 hours worked.
Braskem uses OSHA (Occupational Safety and Health Administration), a US agency, to classify accidents with and without leave in its injury rate indicators.</t>
  </si>
  <si>
    <t>403-9f. Whether any workers were excluded from this disclosure and, if so, why, including the types of workers excluded</t>
  </si>
  <si>
    <t>There was no exclusion of any type of worker in Braskem's injury rates.</t>
  </si>
  <si>
    <t>403-9g. Any contextual information necessary to understand how the data have been compiled, such as any standards, methodologies, and assumptions used</t>
  </si>
  <si>
    <t>This indicator is calculated by multiplying the absolute number of accidents WITH and WITHOUT leave multiplied by 1,000,000, divided by the number of hours worked in the period (year 2025).</t>
  </si>
  <si>
    <t>403-10 Work-related ill-health</t>
  </si>
  <si>
    <t>403-10a. For all employees</t>
  </si>
  <si>
    <t>Number and rate of deaths as a result of work-related illnesses</t>
  </si>
  <si>
    <t>Number of cases of work-related illnesses that are required to be reported</t>
  </si>
  <si>
    <t>403-10b. For all workers who are not employees</t>
  </si>
  <si>
    <t>In 2025, there were no cases of occupational disease recorded at the company. An effective control over potential occupational hazards, as well as a structured and standardized case investigation process, provided this result.</t>
  </si>
  <si>
    <t>403-10c. Hazards that pose a risk of occupational diseases</t>
  </si>
  <si>
    <t>403-10d. Whether any workers were excluded from this disclosure and, if so, why, including the types of workers excluded</t>
  </si>
  <si>
    <t>403-10e. Any contextual information necessary to understand how the data have been compiled, such as any standards, methodologies, and assumptions used</t>
  </si>
  <si>
    <t>GRI 404 | Training and Education</t>
  </si>
  <si>
    <t>404-1 Average hours of training per year per employee</t>
  </si>
  <si>
    <t>404-1a. Average hours of training that the organization's employees have undertaken during the reporting period*</t>
  </si>
  <si>
    <t>By gender*</t>
  </si>
  <si>
    <t>Average hours of training</t>
  </si>
  <si>
    <t>Total hours of training</t>
  </si>
  <si>
    <t>Total employees (not including apprentices)</t>
  </si>
  <si>
    <t>* Exclusion of apprentices and interns</t>
  </si>
  <si>
    <t>By employee category**</t>
  </si>
  <si>
    <t>Individual Contributor</t>
  </si>
  <si>
    <t>Technical leader</t>
  </si>
  <si>
    <t>Other leadership positions</t>
  </si>
  <si>
    <t>Global Specialist</t>
  </si>
  <si>
    <t>n/a</t>
  </si>
  <si>
    <t>Coordinator</t>
  </si>
  <si>
    <t>Manager</t>
  </si>
  <si>
    <t>Executive Officer</t>
  </si>
  <si>
    <t>Executive</t>
  </si>
  <si>
    <t>* Reporting since 2022</t>
  </si>
  <si>
    <t>** Exclusion of apprentices and interns</t>
  </si>
  <si>
    <t>The positions "Coordinator", "Manager", "Executive Officer" and "Executive" were consolidated into "Other Leadership Positions" to enable comparison with Leadership positions in countries abroad (USA and EUR). And the position "Global Specialist" is included in the same category as the job title "Individual Contributor."</t>
  </si>
  <si>
    <t>404-2 Programs for upgrading employee skills and transition assistance programs</t>
  </si>
  <si>
    <t>404-2a. Type and scope of programs implemented and assistance provided to upgrade employee skills
404-2b. Transition assistance programs provided to facilitate continued employability and the management of career endings resulting from retirement or termination of employment</t>
  </si>
  <si>
    <t xml:space="preserve">In 2025, we continued to make progress in building a solid and vibrant culture, connected to our purpose and supported by leadership that focuses on developing people. The year was characterized by initiatives that strengthened our values, enhanced capabilities, and provided significant experiences for our employees, with a constant focus on exceeding performance and preparing for future challenges.
In September 2025, we introduced the Liderar Program, an initiative designed to inspire new leaders to get to know each other, take care of their teams and lead transformative conversations. The program brought together 52 leaders and addressed critical topics including self-management, individual accountability, developmental leadership, and the courage to care, enhancing their capability to lead with ethics, engagement, and confidence. This overall experience was complemented by the Leadership Development Program (LDP), which is specifically targeted toward individuals in managerial positions. With 45 participants, the LDP addressed strategic topics such as courage in decision-making, alignment for business transformation and planned delegation, preparing our leaders to act with vision and impact.
Recognizing that global communication is a competitive differentiator, we reformulated the Language Program, supporting leaders and members in achieving the necessary proficiency for their Action Program. The initiative was responsible for providing classes focused on conversation, corporate vocabulary, and current content. The purpose of these classes is to ensure that the professionals involved are prepared to work effectively in multicultural environments and on strategic projects.
With the aim of reinforcing leadership practices and positioning the Performance Assessment Cycle as a strategic development catalyst, we convened 204 leaders for a Feedback Live – Assessment Dialogues. An expert-led workshop that equipped our leadership with the tools to drive impactful performance conversations, further embedding continuous growth and learning into our corporate culture.
Cultural integration was further advanced through the introduction of the "Nossa Cultura Cast" podcast. This innovative communication channel provided a deep dive into our organizational principles, illustrating how corporate values are operationalized into daily professional competencies. Each episode explored essential behavioral dimensions: People, Interpersonal Relationships and Business Practices, connecting behavior, relationship and strategy in an accessible and inspiring narrative.
Our monthly onboarding sessions ensure that new employees receive an inspiring and warm welcome, aligning them with our institutional values from day one. These initiatives provide our participants with the opportunity to learn more about Braskem's Culture, purpose and values, in addition to connecting with other newly admitted employees, strengthening bonds from the beginning of the journey.
In 2025, we had 224 members participating in these activities. Additionally, we conducted a pilot project for corporate and administrative team members, which involved 59 new hires from the São Paulo region visiting the SP Industrial Plants – Q3 Cracker.
This unique experience allowed us to gain insight on an industrial unit and better understand our petrochemical chain. The visit contributed to broadening the vision about the size of our business and understanding how each industrial area directly impacts Braskem's results.
These activities, interconnected by a common purpose, reflect our intention to promote development, engagement and inclusion. In 2025, each initiative contributed to establishing a culture that values people, enhances results and prepares Braskem for a sustainable and innovative future.
For South America, we have made progress in our people development strategy through the Evoluir Program, which promotes ongoing learning and engagement, aligned with business priorities. Over 100 initiatives were conducted, totaling 7,000 participations, with a focus on strengthening culture, technical development, safety and supporting business transformation.
To strengthen Our Culture, the 'Conversations Around the Campfire' initiative stood out, comprising 43 actions and engaging over 4,000 participants, reinforcing our Organizational Values. In the business area, we conducted strategic training courses on topics such as finance (9 classes, 214 participants) and Smart Factory initiatives, including the Performa Project (22 classes, 320 participants) and preparation for the global predictive maintenance platform.
The "Fábrica do Saber de Embalagens" (Packaging Knowledge Factory) provided training to 30 leaders on Circular Economy and Sustainable Design. In parallel, the 4th Global Decarbonization Congress convened 357 participants to address COP30 and present initiatives designed to lower emissions and strengthen competitiveness.
In initiatives focused on the development and enhancement of technical skills, we held the Engineering Course (60 hours, 8 modules, 77 participants), in addition to the PDC (70 trained members, 120 hours per class) and PDCT (46 members, 140 hours each) programs. The Technical Mentoring involved 12 mentors and 17 mentees, strengthening knowledge management. The Knowledge Factories addressed critical topics such as Pumps, Centrifuges and Compressors, with over 70 individuals taking part in roundtable discussions.
As part of our Safety Culture advancements, we implemented 17 pilot initiatives that engaged 59 leaders, 136 employees, and 50 third-party partners, resulting in a 100% NPS. Furthermore, our regulatory training programs reached a total of 25,000 enrollments. In mental health, we trained 50 members in strategic practices aligned with NR01. We also reviewed processes for operational qualification and certification, reinforcing agility, efficiency and safety.
These actions reinforce our commitment to development, innovation and operational excellence.
In terms of our Idesa operations, we initiated a values-reinforcement program entitled 'Culture Workshop: Competencies that Transform with Value.' The program has already convened 131 participants in CDMX, with a target to engage 325 total employees in Coatzacoalcos. This cultural base was enhanced through the Language Program, an initiative that assisted 18 employees, preparing them to work in multicultural environments, and through the 8th Generation of the Intern Program, which incorporated 41 students into strategic areas to ensure a continuous influx of fresh talent. With the aim of accelerating leadership development, the Coaching Program supported 11 high-potential employees, while the Maintenance School, in partnership with CONALEP, trained 12 specialized technicians, thereby securing qualified labor and reducing turnover.
In Europe and Asia, the actions were coordinated to enhance efficiency and engagement. We initiated termination agreements for 50 participants, aimed at ensuring that the process is both efficient and secure, and ended the partial retirement program, which benefitted 21 employees. At the same time, the Individual Development Plan (IDP) encouraged discussions on careers, while the Internal Job Posting policy opened up opportunities within the company, an initiative that reinforced mobility and retention. The Sales Academy provided support to this process through sales training, and the Onboarding Days welcomed 23 new members and helped in building relationships from the start.
In Germany, we maintained the AFZ benefit and granted 5 days of educational leave, thereby cementing our commitment to ongoing learning. To sustain an inclusive culture, the Belonging Communities promoted diversity, while the Optum tool, used by 15% of team members, supported work-life balance. Team building sessions involved 45 employees, and leadership trainings such as Führungswerkstatt, Industrial Leadership Meeting (10 participants) and virtual lectures impacted about 80 members, preparing leaders to handle challenging situations effectively. This program was enriched with language training and mentoring programs in Brazil, ensuring personalized development.
In the United States, our organizational culture is reinforced through activities like "Fireside Chat" sessions with senior leadership and "Culture Includes Respect" training, creating opportunities for dialogue and enhancing the organization's values. This agenda has been amplified by diversity initiatives like the DEI Talk "Managing Multicultural Teams" and events in celebration of Hispanic Heritage Month and Asian and Pacific Island Heritage Month. To support the development of skills, we defined new behaviors for the Action Program and conducted training to ensure alignment. In addition to these initiatives, we introduced a Language Program and launched the renewed version of the Individual Development Plan, a customized tool for career development, with clear goals and a focus on concrete actions.
Together, these initiatives build an integrated experience of development, engagement, and inclusion, strengthening a culture that values people, drives results, and positions Braskem for a sustainable future.
</t>
  </si>
  <si>
    <t>Health &amp; Well-being</t>
  </si>
  <si>
    <t>Work-related illnesses (#)</t>
  </si>
  <si>
    <t xml:space="preserve">In 2025 there were no cases of work-related illnesses. The reduction can be explained due to advances in the health agenda, in the management of occupational risks and in the Comprehensive Health and Wellness program itself, which is looking to continue to evolve in terms of the care and attention to the health of our Employees. </t>
  </si>
  <si>
    <t>404-3 Percentage of employees receiving regular performance and career development reviews</t>
  </si>
  <si>
    <t>404-3a. Percentage of total employees, broken down by gender and employee category, who received regular performance and career development reviews during the period covered by the report</t>
  </si>
  <si>
    <t>% of employees receiving regular performance reviews</t>
  </si>
  <si>
    <t>By gender</t>
  </si>
  <si>
    <t>By employee category</t>
  </si>
  <si>
    <t>All of Braskem's team members who have worked for at least 30 days are eligible to participate in the Performance Assessment (PA) Cycle. However, for the purposes of the evaluation calculation, when a team member does not participate in the full cycle, the following premises apply:
Dismissals (voluntary or involuntary) between January 1st and March 1st:
The result of the PA from the previous year should be used as a reference to calculate the assessment of the current year.
Hirings as of November 1st:
The PA of the current year should be considered as 100%, with a recommended dialogue on organizational competencies.
These conditions may also be applied to cases of leave or absences, provided there is prior understanding and validation of internal rules and applicable labor legislation in each location.</t>
  </si>
  <si>
    <t>GRI 405 | Diversity and Equal Opportunity</t>
  </si>
  <si>
    <t>405-1 Diversity of governance bodies and employees</t>
  </si>
  <si>
    <t>405-1a. Percentage of individuals who are part of the organization's governance bodies in each of the following diversity categories:*</t>
  </si>
  <si>
    <t>Total members of the governance bodies (gender)</t>
  </si>
  <si>
    <t xml:space="preserve">Men </t>
  </si>
  <si>
    <t>Board of Directors (BoD)</t>
  </si>
  <si>
    <t>Fiscal Council (FC)</t>
  </si>
  <si>
    <t>Statutory Compliance and Audit Committee (CCAE)**</t>
  </si>
  <si>
    <t>**In 2023, 3 members of the CCAE were part of the Board of Directors</t>
  </si>
  <si>
    <t>Alternates</t>
  </si>
  <si>
    <t>*Start of reporting by governance body in 2022</t>
  </si>
  <si>
    <t>Total members of the governance bodies (age group)</t>
  </si>
  <si>
    <t>405-1b. Percentage of employees by employment category in each of the following diversity categories:</t>
  </si>
  <si>
    <t>By age group</t>
  </si>
  <si>
    <t>Trainee</t>
  </si>
  <si>
    <t>Other diversity indicators, where relevant (such as minorities or vulnerable groups)</t>
  </si>
  <si>
    <t>% Women*</t>
  </si>
  <si>
    <t>% Women in Leadership roles*</t>
  </si>
  <si>
    <t>% Women in Operation</t>
  </si>
  <si>
    <t>% Black people**</t>
  </si>
  <si>
    <t>% Black people in Leadership roles**</t>
  </si>
  <si>
    <t>No. of People with disabilities***</t>
  </si>
  <si>
    <t>*Global Data</t>
  </si>
  <si>
    <t>**Data from Brazil and the United States and reassessed from the self-declaration campaign applied in 2022</t>
  </si>
  <si>
    <t>405-2 Ratio of basic salary and remuneration of women to men</t>
  </si>
  <si>
    <t>405-2a. Ratio of basic salary and remuneration of women to men for each employee category, by significant location of operation</t>
  </si>
  <si>
    <t>Base salary</t>
  </si>
  <si>
    <t>Remuneration</t>
  </si>
  <si>
    <t>* As of 2024, there was a reformulation of a smaller break in the composition of functional categories, to show a comparison of leadership positions in countries abroad (USA and Europe)</t>
  </si>
  <si>
    <t>405-2b. The definition used for "significant location of operation"</t>
  </si>
  <si>
    <t>All regions where Braskem has operations were included.</t>
  </si>
  <si>
    <t>GRI 406 | Non-discrimination</t>
  </si>
  <si>
    <t>406-1 Incidents of discrimination and corrective actions taken</t>
  </si>
  <si>
    <t xml:space="preserve">406-1a. Total number of incidents of discrimination during the period </t>
  </si>
  <si>
    <t>Number of cases substantiated</t>
  </si>
  <si>
    <t>Braskem considers discrimination cases to be situations in which a person adopts any practice of distinction in treatment, exclusion, restriction, or preference based on sex, gender, sexual orientation, religious belief, philosophical or political conviction, color, race, social origin, disability, or other criteria, with the intent of nullifying or reducing equality of treatment.</t>
  </si>
  <si>
    <t>406-1b. Status of the incidents and actions taken</t>
  </si>
  <si>
    <t>Cases analyzed</t>
  </si>
  <si>
    <t>Remediation plans being implemented</t>
  </si>
  <si>
    <t>Remediation plans implemented with results reviewed</t>
  </si>
  <si>
    <t>Cases that are no longer subject to corrective action</t>
  </si>
  <si>
    <t>GRI 407 | Freedom of Association and Collective Bargaining</t>
  </si>
  <si>
    <t>407-1 Operations and suppliers in which the right to freedom of association and collective bargaining may be at risk</t>
  </si>
  <si>
    <t>407-1a. Operations and suppliers in which the rights of workers to exercise freedom of association or collective bargaining may be violated or at significant risk</t>
  </si>
  <si>
    <t>At Braskem, we are committed to acting with ethics, integrity and transparency in all our relationships, in compliance with all applicable laws. That is why it is vital that all our employees adhere to this Code of Conduct—each board member, leader and employee working on behalf of Braskem, regardless of their activity or location—acting accordingly and participating effectively in the strengthening of our organizational culture." - excerpt from Braskem's Code of Conduct.
The Code was adopted by Braskem's Board of Directors to establish a set of business conduct rules that should be applied in our regular activities and also in the interaction with customers, shareholders, suppliers and business partners, as well as in our professional and personal lives. It is important that everyone is aware of and respects the rules of this Code. These principles need to be followed in a conscious and responsible manner. In order to maintain this business security, we rely on the commitment of each team member to act in accordance with the guidelines provided to them.</t>
  </si>
  <si>
    <t>407-1b. The measures taken by the organization during the reporting period to support the rights of freedom of association and collective bargaining</t>
  </si>
  <si>
    <t>Although Braskem does not have a particular analysis for this issue, we did not observe such a situation occurring with our suppliers during the analysis processes.</t>
  </si>
  <si>
    <t xml:space="preserve">Although Braskem does not have a particular analysis for this issue, we did not observe such a situation occurring with our suppliers during the analysis processes.
 </t>
  </si>
  <si>
    <t xml:space="preserve">GRI 408 | Child Labor </t>
  </si>
  <si>
    <t>408-1 Operations and suppliers at significant risk for incidents of child labor</t>
  </si>
  <si>
    <t>408-1a. Operations and suppliers considered to have significant risks for incidents of:
 i. child labor
ii. young workers exposed to hazardous work</t>
  </si>
  <si>
    <t>During our mapping process, we did not find any indication that such a situation had occurred with any of our suppliers.</t>
  </si>
  <si>
    <t>408-1b. Operations and suppliers considered to have significant risks for incidents of child labor in terms of:
 i. type of operation (such as manufacturing plant) and supplier
ii. countries or geographic areas with operations and suppliers considered at risk</t>
  </si>
  <si>
    <t>408-1c. Measures taken by the organization during the reporting period intended to contribute to the effective abolition of child labor</t>
  </si>
  <si>
    <t>Not applicable.
During our mapping process, we did not find any indication that such a situation had occurred with any of our suppliers.</t>
  </si>
  <si>
    <t>GRI 409 | Forced or Compulsory Labor</t>
  </si>
  <si>
    <t>409-1 Operations and suppliers at significant risk for incidents of forced or compulsory labor</t>
  </si>
  <si>
    <t>409-1a. Operations and suppliers considered to have significant risks for incidents of forced or compulsory labor in terms of:</t>
  </si>
  <si>
    <t>409-1b. Measures taken by the organization in the reporting period intended to contribute to the elimination of all forms of forced or compulsory labor</t>
  </si>
  <si>
    <t>GRI 410 | Security Practices</t>
  </si>
  <si>
    <t>410-1 Security personnel trained in human rights policies or procedures</t>
  </si>
  <si>
    <t>410-1a. Percentage of security personnel who have received formal training in the organization's human rights policies or specific procedures and their application to security</t>
  </si>
  <si>
    <t>The entire security team that serves Braskem is outsourced. The third-party company has in-person and virtual training that is applied to 100% of employees. The topic of Human Rights, due to its cross-cutting nature, can be found in all training conducted by the company. Topics addressed throughout 2025 included: Preventive Security, Code of Ethics and Conduct, Operational Approach, Valuing Life, Conflict Management, Racial Discrimination, Criminal Law, Real-World Operational Risk, Violence against Women, Introduction to Rights.</t>
  </si>
  <si>
    <t>410-1b. Whether the training requirements also apply to third-party organizations providing security personnel</t>
  </si>
  <si>
    <t>The entire security team that serves Braskem is outsourced.</t>
  </si>
  <si>
    <t>GRI 413 | Local Communities</t>
  </si>
  <si>
    <t>413-1 Operations with local community engagement, impact assessments, and development programs</t>
  </si>
  <si>
    <t>413-1a. Percentage of operations that have implemented local community engagement, impact assessments, and/or development programs</t>
  </si>
  <si>
    <t>Social impact assessments, including gender impact assessments based on participatory processes: we did not do them in 2025.
Environmental impact assessments and ongoing monitoring; 100% (individual or entity responsible for health, safety, and environmental management) public disclosure of results of environmental and social impact assessments: for the social part, we did not carry out an assessment in 2025, only a risk assessment (ERM).
Local community development programs based on the needs of local communities; 100%
Stakeholder engagement plans based on stakeholder mappings; 100% Brazil and Mexico committees and processes of broad consultation with the local community including vulnerable groups; 100% - all of the plants have a relationship with established local leaders, whether through focus groups or committees.
Works councils, occupational health and safety committees and other worker representative entities to discuss impacts; must be answered by HSE.
Formal grievance processes by local communities. 100%
Braskem makes an Ethics Line Channel available that allows any representative of the company to file a formal complaint.
Maintaining transparent dialogue and fostering inclusive engagement with the communities surrounding our industrial sites are essential pillars in the development of enduring, trust-based relationships.
Our engagement with communities in the vicinity of our operations and offices is ongoing, operationalized through a framework of social investment projects, charitable donations, and targeted relationship-building with community leaders and relevant stakeholders. In 2025, we invested US$3.4 million globally in 185 social and corporate volunteering actions, prioritizing initiatives aligned with the social responsibility strategy in Brazil, Mexico, the United States and Europe, directly benefiting about 389,000 people.
Circular economy and climate change: supporting initiatives that stimulate responsible disposal and conscious consumption, develop the recycling value chain or that enable the reduction of inequalities resulting from climate change. Project highlights: Ser+, Enrede, Plastitroque, Plastitrueque, Philadelphia Eagles.
Professional and Technological Education: carrying out initiatives related to Science, Technology, Engineering, Mathematics (STEM) and professional training for the petrochemical industry and its value chain. Project highlights: Professional Qualification Program, Proyectando mi Futuro, Science Leadership Academy.
Social Inclusion: taking proactive steps to address and ameliorate issues related to social disparities and income levels through chemistry and plastic solutions or that contribute to social inclusion through income improvement. Project highlights: Braskem Entrepreneurs, Braskem Academy, Ponto da Moda, Empreendiendo y Cresciendo, Donation of resins to AACD and Amigos do Bem.
Some of our completed projects include:
Enrede Project: In 2025, we renewed our support for the 2nd cycle of the Enrede project through a partnership with the Nova Maré Institute. The project installs eco-barriers in Santos-SP estuary channels to prevent incorrectly disposed waste from reaching the sea. Following the recovery of the mangrove area near the eco-barriers, we observed an increased density of two flocking species (Scarlet Ibis and Snowy Egret) and the return of eleven other species, including the Ucides cordatus (Uçá crab).
Environmental education campaigns were also conducted with 10 schools in the neighborhood and an indigenous village, promoting citizen science and scientific thinking among the 2,300 children and adolescents. Through our waste-for-food exchange program, we successfully recovered nearly 1 metric ton of plastic in 2025, providing essential food baskets to over 300 community members. 
Ser+ Program (Brazil): The Ser+ program offers technical and structural support to recycling cooperatives through biweekly face-to-face consultations, quarterly leader forums, health and safety workshops, as well as training in Excel, administrative and financial management. It also promotes improvements in the productive layout of the units, helping to boost operational efficiency. Beyond simply providing resources, the program delivers knowledge and tools that strengthen the autonomy and sustainability of these organizations over the medium and long term.
In 2025, Ser+ allocated R$1.8 million in equipment and infrastructure donations, including providing consulting and training services, establishing itself as a structuring project aimed at promoting the independence of the triage units. The participating cooperatives sold 16,000 tons of waste, 3,800 tons of plastic, directly impacting the average income of the 680 cooperative members served.
 Empreediendo y Cresciendo (Mexico): the project, implemented by Braksem Idesa, organizes activities in support of groups of entrepreneurs, offering training and equipment to contribute to the creation of new ventures or the improvement of productive projects. In 2025, courses on business models, basic baking, pastry, hairdressing and basic aluminum work were held, benefiting 112 people from the community of Nanchital.
Future of STEM Scholars Initiative – FOSSI (USA): Braskem America supports FOSSI, a non-profit extension of the American Institute of Chemical Engineers (AIChE) that offers scholarships for students pursuing STEM (Science, Technology, Engineering and Mathematics) degrees at historically black universities (HBCUs) in the United States. Through FOSSI, we support students who receive leadership development, mentoring, and internship opportunities.
GLOBAL VOLUNTEER PROGRAM
Braskem's Global Volunteer Program is an essential pillar of the social responsibility strategy. Its goal is to mobilize employees globally for voluntary actions that support social organizations in the communities near the operations and offices. 
We also held the second edition of the Voluntary Mentoring in 2025. Over a four-week period, 25 team members mentored 25 students from surrounding communities who were enrolled in technical or undergraduate programs, providing guidance on career planning, hard and soft skills development, personal branding, and job interview preparation, supported by dedicated methodology and exclusive learning materials.  
Another key highlight was the Braskem Volunteer Challenge, engaging 1,003 team members and 590 guests, who carried out 276 hands-on volunteer activities and organized 24 fundraising and donation drives. These initiatives directly benefited 3,930 people in 22 institutions. These numbers reflect the strength of collaboration and the positive impact we can generate as a team. 
2025 Global Key Results
2832 volunteers (1739 members and 1093 external guests)
17.6% total engagement
13,743 hours of volunteer work
395 initiatives
45 institutions
183,043 beneficiaries
We maintain open channels of communication with all surrounding communities, promoting active listening and effective participation. In Brazil, we are present in Community Advisory Councils (CCCs) throughout the five states where we operate — Alagoas, Bahia, Rio de Janeiro, Rio Grande do Sul and São Paulo. These forums help to establish a closer connection between the units and the local communities, focusing on important topics like health, safety, and the environment.
In addition to the CCCs, we hold periodic meetings with community leaders in all regions. This initiative facilitates dialogue sessions between Braskem and representatives of the communities, strengthening bonds, encouraging mutual listening and building partnerships based on trust and understanding of local realities.
We also reinforce our commitment to the territories through the monitoring of private social investments and the Formando Laços (Building Bonds) program. This initiative hosts visitors from schools, universities, customers, suppliers, communities, governmental and non-governmental institutions, the press, among others, in our industrial units, offices and environmental stations. The program offers a unique opportunity for individuals to become familiar with our processes, business, social programs and facilities.
In 2025, the Formando Laços program welcomed over 4,200 visitors across 186 tours, further strengthening our ties with the diverse stakeholders we engage with.
In compliance with international engagement standards, Braskem utilizes a stakeholder mapping framework developed in collaboration with Integratio in 2022. This tool ensures our regional contact databases for key stakeholders remain current and strategically aligned. No updated were made to the stakeholder mapping framework in 2025. Accordingly, the Master Plan, coordinated by the Institutional Relations teams in each location and reviewed annually, enables more targeted engagement and initiatives for each stakeholder group. 
Community Relations in Mexico
The relationship and communication with the communities in the area of social influence of Braskem Idesa, in Mexico, are performed through the following activities:
• Visits to communities
• Community meetings
• Meetings with community leaders
• Monthly delivery of reports
• Newsletter
• Cultural events</t>
  </si>
  <si>
    <t>413-2 Operations with significant actual and potential negative impacts on local communities</t>
  </si>
  <si>
    <t>413-2a. Operations with significant actual and potential negative impacts on local communities</t>
  </si>
  <si>
    <t xml:space="preserve">All plants have risks and negative impacts inherent to the industrial process. Braskem conducts annual socio-environmental and local community risk assessments across its global footprint, fully integrated into the corporate Enterprise Risk Management (ERM) process. Since 2020, this has been complemented by our Community Engagement methodology, ensuring a strategic and unified approach to local relationship management. In 2025, this methodology was subject to a review process to improve how it fits with the company's current risk analysis methods.
In addition, since 2017, Braskem has also conducted human rights due diligence processes in its operations (global coverage as of 2022), where mapping out potential risks to individuals is the first step. The goal is to identify any human rights risks, when they exist, be they for internal rights holders, such as third parties, the chain, the communities where we operate, or the general public. Once real and potential impacts are mapped, they are also incorporated into the company's corporate risk matrix and work begins that involves all key areas of the company for analysis of current actions, development of action plans and negotiations.
Human rights are essential principles that are inherently important to Braskem and are considered a duty for all members of the organization. We operate in alignment with internationally recognized instruments, seeking to respect and promote human rights in our relationships with our business stakeholders, including local communities. An important element of our work is the periodic performance of human rights due diligence (HRDD), a process that maps and identifies risks and impacts on human rights, leading to prevention, mitigation and, whenever needed, remediation actions.
Our due diligence processes cover rights holders related to our business, which includes people from the communities in the regions where we operate. In terms of our direct operations, our monitoring extends beyond issues that may impact the health and safety of local communities. General aspects of the relationship and possible impacts on the generation of income of the people in the surroundings are also analyzed. Some groups may receive specific treatment if they are traditional communities, for example. For our logistics partners, there are also aspects that may be associated with sexual violence against children and adolescents who are present on the roads or highways, a topic that Braskem has been engaged in since 2007.
Once the potential risks and impacts on communities are evaluated, action plans are then developed to address them when the need arises.
APELL: The APELL process was introduced in 1988 under the leadership of the United Nations Environment Program (UNEP) which formulated its guidelines from actions in cooperation with the Chemical Industries Association of the United States and the European Council of Chemical Industry Federations. Since then, this initiative has inspired collaborative planning activities focused on accident prevention around the world and preparing public agencies that work in emergency response as well as the communities, with information on how to proceed in order to minimize impacts in the event of emergency situations. In Brazil, the Brazilian Chemical Industry Association (ABIQUIM) was tasked with disseminating it. As such, emergency response plans for community safety are created through a collaborative process, with multiple parties or stakeholders contributing and cooperating, based on a shared set of organized information.
In regions where we do not have the APELL process established, we conduct training and activities through associations we are part of, such as Industrial Development Committees (COFIP, COFIC) and Civil Defense Centers (NUDEC).
 </t>
  </si>
  <si>
    <t>GRI 414 | Supplier Social Assessment</t>
  </si>
  <si>
    <t>414-1 New suppliers that were screened using social criteria</t>
  </si>
  <si>
    <t>414-1a. Percentage of new suppliers that were screened using social criteria</t>
  </si>
  <si>
    <t xml:space="preserve">The socio-environmental evaluation covers 100% of the new suppliers hired, since every new supplier is evaluated in a standard flow of entry into the company, which includes an analysis of socio-environmental aspects. This analysis takes place as follows: (i) in the registration, in which the mapping of previous media on environmental and social controversies is carried out; and (ii) in the due diligence, applied according to the degree of risk of the new partner, which carries out the survey of socio-environmental impacts that may have been caused by the supplier in its activities. In addition, every new supplier agrees to Braskem's Code of Conduct for Third Parties, which includes expected conduct in relation to socio-environmental aspects.
To bolster the strategic oversight of critical suppliers, we maintained active engagement with our value chain via the EcoVadis platform throughout 2025, successfully increasing the total number of assessed suppliers to around 710. We also have 116 companies evaluated on the CDP Supply Chain platform. These are the suppliers with the highest climate and water risks according to our analyses.
In 2025, there were 1,460 new suppliers compared to the previous year, 2024. These new suppliers represent 22.1% of all the suppliers for 2025.
</t>
  </si>
  <si>
    <t>GRI 415 | Public Policy</t>
  </si>
  <si>
    <t>415-1 Political contributions</t>
  </si>
  <si>
    <t>415-1a. Total monetary value of financial or in-kind political contributions made directly and indirectly by the organization, broken down by country and recipient/beneficiary</t>
  </si>
  <si>
    <t>Not applicable - Donations to political campaigns are prohibited in Brazil, according to the interpretation signed by the Federal Supreme Court in the agreement of ADI 4650/2015 on Article No. 81 of Law No. 9.504/1997, later revoked by Law No. 13.165/2015. Our Code of Conduct also spells out this rule.
The Institutional Relations Board supports all areas of Braskem as to issues that could have a potential impact on the Company and the sector, with integrity and legitimacy, whether at the regional or federal level, monitoring regulatory or legislative changes and also institutional political issues in vogue that may affect the commercial and economic scenario, such as macro-structural reforms of the Brazilian economy, such as taxation and the natural gas market; trade opening agenda (tariff reductions, international negotiations and trade defense); regulatory changes, and others. In addition to being responsible for monitoring opportunities for improvement and regulatory risks; organizing and participating in the process of drafting and reviewing public policies at various levels of government, directly or indirectly, including through entities and associations; guiding and supporting, together with other areas of Braskem, the initiatives of Relationship with Public Agents; advocacy of the Company's interests at all levels with Public Agents, Government Agencies and organizations; and executing and providing training related to the Guidelines for Integration with Public Agents.</t>
  </si>
  <si>
    <t>415-1b. If applicable, how the monetary value of in-kind contributions was estimated</t>
  </si>
  <si>
    <t>Not applicable.
Article No. 81 of Law No. 9.504/1997, later revoked by Law No. 13.165/2015. Our Code of Conduct also spells out this rule.</t>
  </si>
  <si>
    <t>GRI 416 | Customer Health and Safety</t>
  </si>
  <si>
    <t>416-1 Assessment of the health and safety impacts of product and service categories</t>
  </si>
  <si>
    <t>416-1a. Percentage of significant product and service categories for which health and safety impacts are assessed for improvements</t>
  </si>
  <si>
    <t xml:space="preserve">100% of significant product categories were assessed to improve health and safety impacts. HSE (health, safety and environment) impacts and controls are assessed during the product life cycle using a risk review/management process.
Braskem Product Stewardship conducts chemical risk, safety and regulatory assessments for the raw materials used in the production of our first-generation resins and chemicals. These evaluations include the assessment of raw material components (active ingredients and identified impurities/by-products) according to the following metrics:
•      List status in various 'Chemicals of Concern' lists,
•      GHS health and environmental hazard ratings,
•      Presence/absence of heavy metals, allergens, plant/animal derived substances, genetically modified substances, nanomaterials and ozone depleting substances, etc.
All Braskem products undergo chemical risk, safety and regulatory assessments prior to production and sale (based on the assessment of their underlying raw materials). Information on product health and safety is communicated in SDSs (Safety Data Sheets) of Braskem products, which are prepared and distributed in accordance with country-specific regulations globally, as well as in Regulatory Information Sheets (RIS). SDS and RIS of products are publicly available (accessible at https://www.braskem.com.br/products). These documents are regularly updated for changes in product composition and regulatory information.
Under Braskem's Chemicals of Concern (CoC) program, the Product Stewardship evaluated and selected our raw materials, process chemicals and product portfolio for the presence of chemicals of concern. Furthermore, Braskem has implemented a screening methodology and tool designed to support the early identification of chemicals of concern during the R&amp;D (Research and Development) phase. Substances flagged through this process are subsequently evaluated for potential health, safety, and regulatory implications for the final product(s).
</t>
  </si>
  <si>
    <t>416-2 Incidents of non-compliance concerning the health and safety impacts of products and services</t>
  </si>
  <si>
    <t>416-2a. Total number of incidents of non-compliances with regulations and/or voluntary codes concerning the health and safety impacts of products and services within the reporting period, broken down by:</t>
  </si>
  <si>
    <t>There were no incidents of non-compliances with regulations and/or voluntary codes concerning the health and safety impacts of products and services within the reporting period.</t>
  </si>
  <si>
    <t>416-2b. If the organization has not identified any non-compliance with regulations and/or voluntary codes, a brief statement of this fact will suffice</t>
  </si>
  <si>
    <t>GRI 417 | Marketing and Labeling</t>
  </si>
  <si>
    <t>417-1 Requirements for product and service information and labeling</t>
  </si>
  <si>
    <t>417-1a.Whether each of the following types of information is required by the organization’s procedures for product and service information and labeling:
i. The sourcing of components of the product or service
ii. Content, particularly with regard to substances that might produce an environmental or social impact
iii. Safe use of the product or service
iv. Disposal of the product and environmental or social impacts
v. Other information (explain)</t>
  </si>
  <si>
    <t xml:space="preserve">Information in items i to iv is required by Braskem's procedures on product and service information and labeling.
In item v, other product information that is communicated and managed by Braskem includes:
Physical/health/environmental risks; exposure limits; and the safe use of the product, including storage, PPE (Personal Protection Equipment) and disposal conditions, are communicated in the Braskem products Safety Data Sheets (SDS). The labeling information corresponds to the SDS information, according to the GHS (Global Harmonized System) requirements specific to the exporting country. On-site risk communication documents (SDSs and labels) are managed in each Braskem unit. The origin of components, product composition and risk identification are part of Braskem's raw materials and products assessment processes.
Examples of Braskem's standards, procedures and guidance documents related to Braskem's management of product information include:
• Global Standard on Product Stewardship Risk Management (GS 6020-00050-EN)
• Global Standard on Chemical Hazard Information (GS 6020-00053-EN)
• Global Standard on Chemical Inventory and Control (GS 6020-00054-EN)
• Procedure for Risk Management of Chemical Substances
• Guidance and Training on Chemical Hazard Information
• Screening Tool for Chemicals of Concern
• Global Instruction for Distribution of SDSs
</t>
  </si>
  <si>
    <t>417-1b. Percentage of significant product or service categories covered by the organization's procedures and assessed for compliance with those procedures</t>
  </si>
  <si>
    <t>100% of the products are evaluated according to Braskem's standards and procedures. In addition, they are audited as part of Braskem's Integrated Management System.</t>
  </si>
  <si>
    <t>417-2 Incidents of non-compliance concerning product and service information and labeling</t>
  </si>
  <si>
    <t>417-2a. Total number of incidents of non-compliance with regulations and/or voluntary codes concerning product and service information and labeling, broken down by:
i. incidents of non-compliance with regulations resulting in a fine or penalty
ii. incidents of non-compliance with regulations resulting in a warning
iii. incidents of non-compliance with voluntary codes</t>
  </si>
  <si>
    <t>We have not documented administrative or judicial proceedings before courts, government authorities, regulatory agencies or voluntary codes, involving cases of non-compliance related to the information and labeling of products and services that have resulted in administrative or judicial sanctions, monetary or non-monetary, during the reporting period.</t>
  </si>
  <si>
    <t>417-2 b. If the organization has not identified any non-compliance with regulations and/or voluntary codes, a brief statement of this fact will suffice</t>
  </si>
  <si>
    <t>417-3 - Incidents of non-compliance concerning marketing communications</t>
  </si>
  <si>
    <t>417-3a. Total number of incidents of non-compliance with regulations and/or voluntary codes concerning marketing communications, including advertising, promotion and sponsorship, broken down by:
i. incidents of non-compliance with regulations resulting in a fine or penalty
ii. incidents of non-compliance with regulations resulting in a warning
iii. incidents of non-compliance with voluntary codes</t>
  </si>
  <si>
    <t>417-3b. If the organization has not identified any non-compliance with regulations and/or voluntary codes, a brief statement of this fact will suffice</t>
  </si>
  <si>
    <t>GRI 418 | Customer Privacy</t>
  </si>
  <si>
    <t>418-1 Substantiated complaints concerning breaches of customer privacy and losses of customer data</t>
  </si>
  <si>
    <t>418-1a. Total number of substantiated complaints received concerning breaches of customer privacy, categorized by:
i. complaints received from outside parties and substantiated by the organization
ii. complaints from regulatory bodies</t>
  </si>
  <si>
    <t>During the period under review, there were no complaints from data subjects, authorities or security incidents identified involving personal data of Braskem customers that were considered substantiated for reporting.</t>
  </si>
  <si>
    <t>418-1b. Total number of identified leaks, thefts or losses of customer data</t>
  </si>
  <si>
    <t>418-1c. If the organization has not identified any substantiated complaints, a brief statement of this fact will suffice</t>
  </si>
  <si>
    <t>RT-CH-000 | Production by Reported Segment</t>
  </si>
  <si>
    <t xml:space="preserve"> RT-CH-000.A - Production by reported segment</t>
  </si>
  <si>
    <t>Chemical</t>
  </si>
  <si>
    <t>Capacity</t>
  </si>
  <si>
    <t>Production</t>
  </si>
  <si>
    <t>Utilization rate</t>
  </si>
  <si>
    <t>PE</t>
  </si>
  <si>
    <t>Capacity fossil-based</t>
  </si>
  <si>
    <t>Production fossil-based</t>
  </si>
  <si>
    <t>Capacity bio-based (I'm green®)</t>
  </si>
  <si>
    <t>Production bio-based (I'm green®)</t>
  </si>
  <si>
    <t>Utilization rate (fossil-based + bio-based)</t>
  </si>
  <si>
    <t>PP</t>
  </si>
  <si>
    <t>PVC</t>
  </si>
  <si>
    <t>Ethene</t>
  </si>
  <si>
    <t>RT-CH-110 | Greenhouse Gas Emissions</t>
  </si>
  <si>
    <t>RT-CH-110a.1 - Gross global Scope 1 emissions, percentage covered under emissions-limiting regulations</t>
  </si>
  <si>
    <t>Total GHG emissions, Scope 1</t>
  </si>
  <si>
    <t>Gases included in the calculation</t>
  </si>
  <si>
    <t>Biogenic emissions*</t>
  </si>
  <si>
    <t>*Reporting started in 2022
* A significant increase in biogenic emissions can be observed between 2024 and 2025 due to two factors:
1. Braskem began consuming biomethane to generate energy for its operations, and since it is a renewable fuel, the emissions from its combustion are biogenic;
2. Correction in the allocation of certain emission sources from the green ethylene plant, which are biogenic and had previously been classified as fossil.</t>
  </si>
  <si>
    <t>RT-CH-110a.2 - Discussion of long-term and short-term strategy or plan to manage Scope 1 emissions, emissions reduction targets, and an analysis of performance against those targets</t>
  </si>
  <si>
    <t>Climate change is one of the most urgent and greatest challenges we will face in the not-so-distant future. As a strategy to reverse or at least mitigate this problem, the concept of carbon neutrality has become essential. According to the IPCC (Intergovernmental Panel on Climate Change), carbon neutrality is achieved when total greenhouse gas (GHG) emissions are equal to the total amount removed on a global scale. This can be achieved by reducing GHG emissions through changes in energy sources and industrial processes.
The chemical industry is a major emitter of greenhouse gases (GHG), globally accounting for 1.5 billion tons of CO₂ emitted from its production processes and the energy used in them, according to information from the International Energy Agency.
Aware of our impact on this issue, since 2008 Braskem has conducted an annual GHG emissions inventory, which is our main management tool for this topic. In 2020, as a fundamental step in climate management, we defined objectives aimed at reducing GHG emissions, consolidating efforts to achieve carbon neutrality by 2050, in addition to making Braskem’s operations more resilient to the potential impacts of climate change. These objectives are:
By 2030:
Reduce scope 1 and 2 GHG emissions by 15% (reference: average of the years 2018 to 2020 – base year).
Source 85% of electricity from renewable sources for all Braskem industrial operations.
Expand bioproduct production capacity to 1 million tons.
Increase our internal water security index to 100%.
Reduce exposure to climate risks identified as high.
By 2050:
Achieve carbon neutrality.
To reach these objectives, we developed the first version of our climate transition plan, based on the principles of the UK Transition Plan Task Force (UKTPT) and the Task Force on Climate-Related Financial Disclosures (TCFD), which was published in 2025. The plan includes details on Braskem’s strategy to reduce GHG emissions and the actions the organization will undertake to support the transition to a low-carbon economy, such as the Industrial Decarbonization Program, studies on new low-carbon technologies through the Decarbonization Technologies Platform, and other workstreams. Furthermore, it presents information related to climate risk management and adaptation, management tools, the use of technological innovation, as well as actions to engage the value chain.</t>
  </si>
  <si>
    <t>RT-CH-120 | Air Quality</t>
  </si>
  <si>
    <t>RT-CH-120a.1 - Air emissions of the following pollutants: (1) NOx (excluding N2O), (2) SOx, (3) volatile organic compounds (VOCs), and (4) hazardous air pollutants (HAPs)</t>
  </si>
  <si>
    <t>Significant atmospheric emissions, in kilograms or multiples, for each of the following elements (kg)</t>
  </si>
  <si>
    <t>NOx: Reduction in NOx emission in Q1 BA (reduction of fuel consumption), Q4 DCX, CS1 AL (reduction of operating time, until September 2025) and Braskem Idesa.
SOx: Increase in SOx emission from Q2 RS due to longer operating time of the source and consequently higher use of coal and due to the quality of the coal used in the year (increase in the use of national coal).
VOCs: Reduction of VOC emissions in the BA regional and SP regional due to positive results of the Fugitive Emissions Monitoring Campaigns.
HAP: Reduction of the emission of hazardous air pollutants in the BA regional.
PM: Increased emission of particulate matter in the Chemicals unit of BA and SP. 
Other Emissions: Reduction of other emissions for RS regional (due to the fact that the operating time of certain sources is shorter), US plants and Braskem Idesa.</t>
  </si>
  <si>
    <t>Source of the emission factors used</t>
  </si>
  <si>
    <t>Standards, methodologies, assumptions, and/or calculation tools used</t>
  </si>
  <si>
    <t>RT-CH-130 | Energy Management</t>
  </si>
  <si>
    <t>RT-CH-130a.1. - (1) Total energy consumed, (2) percentage grid electricity, (3) percentage renewable, (4) total self-generated energy</t>
  </si>
  <si>
    <t>Energy</t>
  </si>
  <si>
    <t>Energy consumption</t>
  </si>
  <si>
    <t>Intensity of energy consumption (GJ/t)</t>
  </si>
  <si>
    <t>% of energy coming from the grid*</t>
  </si>
  <si>
    <t>8,1% </t>
  </si>
  <si>
    <t>65,0% </t>
  </si>
  <si>
    <t>0,6% </t>
  </si>
  <si>
    <t>*Reporting started in 2022</t>
  </si>
  <si>
    <t>Residual fuels</t>
  </si>
  <si>
    <t>23% </t>
  </si>
  <si>
    <t>Electricity</t>
  </si>
  <si>
    <t xml:space="preserve">Coal </t>
  </si>
  <si>
    <t>Steam**</t>
  </si>
  <si>
    <t>ND</t>
  </si>
  <si>
    <t>8% </t>
  </si>
  <si>
    <t>Other fuels</t>
  </si>
  <si>
    <t xml:space="preserve">
1%</t>
  </si>
  <si>
    <t>**included in 2023 due to the relevance of the VESTA and VEOLIA projects</t>
  </si>
  <si>
    <t>Renewable energy in Braskem's energy matrix</t>
  </si>
  <si>
    <t>Clean and/or renewable energy consumed (% of total energy consumed)</t>
  </si>
  <si>
    <t>Total clean and/or renewable energy purchased (% of total energy purchased)</t>
  </si>
  <si>
    <t>18,8% </t>
  </si>
  <si>
    <t>Renewable electricity purchased(1) (% of total electricity purchased)</t>
  </si>
  <si>
    <t xml:space="preserve">RT-CH-140 | Water Management </t>
  </si>
  <si>
    <t>RT-CH-140a.1 - Total water withdrawn, (2) total water consumed, percentage of each in regions with high or extremely high baseline water stress</t>
  </si>
  <si>
    <t>Water abstracted</t>
  </si>
  <si>
    <t>Total water abstracted (m3)</t>
  </si>
  <si>
    <t>Surface source water</t>
  </si>
  <si>
    <t>Ground source water</t>
  </si>
  <si>
    <t>Purchased water (third part)</t>
  </si>
  <si>
    <t>Reclaimed water</t>
  </si>
  <si>
    <t>Total Braskem water withdrawal (m3)</t>
  </si>
  <si>
    <t>Total water withdrawal in areas of water stress (megaliters)</t>
  </si>
  <si>
    <t>% water stress</t>
  </si>
  <si>
    <t>Consumed water</t>
  </si>
  <si>
    <t>Total water consumed (m3)</t>
  </si>
  <si>
    <t>There was an update of the data to maintain the same conceptual basis of CSA, for this reason, the evidence from indicators center (SASB 140) is different from the data answered in the question. Braskem considers SASB methodology, which is Water Consumption = Water Withdrawal (-) Water Transferred/Sold, different than CSA that considers Water Consumption = Water Withdrawal (-) Water Discharge.</t>
  </si>
  <si>
    <t>RT-CH-140a.2 - Number of incidents of non-compliance associated with water quality permits, standards, and regulations</t>
  </si>
  <si>
    <t>There were no incidents in 2025 that led to citations from which there was no possibility of further appeals.</t>
  </si>
  <si>
    <t>RT-CH-140a.3. - Description of water management risks and discussion of strategies and practices to mitigate those risks</t>
  </si>
  <si>
    <t xml:space="preserve"> The water-related risk arises mainly from the partial or total reduction of the availability of this resource, which may result in the partial or total interruption of the production process of the exposed industrial units. One of the most relevant potential threats is that associated with climate change, which can intensify the occurrence of severe droughts, causing direct and indirect impacts on water use by all users in the region — including local communities. This scenario increases the likelihood of conflicts over the use of water resources, as various sectors compete for available water, increasing the risk of operational restrictions, regulatory limitations and potential social tensions.
Surface catchment in watersheds is the most common way of obtaining water, but from a risk perspective, it is also one of the most vulnerable. This vulnerability intensifies when the watershed is under high or moderate water risk, particularly in regions exposed to potential severe droughts, as indicated by climate risk studies. In these scenarios, priority for surface water use is typically directed toward local communities to ensure human consumption. This is one of the reasons why it is essential that industrial units seek alternative and more sustainable sources that do not compete with community use, such as reuse of treated effluents, seawater desalination, among other available technological solutions.
The drive to find new, more sustainable sources of water requires commitment and partnership between different players, because the more people involved in a joint initiative, the lower the implementation and operating costs tend to be. Additionally, full regulatory certainty has yet to be established for certain non-conventional water sources, as the corresponding legal frameworks are still under development or are awaiting comprehensive implementation. This situation reinforces the need for coordination between companies, regulatory agencies and other users to enable more resilient and sustainable solutions in the use of water resources.
Braskem regularly revises its climate risk studies to maintain up-to-date mapping of regions exposed to a higher probability of severe drought, and to ensure that watershed risk assessments in these critical areas remain current. To identify, prioritize and define mitigation actions, the company uses a methodology developed by FGV-SP, based on the framework  (WIZARD FROM UKCIP AND INCAE - AUSTRALIAN GOVERNMENT GUIDELINES FOR RISK ASSESSMENT). In addition, it uses the WRI Aqueduct and AdaptaBrasil tools to assess short- and long-term risks (horizons 2030 and 2050) related to water stress in watersheds. Based on these studies, Braskem identified all regions with water stress potential and carried out an in-depth risk analysis of the corresponding basins, allowing to prioritize the most vulnerable areas and, from this, to define a set of mitigation actions. These actions have already been implemented, are in progress or are in the planning phases, according to the priority level assigned to each region. Key mitigation alternatives assessed include the use of reclaimed water, desalinated water, and other sources that lessen reliance on conventional withdrawals, especially in high-risk regions. In terms of water quality, this parameter is also considered to have a direct impact on industrial operations. An example of this is the Aquapolo Project in São Paulo, which not only solved the water availability challenge through reuse, but also improved the quality of the water supplied to the operation, reducing the need for intervention in the equipment and reducing the consumption of chemicals in the treatment.
After conducting studies of climate risks and water risk in river basins, Braskem identified regions with potential water stress and areas where the basins are at high or moderate risk, with a time horizon of 2030 and 2050, with a potential impact on the company's operations in these regions. With this in mind, to ensure operational continuity, the company has defined an action plan (climate change adaptation plan) for all these exposed industrial units to identify and implement new, more sustainable and safer sources of water abstraction. Our goal, with a time horizon of 2030, is to achieve 100% water safety in 100% of operations and reduce to zero the number of high climate risks, which includes severe droughts.
The regions of potential water stress where Braskem operates are located in Alagoas, Bahia, Rio de Janeiro, Sao ABC and Paulinia (SP). There are already actions implemented or underway to mitigate 100% of these risks by 2030 in all these regions.</t>
  </si>
  <si>
    <t>RT-CH-150 | Hazardous waste management</t>
  </si>
  <si>
    <t>RT-CH-150a.1 - Amount of hazardous waste generated, percentage recycled</t>
  </si>
  <si>
    <t>Total hazardous waste (kg)</t>
  </si>
  <si>
    <t xml:space="preserve">Generation </t>
  </si>
  <si>
    <t>23.484.605 </t>
  </si>
  <si>
    <t xml:space="preserve"> 21.979.020 </t>
  </si>
  <si>
    <t>Destination</t>
  </si>
  <si>
    <t xml:space="preserve">Recycled </t>
  </si>
  <si>
    <t>Reuse (repurposing)</t>
  </si>
  <si>
    <t xml:space="preserve">Composting </t>
  </si>
  <si>
    <t>Recovery (including energy)</t>
  </si>
  <si>
    <t> 17.156.910</t>
  </si>
  <si>
    <t>It should be noted that the generation and destination indicator do not necessarily go together. This is because the waste materials that are being sent to a location requires specific planning, which includes determining the total volume of waste being sent and organizing the logistics involved in transporting it to the treatment facility. This way, the waste can be generated in one month, but it will not necessarily be sent for treatment in the same month.
The classification of solid waste involves identifying the process or activity that gave rise to it, its constituents and characteristics, and comparing these constituents with lists of waste and substances whose impact on health and the environment is known. In Brazil, Braskem adhere to national standards as well as ABNT NBR 10.004 - SOLID WASTE - CLASSIFICATION.</t>
  </si>
  <si>
    <t>RT-CH-210 | Relationship with Communities</t>
  </si>
  <si>
    <t>RT-CH-210a.1 - Discussion of engagement processes to manage risks and opportunities associated with community interests</t>
  </si>
  <si>
    <r>
      <rPr>
        <sz val="14"/>
        <color rgb="FF000000"/>
        <rFont val="Aptos Narrow"/>
        <scheme val="minor"/>
      </rPr>
      <t xml:space="preserve">All plants have risks and negative impacts inherent to the industrial process. Braskem conducts annual socio-environmental and local community risk assessments across its global footprint, fully integrated into the corporate Enterprise Risk Management (ERM) process. Since 2020, this has been complemented by our Community Engagement methodology, ensuring a strategic and unified approach to local relationship management. In 2025, this methodology was subject to a review process to improve how it fits with the company's current risk analysis methods.
Also, since 2017, Braskem has also conducted human rights due diligence processes in its operations (global coverage as of 2022), where the first step is mapping out risks to people. The goal is to identify any human rights risks, when they exist, be they for internal rights holders, such as third parties, the chain, the communities where we operate, or the general public. Once real and potential impacts are mapped, they are also incorporated into the company's corporate risk matrix and work begins that involves all key areas of the company for analysis of current actions, development of action plans and negotiations. 
</t>
    </r>
    <r>
      <rPr>
        <b/>
        <sz val="14"/>
        <color rgb="FF000000"/>
        <rFont val="Aptos Narrow"/>
        <scheme val="minor"/>
      </rPr>
      <t>APELL</t>
    </r>
    <r>
      <rPr>
        <sz val="14"/>
        <color rgb="FF000000"/>
        <rFont val="Aptos Narrow"/>
        <scheme val="minor"/>
      </rPr>
      <t xml:space="preserve">: The APELL process was introduced in 1988 under the leadership of the United Nations Environment Program (UNEP) which formulated its guidelines from actions in cooperation with the Chemical Industries Association of the United States and the European Council of Chemical Industry Federations. Since then, this initiative has inspired collaborative planning activities focused on accident prevention around the world and preparing public agencies that work in emergency response as well as the communities, with information on how to proceed in order to minimize impacts in the event of emergency situations. In Brazil, the Brazilian Chemical Industry Association (ABIQUIM) was tasked with disseminating it. As such, emergency response plans for community safety are created through a collaborative process, with multiple parties or stakeholders contributing and cooperating, based on a shared set of organized information.
In regions where we do not have the APELL process established, we conduct training and activities through associations we are part of, such as Industrial Development Committees (COFIP, COFIC) and Civil Defense Centers (NUDEC).
Our engagement with communities in the vicinity of our operations and offices is ongoing, materialized through a framework of social investment projects, charitable donations, and targeted relationship-building with community leaders and relevant stakeholders. In 2025, we invested US$3.4 million globally in 185 social and corporate volunteering actions, prioritizing initiatives aligned with the social responsibility strategy in Brazil, Mexico, the United States and Europe, directly benefiting about 389,000 people.
</t>
    </r>
    <r>
      <rPr>
        <b/>
        <sz val="14"/>
        <color rgb="FF000000"/>
        <rFont val="Aptos Narrow"/>
        <scheme val="minor"/>
      </rPr>
      <t>Circular economy and climate change</t>
    </r>
    <r>
      <rPr>
        <sz val="14"/>
        <color rgb="FF000000"/>
        <rFont val="Aptos Narrow"/>
        <scheme val="minor"/>
      </rPr>
      <t xml:space="preserve">: supporting initiatives that stimulate responsible disposal and conscious consumption, develop the recycling value chain or that enable the reduction of inequalities resulting from climate change. 
Project highlights: Ser+, Enrede, Plastitroque, Plastitrueque, Philadelphia Eagles
Professional and Technological Education: carrying out initiatives related to Science, Technology, Engineering, Mathematics (STEM) and professional training for the petrochemical industry and its value chain. 
Project highlights: Professional Qualification Program, Proyectando mi Futuro, Science Leadership Academy
Social Inclusion: taking proactive steps to address and ameliorate issues related to social disparities and income levels through chemistry and plastic solutions or that contribute to social inclusion through income improvement. 
Braskem Entrepreneurs, Braskem Academy, Ponto da Moda, Empreendiendo y Cresciendo, Donation of resins to AACD and Amigos do Bem
 Some of our projects that have been executed include:
</t>
    </r>
    <r>
      <rPr>
        <b/>
        <sz val="14"/>
        <color rgb="FF000000"/>
        <rFont val="Aptos Narrow"/>
        <scheme val="minor"/>
      </rPr>
      <t>Enrede Project</t>
    </r>
    <r>
      <rPr>
        <sz val="14"/>
        <color rgb="FF000000"/>
        <rFont val="Aptos Narrow"/>
        <scheme val="minor"/>
      </rPr>
      <t xml:space="preserve">: In 2025, we renewed our support for the 2nd cycle of the Enrede project through a partnership with the Nova Maré Institute. The project installs eco-barriers in Santos-SP estuary channels to prevent incorrectly disposed waste from reaching the sea. Following the recovery of the mangrove area near the eco-barriers, we observed an increased density of two flocking species (Scarlet Ibis and Snowy Egret) and the return of eleven other species, including the Ucides cordatus (Uçá crab).
Environmental education campaigns were also conducted with 10 schools in the neighborhood and an Indigenous village, promoting citizen science and scientific thinking among the 2,300 children and adolescents. Through our waste-for-food exchange program, we successfully recovered nearly 1 metric ton of plastic in 2025, providing essential food baskets to over 300 community members. 
</t>
    </r>
    <r>
      <rPr>
        <b/>
        <sz val="14"/>
        <color rgb="FF000000"/>
        <rFont val="Aptos Narrow"/>
        <scheme val="minor"/>
      </rPr>
      <t>Ser+ Program (Brazil)</t>
    </r>
    <r>
      <rPr>
        <sz val="14"/>
        <color rgb="FF000000"/>
        <rFont val="Aptos Narrow"/>
        <scheme val="minor"/>
      </rPr>
      <t xml:space="preserve">: The Ser+ program offers technical and structural support to recycling cooperatives through biweekly face-to-face consultations, quarterly leader forums, health and safety workshops, as well as training in Excel, administrative and financial management. It also promotes improvements in the productive layout of the units, helping to boost operational efficiency. Beyond simply providing resources, the program delivers knowledge and tools that strengthen the autonomy and sustainability of these organizations over the medium and long term.
In 2025, Ser+ allocated R$1.9 million in equipment and infrastructure donations, including providing consulting and training services, establishing itself as a structuring project aimed at promoting the independence of the triage units. The participating cooperatives sold 16,000 tons of waste, 3,800 tons of plastic, directly impacting the average income of the 680 cooperative members served.
</t>
    </r>
    <r>
      <rPr>
        <b/>
        <sz val="14"/>
        <color rgb="FF000000"/>
        <rFont val="Aptos Narrow"/>
        <scheme val="minor"/>
      </rPr>
      <t>Empreediendo y Cresciendo (Mexico)</t>
    </r>
    <r>
      <rPr>
        <sz val="14"/>
        <color rgb="FF000000"/>
        <rFont val="Aptos Narrow"/>
        <scheme val="minor"/>
      </rPr>
      <t xml:space="preserve">: the project, implemented by Braksem Idesa, organizes activities in support of groups of entrepreneurs, offering training and equipment to contribute to the creation of new ventures or the improvement of productive projects. In 2025, courses on business models, basic baking, pastry, hairdressing and basic aluminum work were held, benefiting 112 people from the community of Nanchital.
</t>
    </r>
    <r>
      <rPr>
        <b/>
        <sz val="14"/>
        <color rgb="FF000000"/>
        <rFont val="Aptos Narrow"/>
        <scheme val="minor"/>
      </rPr>
      <t>Future of STEM Scholars Initiative – FOSSI (USA)</t>
    </r>
    <r>
      <rPr>
        <sz val="14"/>
        <color rgb="FF000000"/>
        <rFont val="Aptos Narrow"/>
        <scheme val="minor"/>
      </rPr>
      <t xml:space="preserve">: Braskem America supports FOSSI, a non-profit extension of the American Institute of Chemical Engineers (AIChE) that offers scholarships for students pursuing STEM (Science, Technology, Engineering and Mathematics) degrees at historically black universities (HBCUs) in the United States. Through FOSSI, we support students who receive leadership development, mentoring, and internship opportunities.
</t>
    </r>
    <r>
      <rPr>
        <b/>
        <sz val="14"/>
        <color rgb="FF000000"/>
        <rFont val="Aptos Narrow"/>
        <scheme val="minor"/>
      </rPr>
      <t xml:space="preserve">GLOBAL VOLUNTEER PROGRAM
</t>
    </r>
    <r>
      <rPr>
        <sz val="14"/>
        <color rgb="FF000000"/>
        <rFont val="Aptos Narrow"/>
        <scheme val="minor"/>
      </rPr>
      <t xml:space="preserve">Braskem's Global Volunteer Program is an essential pillar of the social responsibility strategy. Its goal is to mobilize employees globally for voluntary actions that support social organizations in the communities near the operations and offices. 
We also held the second edition of the </t>
    </r>
    <r>
      <rPr>
        <b/>
        <sz val="14"/>
        <color rgb="FF000000"/>
        <rFont val="Aptos Narrow"/>
        <scheme val="minor"/>
      </rPr>
      <t>Voluntary Mentoring</t>
    </r>
    <r>
      <rPr>
        <sz val="14"/>
        <color rgb="FF000000"/>
        <rFont val="Aptos Narrow"/>
        <scheme val="minor"/>
      </rPr>
      <t xml:space="preserve"> in 2025. Over a four-week period, 25 team members mentored 25 students from surrounding communities who were enrolled in technical or undergraduate programs, providing guidance on career planning, hard and soft skills development, personal branding, and job interview preparation, supported by dedicated methodology and exclusive learning materials.  
Another key highlight was the Braskem Volunteer Challenge, engaging 1,003 team members and 590 guests, who carried out 276 hands-on volunteer activities and organized 24 fundraising and donation drives. These initiatives directly benefited 3,930 people in 22 institutions. These numbers reflect the strength of collaboration and the positive impact we can generate as a team. 
</t>
    </r>
    <r>
      <rPr>
        <b/>
        <sz val="14"/>
        <color rgb="FF000000"/>
        <rFont val="Aptos Narrow"/>
        <scheme val="minor"/>
      </rPr>
      <t xml:space="preserve">2025 Global Key Results
</t>
    </r>
    <r>
      <rPr>
        <sz val="14"/>
        <color rgb="FF000000"/>
        <rFont val="Aptos Narrow"/>
        <scheme val="minor"/>
      </rPr>
      <t xml:space="preserve">
2832 volunteers (1739 members and 1093 external guests)
17.6% total engagement
13,743 hours of volunteer work
395 initiatives
45 institutions
183,043 beneficiaries</t>
    </r>
  </si>
  <si>
    <t>RT-CH-320 | Occupational Health and Safety</t>
  </si>
  <si>
    <t>RT-CH-320a.1 - (1) Total recordable incident rate (TRIR) and (2) fatality rate for (a) direct employees and (b) third-party employees</t>
  </si>
  <si>
    <t>Total Recordable Incidents Rate (TRIR) for work-related injuries and illnesses</t>
  </si>
  <si>
    <t>Occupational accidents classified as recordable at OSHA's discretion</t>
  </si>
  <si>
    <t>Fatal accidents</t>
  </si>
  <si>
    <t xml:space="preserve">Identified occupational diseases </t>
  </si>
  <si>
    <t>TRIR</t>
  </si>
  <si>
    <t xml:space="preserve">Fatal accident rate </t>
  </si>
  <si>
    <t>Braskem Employees</t>
  </si>
  <si>
    <t>Occupational accidents classified as recordable at OSHA's discretion.</t>
  </si>
  <si>
    <t>Contractors</t>
  </si>
  <si>
    <t>RT-CH.320a.2 - Description of efforts to assess, monitor, and reduce exposure of employees and contract workers to long-term (chronic) health risks</t>
  </si>
  <si>
    <t>Long-term (chronic) occupational risks at Braskem are managed by the Occupational Hygiene teams. This management is not only required in local legislation, but also through Intelius' Corporate HSE Guideline, Braskem's internal management system. Based on these requirements, the teams perform a risk assessment of the relationship between activities and inventory of chemical, physical, biological and ergonomic agents, generating a priority agent monitoring program to monitor and control exposures/high risk scenarios. Controls are implemented for cases where the risk is defined as high, such as the use of PPE, health monitoring, training and projects to reduce the risk at the source or on the trajectory, in order to protect the health of workers. This management is done for all members.
For third parties, Braskem operates in two areas. For the risks generated by Braskem, it monitors and communicates these exposures through an annual report. For the risks generated by the third party, Braskem monitors these using its third-party management process, focusing on ensuring compliance with legal and internal HSE requirements.
In addition to the management mentioned above, there is an effort dedicated to forward-thinking and risk prevention that is aimed at preventing new risks from being included in processes and activities. So whenever new projects, processes or changes occur, there is an evaluation flow in which experts attempt to map, eliminate or control potential risks, even in the design phase, before the change happens. This entire process is managed by the global Change Management standard. In order to support this process, the engineering department, in conjunction with the HSE team, developed a normative standard with HSE Criteria for Engineering Projects.
As a further contribution to this topic, work was initiated on the development of the proposed matrix and the implementation of a risk-based Occupational Hygiene source management program. In 2025, there was an initial plan to launch a pilot program, but it did not occur. This pilot has been rescheduled for 2027.</t>
  </si>
  <si>
    <t>RT-CH-410 | Product Design for Use Phase Efficiency</t>
  </si>
  <si>
    <t>RT-CH-410a.1 - Revenue from products designed for use phase resource efficiency</t>
  </si>
  <si>
    <t xml:space="preserve">Volume (tons new grades/tons total sales) </t>
  </si>
  <si>
    <t>Mass (USD of total contribution margin of new grades/ USD total contribution margin of all grades)</t>
  </si>
  <si>
    <r>
      <t xml:space="preserve">Percentage of contribution of new products¹ launched in the last 5 years evaluated against the total (all grades) sold by Braskem.
</t>
    </r>
    <r>
      <rPr>
        <b/>
        <sz val="14"/>
        <rFont val="Aptos Narrow"/>
        <family val="2"/>
        <scheme val="minor"/>
      </rPr>
      <t xml:space="preserve"> ¹New products</t>
    </r>
    <r>
      <rPr>
        <sz val="14"/>
        <rFont val="Aptos Narrow"/>
        <family val="2"/>
        <scheme val="minor"/>
      </rPr>
      <t>:
(ü) New PE, EVA, PP or PVC: modified product (in reactor and/or extrusion) that complements Braskem's current portfolio. The new product is expected to feature a perceived improved property (e.g., mechanical properties, optical properties, increased productivity and/or energy savings in customers, lower VOC emissions, etc.) compared to an existing grade. It is not necessary to have a new grid name to be considered a new product.
(ü) New Green Polymers will be considered a new product, even if they have the same performance as the petrochemical version.</t>
    </r>
  </si>
  <si>
    <t>RT-CH-410b.1 - Percentage of products that contain Globally Harmonized System of Classification and Labelling of Chemicals (GHS) Category 1 and 2 Health and Environmental Hazardous Substances, (2) percentage of such products that have undergone a hazard assessment</t>
  </si>
  <si>
    <t xml:space="preserve">Percentage of products that contain Globally Harmonized System of Classification and Labelling of Chemicals (GHS) </t>
  </si>
  <si>
    <t>Percentage of such products that have undergone a hazard assessment</t>
  </si>
  <si>
    <t>The percentage of Braskem products sold in 2025 that contain a chemical classified in GHS Categories 1 or 2 increased (9.4% – 85/903 products sold) compared to the 2024 value (reported as 8% – 73/933 products sold). This variation is shaped both by a lower total number of products sold in 2025 (903 compared to 933) and by a higher number of chemicals sold in 2025 that contained substances classified by the GHS in concentrations equal to or greater than the respective hazard cutoff limit for disclosure in SDS (60 versus 45).</t>
  </si>
  <si>
    <t>RT-CH-410b.2 - Discussion of strategy to: (1) manage chemicals of concern and (2) develop alternatives with reduced human and/or environmental impact</t>
  </si>
  <si>
    <t>Product Stewardship is a fundamental part of the design, manufacture, distribution, use, recycling and disposal of Braskem products. There are multiple formal Product Stewardship review points throughout the product innovation process from stage to stage for development and management.
Braskem uses a Product Administration Risk Management practice to assess and mitigate environmental and health impacts of chemicals of concern. The Risk Management strategy includes a classification of risks, as well as risk assessment, prioritization and mitigation (discussed on Braskem's Product Stewardship website: https://www.braskem.com.br/productstewardship). 
Braskem Product Stewardship conducts risk assessments for the raw materials used in the production of its products. The risk identification process includes the assessment of raw material components (active ingredients and identified impurities/by-products) according to the following metrics:
1. List status in Prop 65, SVHC, GADSL and RoHS lists
2. GHS environmental and health hazard classifications
3. Presence of heavy metals, allergens, plant/animal substances, transgenic substances, nanomaterials and ozone depleting substances
Braskem also carried out specific safety assessments for its portfolio of products, when applicable, to protect human health and the environment. Potential health risk assessments are conducted using a worst-case exposure scenario, encompassing prospective formulations and specific process conditions. We verify that these levels remain below regulatory limits and peer-reviewed scientific thresholds designed to protect human health and the environment.
In 2023, Braskem implemented an internal Chemicals of Concern (CoC) program for characterization, prioritization and risk management. Braskem uses the CoC program to select and evaluate its raw materials, process chemicals and product portfolio, detecting the presence of chemicals added intentionally and unintentionally. The chemicals included in the assessment are listed on various risk, regulatory and chemical substance of concern lists, including:
1. Table of Harmonized Entries in Annex VI of the CLP (chemicals with harmonized CLP risk classifications)
2. Annex XIV of REACH
3. Annex XVII of REACH
4. REACH SVHC list
5. ECHA PBT Assessment List
6. ECHA Endocrine Disruptor (ED) Assessment List
7. ECHA Continuous Community Action Plan (CoRAP)
8. California Proposition 65 List
9. Global Automotive Declarable Substances List (GADSL)
10. ChemSec 'Replace Now' (SIN) List
11. UN List of Persistent Organic Pollutants (POPs)
More than 800 chemicals were evaluated in the Chemicals of Concern (CoC) program between 2023 and 2024, resulting in the identification and prioritization of chemicals in Braskem products for further investigation and possible reformulation. In addition, a CoC screening tool has been implemented for researchers to utilize during their innovation developments. In line with our commitment to health, safety, and Responsible Care, Braskem's CoC program – focused on characterizing, prioritizing, and managing risks across the entire product portfolio, together with the internal CoC screening tool applied to innovation projects – has become a strategic instrument for building a more sustainable product portfolio. As a result, projects were taken on to implement increasingly safer Braskem products using risk-based approaches.</t>
  </si>
  <si>
    <t>RT-CH-410c.1 - Percentage of products by revenue that contain genetically modified organisms (GMOs)</t>
  </si>
  <si>
    <t>% of Braskem's commercial products allegedly sold in 2022 were manufactured with GMO-derived additives.</t>
  </si>
  <si>
    <t>The percentage of GMO-containing products sold in 2025 was reduced (15.6% – 141/903) compared to 2024 (16.4% – 153/933). This variance is largely due to the removal of 13 GMO-containing grades from commercial sale in Brazil that were sold in 2024. This resulted either from a lack of active sales in 2025 or from the consolidation of grades previously in the development phase. In addition, two Brazilian grades were reformulated between 2024 and 2025 to not contain GMO additives.</t>
  </si>
  <si>
    <t>RT-CH-530 | Legal and regulatory management</t>
  </si>
  <si>
    <t>RT-CH-530a.1 - Discussion of corporate positions related to government regulations and/or policy proposals that address environmental and social factors affecting the industry</t>
  </si>
  <si>
    <t xml:space="preserve">Braskem works legitimately together with public policy makers, industry associations and civil society actors to develop a technical and regulatory framework that helps companies reduce emissions. In 2024, the law establishing the Brazilian Emissions Trading System (SBCE) was signed, a fundamental milestone for the development of a regulated carbon market in the country. Braskem actively engaged in the stakeholder consultations preceding the enactment of the legislation. The company supported the implementation of cap-and-trade mechanisms, sectoral emission frameworks, and carbon border adjustments, further demonstrating its leadership in the transition toward a low-carbon economy.
In Europe, Braskem continued to play a leading role, especially in discussions on bio-based plastics, sustainability criteria for raw material selection, and the harmonization of biogenic carbon accounting standards in corporate inventories and life cycle assessments. These topics are critical to ensuring that bio-based plastics are properly recognized and, consequently, receive the necessary incentives within regulations such as the Packaging and Packaging Waste Regulation (PPWR). As active members of the Renewable Carbon Initiative, the Biobased Industries Consortium and Plastics Europe, we are now taking a leading role and also contributing to numerous technical discussions and communication strategies throughout our value chain. The External Affairs Council of the European Union continues to promote the innovative leadership of Braskem, demonstrating how our industry can be part of a carbon neutral circular economy.
As part of Braskem's efforts to achieve climate neutrality, the company has been acting strategically in support of public policies and initiatives that promote sustainability in the industrial sector. An example of this engagement is Braskem’s active contribution to the formulation of the Brazilian Sustainable Taxonomy, developed by the federal government to direct investments toward environmentally sustainable economic activities.
In addition, Braskem's green polyethylene is participating in the pilot phase of the Green Seal Program, spearheaded by the Ministry of Industry. The program certifies Brazilian products that are consistent with the most sustainable practices. For green polyethylene, the main environmental advantage is its capacity to remove CO₂ from the atmosphere through the use of renewable feedstocks, underscoring Braskem’s commitment to climate change mitigation solutions. In 2025, Braskem was also present at the main global forums focused on sustainability discussions, such as the 30th United Nations Conference on Climate Change (COP 30), held in the city of Belém. The company took part in numerous debates on the subject, sharing its initiatives that contribute to the reduction of greenhouse gas emissions. </t>
  </si>
  <si>
    <t>Investments in associations</t>
  </si>
  <si>
    <t>R$ thousand</t>
  </si>
  <si>
    <t>Qty.</t>
  </si>
  <si>
    <t>Europe and Asia</t>
  </si>
  <si>
    <t>RT-CH-540 | Safety, emergency, operational preparedness and response</t>
  </si>
  <si>
    <t>RT-CH-540a.1 - Process Safety Incidents Count (PSIC), Process Safety Total Incident Rate (PSTIR), and Process Safety Incident Severity Rate (PSISR)</t>
  </si>
  <si>
    <t>Accident rate of processes</t>
  </si>
  <si>
    <t>TIER 1</t>
  </si>
  <si>
    <t>No.</t>
  </si>
  <si>
    <t>TIER 1 Severity Score</t>
  </si>
  <si>
    <t>CCPS Criteria</t>
  </si>
  <si>
    <t>TIER 1 Rate - ABNT</t>
  </si>
  <si>
    <t>no. x MM/Hht</t>
  </si>
  <si>
    <t>TIER 1 Rate - OSHA</t>
  </si>
  <si>
    <t>no. x 200.000/Hht</t>
  </si>
  <si>
    <t>TIER 1 Severity Rate - ABNT</t>
  </si>
  <si>
    <t>Classif. CCPS x MM/HHt</t>
  </si>
  <si>
    <t>TIER 1 Severity Rate - OSHA</t>
  </si>
  <si>
    <t>Classif. CCPS x 200.000/HHt</t>
  </si>
  <si>
    <t>Braskem does not report on the description of the severity of the accidents and the root causes.</t>
  </si>
  <si>
    <t>In relation to the previous year, there were no changes in the system used by the Company to classify process safety events. They continue to be classified according to Braskem Global Standard BRK-GST-00-000118-EN (HES INCIDENT CLASSIFICATION) and API Recommended Practice RP 754.</t>
  </si>
  <si>
    <t>RT-CH-540a.2 - Number of transport incidents</t>
  </si>
  <si>
    <t>Transport accident rate (severe + moderate)</t>
  </si>
  <si>
    <t>(No accidents/10,000 events)</t>
  </si>
  <si>
    <t>Road/Highway</t>
  </si>
  <si>
    <t>Maritime</t>
  </si>
  <si>
    <t>Railways</t>
  </si>
  <si>
    <t>(No accidents)</t>
  </si>
  <si>
    <t>Number of trips</t>
  </si>
  <si>
    <t>(No trips)</t>
  </si>
  <si>
    <t>Braskem does not disclose information on the root causes of transport accidents.</t>
  </si>
  <si>
    <t>EM-MD-110 | Greenhouse Gas Emissions</t>
  </si>
  <si>
    <t>EM-MD-110a.1 - Gross global Scope 1 emissions, percentage covered under emissions-limiting regulations</t>
  </si>
  <si>
    <t>According to RT-CH-110.</t>
  </si>
  <si>
    <t>EM-MD-110a.2 - Discussion of long-term and short-term strategy or plan to manage Scope 1 emissions, emissions reduction targets, and an analysis of performance against those targets</t>
  </si>
  <si>
    <t>EM-MD-120 | Atmospheric Emissions - Oil and Gas</t>
  </si>
  <si>
    <t>EM-MD-120a.1 - Air emissions of the following pollutants: (1) NOx (excluding N2O), (2) SOx, (3) volatile organic compounds (VOCs), and (4) particulate matter (PM10)</t>
  </si>
  <si>
    <t xml:space="preserve">EM-MD-160 | Ecological Impacts - Oil and gas </t>
  </si>
  <si>
    <t>EM-MD-160a.1 - Description of environmental management policies and practices</t>
  </si>
  <si>
    <t>Braskem has a Health, Safety, Environment, Quality and Productivity Corporate Policy, which explicitly emphasizes that these are core values of the company. The company ensures that the strategy is implemented through an integrated management system, focused on organizational excellence, efficiency in processes along the value chain, always valuing the sustainable use of natural resources and protection of the environment. Find out more at: https://api.mziq.com/mzfilemanager/v2/d/540b55c5-af99-45f7-a772-92665eb948e9/475de1c5-d853-3391-7373-28efdd29a3cf?origin=2.
The company also has a Global Sustainable Development Policy, which integrates and clarifies the corporate standards and guidelines related to the subject, as well as the voluntary commitments and international initiatives assumed by Braskem, inducing the definition of objectives and goals related to Sustainable Development (Macro Objectives), whose definition and implementation must be carried out throughout the Planning Cycle, considering qualitative and quantitative aspects in the various areas of Braskem. Find out more at: https://api.mziq.com/mzfilemanager/v2/d/540b55c5-af99-45f7-a772-92665eb948e9/b31a9aa8-a256-f80d-8afb-ecb6434589da?origin=2.</t>
  </si>
  <si>
    <t>EM-MD-160a.2 - Percentage of land owned, leased and/or operated in areas with protected conservation status or habitat of endangered species</t>
  </si>
  <si>
    <t>% of land owned, leased and/or operated with conservation status</t>
  </si>
  <si>
    <t>Total area owned, leased and/or operated (km2)</t>
  </si>
  <si>
    <t>Triunfo</t>
  </si>
  <si>
    <t>Santo André</t>
  </si>
  <si>
    <t>Camaçari</t>
  </si>
  <si>
    <t>Duque de Caxias</t>
  </si>
  <si>
    <t>Paulínia</t>
  </si>
  <si>
    <t>Cubatão</t>
  </si>
  <si>
    <t>La Porte, Texas</t>
  </si>
  <si>
    <t>Neal, West Virginia</t>
  </si>
  <si>
    <t>Mauá</t>
  </si>
  <si>
    <t>Marcus Hook, Pennsylvania</t>
  </si>
  <si>
    <t>Freeport, Texas</t>
  </si>
  <si>
    <t>Seadrift, Texas</t>
  </si>
  <si>
    <t>Schkopau, Germany</t>
  </si>
  <si>
    <t>Wesseling, Germany</t>
  </si>
  <si>
    <t>Maceió</t>
  </si>
  <si>
    <t>Marechal Deodoro</t>
  </si>
  <si>
    <t>Vila Prudente/Capuava</t>
  </si>
  <si>
    <t>Protected areas or with a habitat of endangered species (km2)</t>
  </si>
  <si>
    <t>Cinturão Verde - Cloro Soda, AL</t>
  </si>
  <si>
    <t>Projeto Benjamin - Braskem Idesa, MX</t>
  </si>
  <si>
    <t>EM-MD-160a.3 - Disturbed land area, percentage of impacted area restored</t>
  </si>
  <si>
    <t>Benjamin Project - Braskem Idesa, MX (km2)</t>
  </si>
  <si>
    <t xml:space="preserve">EM-MD-520 | Competitive Behavior - Oil and gas </t>
  </si>
  <si>
    <t>EM-MD-520a.1 - Total amount of monetary losses as a result of legal proceedings associated with federal pipeline and storage regulations</t>
  </si>
  <si>
    <t>Considering the materiality established for the Company's Financial Statements, no monetary losses were identified throughout 2025 resulting from legal proceedings associated with federal pipeline and storage regulations, conducted or monitored by the following legal teams: Environmental Legal, Regulatory Legal, Civil and Criminal Litigation, and Global Legal Renew/Green, Regulatory, and Transformation.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</si>
</sst>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3" formatCode="_-* #,##0.00_-;\-* #,##0.00_-;_-* &quot;-&quot;??_-;_-@_-"/>
    <numFmt numFmtId="164" formatCode="0.0%"/>
    <numFmt numFmtId="165" formatCode="#,##0;\(#,##0\)"/>
    <numFmt numFmtId="166" formatCode="_-* #,##0_-;\-* #,##0_-;_-* &quot;-&quot;??_-;_-@_-"/>
    <numFmt numFmtId="167" formatCode="0.0"/>
    <numFmt numFmtId="168" formatCode="0.000"/>
    <numFmt numFmtId="169" formatCode="#,##0.0"/>
    <numFmt numFmtId="170" formatCode="#,##0.000"/>
    <numFmt numFmtId="171" formatCode="_-* #,##0.0000_-;\-* #,##0.0000_-;_-* &quot;-&quot;??_-;_-@_-"/>
    <numFmt numFmtId="172" formatCode="_-* #,##0.00000_-;\-* #,##0.00000_-;_-* &quot;-&quot;??_-;_-@_-"/>
    <numFmt numFmtId="173" formatCode="_-* #,##0.00000000_-;\-* #,##0.00000000_-;_-* &quot;-&quot;??_-;_-@_-"/>
    <numFmt numFmtId="174" formatCode="_-* #,##0.000000000_-;\-* #,##0.000000000_-;_-* &quot;-&quot;??_-;_-@_-"/>
    <numFmt numFmtId="175" formatCode="_-* #,##0.00000000_-;\-* #,##0.00000000_-;_-* &quot;-&quot;????????_-;_-@_-"/>
    <numFmt numFmtId="176" formatCode="_-* #,##0.000000000_-;\-* #,##0.000000000_-;_-* &quot;-&quot;?????????_-;_-@_-"/>
    <numFmt numFmtId="177" formatCode="_-* #,##0.000_-;\-* #,##0.000_-;_-* &quot;-&quot;??_-;_-@_-"/>
    <numFmt numFmtId="178" formatCode="_(* #,##0_);_(* \(#,##0\);_(* &quot;-&quot;??_);_(@_)"/>
  </numFmts>
  <fonts count="88">
    <font>
      <sz val="11"/>
      <color theme="1"/>
      <name val="Aptos Narrow"/>
      <family val="2"/>
      <scheme val="minor"/>
    </font>
    <font>
      <sz val="11"/>
      <color theme="1"/>
      <name val="Aptos Narrow"/>
      <family val="2"/>
      <scheme val="minor"/>
    </font>
    <font>
      <b/>
      <sz val="11"/>
      <color theme="0"/>
      <name val="Aptos Narrow"/>
      <family val="2"/>
      <scheme val="minor"/>
    </font>
    <font>
      <sz val="11"/>
      <color rgb="FFFF0000"/>
      <name val="Aptos Narrow"/>
      <family val="2"/>
      <scheme val="minor"/>
    </font>
    <font>
      <b/>
      <sz val="11"/>
      <color theme="1"/>
      <name val="Aptos Narrow"/>
      <family val="2"/>
      <scheme val="minor"/>
    </font>
    <font>
      <u/>
      <sz val="11"/>
      <color theme="10"/>
      <name val="Aptos Narrow"/>
      <family val="2"/>
      <scheme val="minor"/>
    </font>
    <font>
      <b/>
      <sz val="12"/>
      <color theme="0"/>
      <name val="Aptos Narrow"/>
      <family val="2"/>
      <scheme val="minor"/>
    </font>
    <font>
      <b/>
      <sz val="12"/>
      <color rgb="FF002060"/>
      <name val="Aptos Narrow"/>
      <family val="2"/>
      <scheme val="minor"/>
    </font>
    <font>
      <b/>
      <sz val="16"/>
      <color rgb="FF002060"/>
      <name val="Aptos Narrow"/>
      <family val="2"/>
      <scheme val="minor"/>
    </font>
    <font>
      <sz val="14"/>
      <color theme="1"/>
      <name val="Aptos Narrow"/>
      <family val="2"/>
      <scheme val="minor"/>
    </font>
    <font>
      <b/>
      <sz val="14"/>
      <color theme="0"/>
      <name val="Aptos Narrow"/>
      <family val="2"/>
      <scheme val="minor"/>
    </font>
    <font>
      <b/>
      <sz val="14"/>
      <color rgb="FF002060"/>
      <name val="Aptos Narrow"/>
      <family val="2"/>
      <scheme val="minor"/>
    </font>
    <font>
      <b/>
      <sz val="14"/>
      <color rgb="FF0057B7"/>
      <name val="Aptos Narrow"/>
      <family val="2"/>
      <scheme val="minor"/>
    </font>
    <font>
      <b/>
      <sz val="16"/>
      <color rgb="FF0057B7"/>
      <name val="Aptos Narrow"/>
      <family val="2"/>
      <scheme val="minor"/>
    </font>
    <font>
      <sz val="12"/>
      <color theme="1"/>
      <name val="Aptos Narrow"/>
      <family val="2"/>
      <scheme val="minor"/>
    </font>
    <font>
      <sz val="12"/>
      <color rgb="FF002060"/>
      <name val="Aptos Narrow"/>
      <family val="2"/>
      <scheme val="minor"/>
    </font>
    <font>
      <sz val="8"/>
      <color theme="1"/>
      <name val="Aptos Narrow"/>
      <family val="2"/>
      <scheme val="minor"/>
    </font>
    <font>
      <sz val="14"/>
      <color rgb="FF000000"/>
      <name val="Times New Roman"/>
      <family val="1"/>
    </font>
    <font>
      <sz val="11"/>
      <name val="Aptos Narrow"/>
      <family val="2"/>
      <scheme val="minor"/>
    </font>
    <font>
      <b/>
      <sz val="14"/>
      <color theme="1"/>
      <name val="Aptos Narrow"/>
      <family val="2"/>
      <scheme val="minor"/>
    </font>
    <font>
      <sz val="14"/>
      <name val="Aptos Narrow"/>
      <family val="2"/>
      <scheme val="minor"/>
    </font>
    <font>
      <b/>
      <sz val="14"/>
      <color rgb="FFFFC000"/>
      <name val="Aptos Narrow"/>
      <family val="2"/>
      <scheme val="minor"/>
    </font>
    <font>
      <sz val="12"/>
      <name val="Aptos Narrow"/>
      <family val="2"/>
      <scheme val="minor"/>
    </font>
    <font>
      <b/>
      <sz val="22"/>
      <color rgb="FF0057B7"/>
      <name val="Aptos Narrow"/>
      <family val="2"/>
      <scheme val="minor"/>
    </font>
    <font>
      <b/>
      <sz val="11"/>
      <name val="Aptos Narrow"/>
      <family val="2"/>
      <scheme val="minor"/>
    </font>
    <font>
      <b/>
      <sz val="11"/>
      <color rgb="FFFFC000"/>
      <name val="Aptos Narrow"/>
      <family val="2"/>
      <scheme val="minor"/>
    </font>
    <font>
      <sz val="14"/>
      <color rgb="FFC00000"/>
      <name val="Aptos Narrow"/>
      <family val="2"/>
      <scheme val="minor"/>
    </font>
    <font>
      <b/>
      <sz val="11"/>
      <color rgb="FF002060"/>
      <name val="Aptos Narrow"/>
      <family val="2"/>
      <scheme val="minor"/>
    </font>
    <font>
      <b/>
      <sz val="11"/>
      <color theme="4"/>
      <name val="Aptos Narrow"/>
      <family val="2"/>
      <scheme val="minor"/>
    </font>
    <font>
      <b/>
      <sz val="14"/>
      <name val="Aptos Narrow"/>
      <family val="2"/>
      <scheme val="minor"/>
    </font>
    <font>
      <i/>
      <sz val="14"/>
      <name val="Aptos Narrow"/>
      <family val="2"/>
      <scheme val="minor"/>
    </font>
    <font>
      <b/>
      <sz val="11"/>
      <color theme="0" tint="-0.499984740745262"/>
      <name val="Aptos Narrow"/>
      <family val="2"/>
      <scheme val="minor"/>
    </font>
    <font>
      <sz val="14"/>
      <color theme="0" tint="-0.499984740745262"/>
      <name val="Aptos Narrow"/>
      <family val="2"/>
      <scheme val="minor"/>
    </font>
    <font>
      <i/>
      <sz val="14"/>
      <color theme="1"/>
      <name val="Aptos Narrow"/>
      <family val="2"/>
      <scheme val="minor"/>
    </font>
    <font>
      <sz val="14"/>
      <color rgb="FF002060"/>
      <name val="Aptos Narrow"/>
      <family val="2"/>
      <scheme val="minor"/>
    </font>
    <font>
      <b/>
      <sz val="14"/>
      <color rgb="FFC00000"/>
      <name val="Aptos Narrow"/>
      <family val="2"/>
      <scheme val="minor"/>
    </font>
    <font>
      <b/>
      <sz val="14"/>
      <color rgb="FFFF0000"/>
      <name val="Aptos Narrow"/>
      <family val="2"/>
      <scheme val="minor"/>
    </font>
    <font>
      <sz val="14"/>
      <color rgb="FFFF0000"/>
      <name val="Aptos Narrow"/>
      <family val="2"/>
      <scheme val="minor"/>
    </font>
    <font>
      <sz val="14"/>
      <name val="Calibri"/>
      <family val="2"/>
    </font>
    <font>
      <i/>
      <sz val="12"/>
      <name val="Aptos Narrow"/>
      <family val="2"/>
      <scheme val="minor"/>
    </font>
    <font>
      <b/>
      <sz val="14"/>
      <color theme="4"/>
      <name val="Aptos Narrow"/>
      <family val="2"/>
      <scheme val="minor"/>
    </font>
    <font>
      <sz val="14"/>
      <color rgb="FF000000"/>
      <name val="Aptos Narrow"/>
      <family val="2"/>
      <scheme val="minor"/>
    </font>
    <font>
      <b/>
      <sz val="14"/>
      <color rgb="FF000000"/>
      <name val="Aptos Narrow"/>
      <family val="2"/>
      <scheme val="minor"/>
    </font>
    <font>
      <b/>
      <sz val="16"/>
      <color rgb="FFFFCC66"/>
      <name val="Aptos Narrow"/>
      <family val="2"/>
      <scheme val="minor"/>
    </font>
    <font>
      <sz val="7"/>
      <color rgb="FF828282"/>
      <name val="Arial"/>
      <family val="2"/>
    </font>
    <font>
      <sz val="6"/>
      <color rgb="FF828282"/>
      <name val="Verdana"/>
      <family val="2"/>
    </font>
    <font>
      <sz val="14"/>
      <color rgb="FFC00D0E"/>
      <name val="Aptos Narrow"/>
      <family val="2"/>
      <scheme val="minor"/>
    </font>
    <font>
      <sz val="14"/>
      <color rgb="FF828282"/>
      <name val="Aptos Narrow"/>
      <family val="2"/>
      <scheme val="minor"/>
    </font>
    <font>
      <sz val="14"/>
      <name val="Aptos Narrow"/>
      <family val="2"/>
    </font>
    <font>
      <b/>
      <sz val="14"/>
      <name val="Aptos Narrow"/>
      <family val="2"/>
    </font>
    <font>
      <sz val="11"/>
      <color theme="0"/>
      <name val="Aptos Narrow"/>
      <family val="2"/>
      <scheme val="minor"/>
    </font>
    <font>
      <b/>
      <i/>
      <sz val="14"/>
      <name val="Aptos Narrow"/>
      <family val="2"/>
      <scheme val="minor"/>
    </font>
    <font>
      <sz val="14"/>
      <color rgb="FF000000"/>
      <name val="Aptos Narrow"/>
      <family val="2"/>
    </font>
    <font>
      <u/>
      <sz val="14"/>
      <color theme="10"/>
      <name val="Aptos Narrow"/>
      <family val="2"/>
      <scheme val="minor"/>
    </font>
    <font>
      <b/>
      <vertAlign val="superscript"/>
      <sz val="14"/>
      <color rgb="FF000000"/>
      <name val="Aptos Narrow"/>
      <family val="2"/>
      <scheme val="minor"/>
    </font>
    <font>
      <vertAlign val="superscript"/>
      <sz val="14"/>
      <color rgb="FF000000"/>
      <name val="Aptos Narrow"/>
      <family val="2"/>
      <scheme val="minor"/>
    </font>
    <font>
      <b/>
      <sz val="16"/>
      <color theme="1"/>
      <name val="Aptos Narrow"/>
      <family val="2"/>
      <scheme val="minor"/>
    </font>
    <font>
      <sz val="16"/>
      <color theme="1"/>
      <name val="Aptos Narrow"/>
      <family val="2"/>
      <scheme val="minor"/>
    </font>
    <font>
      <sz val="11"/>
      <name val="Aptos Narrow"/>
      <family val="2"/>
    </font>
    <font>
      <sz val="14"/>
      <name val="Aptos Narrow"/>
      <scheme val="minor"/>
    </font>
    <font>
      <sz val="11"/>
      <color theme="1"/>
      <name val="Aptos Narrow"/>
      <family val="2"/>
    </font>
    <font>
      <sz val="14"/>
      <color theme="1"/>
      <name val="Aptos Narrow"/>
      <family val="2"/>
    </font>
    <font>
      <b/>
      <sz val="14"/>
      <color rgb="FF0057B7"/>
      <name val="Aptos Narrow"/>
      <family val="2"/>
    </font>
    <font>
      <b/>
      <sz val="16"/>
      <color rgb="FF002060"/>
      <name val="Aptos Narrow"/>
      <family val="2"/>
    </font>
    <font>
      <sz val="14"/>
      <color theme="0" tint="-0.499984740745262"/>
      <name val="Aptos Narrow"/>
      <family val="2"/>
    </font>
    <font>
      <b/>
      <sz val="14"/>
      <color theme="1"/>
      <name val="Aptos Narrow"/>
      <family val="2"/>
    </font>
    <font>
      <b/>
      <sz val="22"/>
      <color rgb="FF0057B7"/>
      <name val="Aptos Narrow"/>
      <family val="2"/>
    </font>
    <font>
      <b/>
      <sz val="14"/>
      <name val="Aptos Narrow"/>
      <scheme val="minor"/>
    </font>
    <font>
      <b/>
      <sz val="14"/>
      <color theme="0"/>
      <name val="Aptos Narrow"/>
      <family val="2"/>
    </font>
    <font>
      <b/>
      <sz val="14"/>
      <color rgb="FF0057B7"/>
      <name val="Aptos Narrow"/>
    </font>
    <font>
      <b/>
      <sz val="14"/>
      <color rgb="FF0070C0"/>
      <name val="Aptos Narrow"/>
      <family val="2"/>
    </font>
    <font>
      <i/>
      <sz val="14"/>
      <color rgb="FFFF0000"/>
      <name val="Aptos Narrow"/>
      <family val="2"/>
    </font>
    <font>
      <b/>
      <sz val="16"/>
      <color rgb="FFFFCC66"/>
      <name val="Aptos Narrow"/>
      <family val="2"/>
    </font>
    <font>
      <b/>
      <sz val="16"/>
      <color rgb="FF0057B7"/>
      <name val="Aptos Narrow"/>
      <family val="2"/>
    </font>
    <font>
      <b/>
      <sz val="14"/>
      <color rgb="FF002060"/>
      <name val="Aptos Narrow"/>
      <family val="2"/>
    </font>
    <font>
      <b/>
      <sz val="14"/>
      <name val="Aptos Narrow"/>
    </font>
    <font>
      <sz val="14"/>
      <name val="Aptos Narrow"/>
    </font>
    <font>
      <i/>
      <sz val="12"/>
      <name val="Aptos Narrow"/>
      <family val="2"/>
    </font>
    <font>
      <sz val="22"/>
      <color theme="1"/>
      <name val="Aptos Narrow"/>
      <family val="2"/>
      <scheme val="minor"/>
    </font>
    <font>
      <sz val="14"/>
      <color theme="1" tint="0.499984740745262"/>
      <name val="Aptos Narrow"/>
      <family val="2"/>
      <scheme val="minor"/>
    </font>
    <font>
      <sz val="14"/>
      <color theme="1" tint="0.499984740745262"/>
      <name val="Aptos Narrow"/>
      <family val="2"/>
    </font>
    <font>
      <sz val="11"/>
      <color theme="1" tint="0.499984740745262"/>
      <name val="Aptos Narrow"/>
      <family val="2"/>
      <scheme val="minor"/>
    </font>
    <font>
      <sz val="14"/>
      <color rgb="FF000000"/>
      <name val="Aptos Narrow"/>
      <scheme val="minor"/>
    </font>
    <font>
      <b/>
      <sz val="14"/>
      <color rgb="FF000000"/>
      <name val="Aptos Narrow"/>
      <scheme val="minor"/>
    </font>
    <font>
      <sz val="11"/>
      <color rgb="FF000000"/>
      <name val="Aptos Narrow"/>
      <family val="2"/>
      <scheme val="minor"/>
    </font>
    <font>
      <sz val="11"/>
      <color rgb="FF000000"/>
      <name val="Aptos Narrow"/>
      <family val="2"/>
    </font>
    <font>
      <sz val="14"/>
      <color rgb="FF002060"/>
      <name val="Aptos Narrow"/>
      <family val="2"/>
    </font>
    <font>
      <sz val="14"/>
      <color rgb="FFFF0000"/>
      <name val="Aptos Narrow"/>
      <family val="2"/>
    </font>
  </fonts>
  <fills count="15">
    <fill>
      <patternFill patternType="none"/>
    </fill>
    <fill>
      <patternFill patternType="gray125"/>
    </fill>
    <fill>
      <patternFill patternType="solid">
        <fgColor rgb="FF0057B7"/>
        <bgColor indexed="64"/>
      </patternFill>
    </fill>
    <fill>
      <patternFill patternType="solid">
        <fgColor rgb="FFFFD966"/>
        <bgColor indexed="64"/>
      </patternFill>
    </fill>
    <fill>
      <patternFill patternType="solid">
        <fgColor rgb="FF0070C0"/>
        <bgColor indexed="64"/>
      </patternFill>
    </fill>
    <fill>
      <patternFill patternType="solid">
        <fgColor theme="0"/>
        <bgColor indexed="64"/>
      </patternFill>
    </fill>
    <fill>
      <patternFill patternType="solid">
        <fgColor rgb="FFFFD966"/>
        <bgColor rgb="FF000000"/>
      </patternFill>
    </fill>
    <fill>
      <patternFill patternType="solid">
        <fgColor rgb="FFFFCC66"/>
        <bgColor indexed="64"/>
      </patternFill>
    </fill>
    <fill>
      <patternFill patternType="solid">
        <fgColor rgb="FFFFCC66"/>
        <bgColor rgb="FF000000"/>
      </patternFill>
    </fill>
    <fill>
      <patternFill patternType="solid">
        <fgColor rgb="FFE2E2E2"/>
        <bgColor indexed="64"/>
      </patternFill>
    </fill>
    <fill>
      <patternFill patternType="solid">
        <fgColor rgb="FFF8F8F8"/>
        <bgColor indexed="64"/>
      </patternFill>
    </fill>
    <fill>
      <patternFill patternType="solid">
        <fgColor rgb="FFFCFCFC"/>
        <bgColor indexed="64"/>
      </patternFill>
    </fill>
    <fill>
      <patternFill patternType="solid">
        <fgColor theme="0"/>
        <bgColor rgb="FF000000"/>
      </patternFill>
    </fill>
    <fill>
      <patternFill patternType="solid">
        <fgColor rgb="FFFFFFFF"/>
        <bgColor indexed="64"/>
      </patternFill>
    </fill>
    <fill>
      <patternFill patternType="solid">
        <fgColor rgb="FFFFFFFF"/>
        <bgColor rgb="FF000000"/>
      </patternFill>
    </fill>
  </fills>
  <borders count="30">
    <border>
      <left/>
      <right/>
      <top/>
      <bottom/>
      <diagonal/>
    </border>
    <border>
      <left/>
      <right/>
      <top/>
      <bottom style="medium">
        <color rgb="FFFFD966"/>
      </bottom>
      <diagonal/>
    </border>
    <border>
      <left/>
      <right/>
      <top/>
      <bottom style="thin">
        <color rgb="FFFFD966"/>
      </bottom>
      <diagonal/>
    </border>
    <border>
      <left/>
      <right/>
      <top style="thin">
        <color rgb="FFFFD966"/>
      </top>
      <bottom/>
      <diagonal/>
    </border>
    <border>
      <left/>
      <right/>
      <top style="medium">
        <color theme="7"/>
      </top>
      <bottom/>
      <diagonal/>
    </border>
    <border>
      <left/>
      <right/>
      <top/>
      <bottom style="thin">
        <color theme="0" tint="-0.499984740745262"/>
      </bottom>
      <diagonal/>
    </border>
    <border>
      <left/>
      <right/>
      <top style="medium">
        <color rgb="FFFFD966"/>
      </top>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indexed="64"/>
      </top>
      <bottom style="thin">
        <color indexed="64"/>
      </bottom>
      <diagonal/>
    </border>
    <border>
      <left/>
      <right/>
      <top style="thin">
        <color theme="0" tint="-0.499984740745262"/>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theme="2" tint="-0.499984740745262"/>
      </top>
      <bottom/>
      <diagonal/>
    </border>
    <border>
      <left/>
      <right/>
      <top/>
      <bottom style="thin">
        <color theme="2" tint="-0.499984740745262"/>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rgb="FF808080"/>
      </bottom>
      <diagonal/>
    </border>
    <border>
      <left style="thin">
        <color rgb="FF000000"/>
      </left>
      <right style="thin">
        <color rgb="FF000000"/>
      </right>
      <top style="thin">
        <color rgb="FF000000"/>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style="thin">
        <color rgb="FFFFCC66"/>
      </top>
      <bottom/>
      <diagonal/>
    </border>
    <border>
      <left/>
      <right/>
      <top style="thin">
        <color rgb="FFFFCC66"/>
      </top>
      <bottom style="thin">
        <color rgb="FFFFCC66"/>
      </bottom>
      <diagonal/>
    </border>
  </borders>
  <cellStyleXfs count="9">
    <xf numFmtId="0" fontId="0" fillId="0" borderId="0"/>
    <xf numFmtId="0" fontId="5" fillId="0" borderId="0" applyNumberFormat="0" applyFill="0" applyBorder="0" applyAlignment="0" applyProtection="0"/>
    <xf numFmtId="0" fontId="5" fillId="0" borderId="0" applyNumberForma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852">
    <xf numFmtId="0" fontId="0" fillId="0" borderId="0" xfId="0"/>
    <xf numFmtId="0" fontId="9" fillId="0" borderId="0" xfId="0" applyFont="1" applyAlignment="1">
      <alignment horizontal="left" vertical="top" wrapText="1"/>
    </xf>
    <xf numFmtId="0" fontId="2" fillId="2" borderId="0" xfId="0" applyFont="1" applyFill="1" applyAlignment="1">
      <alignment horizontal="center"/>
    </xf>
    <xf numFmtId="0" fontId="2" fillId="0" borderId="0" xfId="0" applyFont="1" applyAlignment="1">
      <alignment horizontal="center"/>
    </xf>
    <xf numFmtId="0" fontId="8" fillId="0" borderId="0" xfId="0" applyFont="1" applyAlignment="1">
      <alignment vertical="center"/>
    </xf>
    <xf numFmtId="0" fontId="2" fillId="0" borderId="0" xfId="1" applyFont="1" applyFill="1" applyAlignment="1">
      <alignment horizontal="center"/>
    </xf>
    <xf numFmtId="0" fontId="6" fillId="0" borderId="0" xfId="0" applyFont="1" applyAlignment="1">
      <alignment horizontal="center" vertical="center"/>
    </xf>
    <xf numFmtId="0" fontId="9" fillId="0" borderId="0" xfId="0" applyFont="1"/>
    <xf numFmtId="0" fontId="7" fillId="0" borderId="0" xfId="0" applyFont="1"/>
    <xf numFmtId="0" fontId="0" fillId="0" borderId="0" xfId="0" applyAlignment="1">
      <alignment vertical="top" wrapText="1"/>
    </xf>
    <xf numFmtId="0" fontId="7" fillId="3" borderId="0" xfId="0" applyFont="1" applyFill="1"/>
    <xf numFmtId="0" fontId="7" fillId="0" borderId="1" xfId="0" applyFont="1" applyBorder="1"/>
    <xf numFmtId="0" fontId="0" fillId="0" borderId="1" xfId="0" applyBorder="1"/>
    <xf numFmtId="0" fontId="8" fillId="3" borderId="0" xfId="0" applyFont="1" applyFill="1"/>
    <xf numFmtId="0" fontId="13" fillId="0" borderId="1" xfId="0" applyFont="1" applyBorder="1"/>
    <xf numFmtId="0" fontId="10" fillId="0" borderId="0" xfId="0" applyFont="1" applyAlignment="1">
      <alignment horizontal="center"/>
    </xf>
    <xf numFmtId="0" fontId="16" fillId="0" borderId="0" xfId="0" applyFont="1" applyAlignment="1">
      <alignment vertical="top" wrapText="1"/>
    </xf>
    <xf numFmtId="0" fontId="16" fillId="0" borderId="0" xfId="0" applyFont="1" applyAlignment="1">
      <alignment vertical="center" wrapText="1"/>
    </xf>
    <xf numFmtId="0" fontId="0" fillId="0" borderId="0" xfId="0" applyAlignment="1">
      <alignment horizontal="center"/>
    </xf>
    <xf numFmtId="0" fontId="9" fillId="0" borderId="0" xfId="0" applyFont="1" applyAlignment="1">
      <alignment vertical="top" wrapText="1"/>
    </xf>
    <xf numFmtId="0" fontId="15" fillId="0" borderId="0" xfId="0" applyFont="1"/>
    <xf numFmtId="0" fontId="12" fillId="0" borderId="0" xfId="0" applyFont="1"/>
    <xf numFmtId="0" fontId="12" fillId="0" borderId="2" xfId="0" applyFont="1" applyBorder="1"/>
    <xf numFmtId="0" fontId="13" fillId="0" borderId="2" xfId="0" applyFont="1" applyBorder="1"/>
    <xf numFmtId="0" fontId="15" fillId="0" borderId="2" xfId="0" applyFont="1" applyBorder="1"/>
    <xf numFmtId="0" fontId="17" fillId="0" borderId="0" xfId="0" applyFont="1"/>
    <xf numFmtId="0" fontId="13" fillId="0" borderId="0" xfId="0" applyFont="1"/>
    <xf numFmtId="0" fontId="18" fillId="0" borderId="0" xfId="1" applyFont="1" applyBorder="1" applyAlignment="1">
      <alignment vertical="center"/>
    </xf>
    <xf numFmtId="0" fontId="14" fillId="0" borderId="0" xfId="0" applyFont="1" applyAlignment="1">
      <alignment vertical="top"/>
    </xf>
    <xf numFmtId="0" fontId="20" fillId="0" borderId="2" xfId="1" applyFont="1" applyBorder="1" applyAlignment="1">
      <alignment vertical="center"/>
    </xf>
    <xf numFmtId="0" fontId="10" fillId="4" borderId="0" xfId="0" applyFont="1" applyFill="1"/>
    <xf numFmtId="0" fontId="18" fillId="0" borderId="0" xfId="0" applyFont="1"/>
    <xf numFmtId="0" fontId="18" fillId="0" borderId="0" xfId="0" applyFont="1" applyAlignment="1">
      <alignment vertical="center"/>
    </xf>
    <xf numFmtId="0" fontId="22" fillId="0" borderId="0" xfId="0" applyFont="1" applyAlignment="1">
      <alignment vertical="center"/>
    </xf>
    <xf numFmtId="0" fontId="20" fillId="0" borderId="0" xfId="1" applyFont="1" applyBorder="1" applyAlignment="1">
      <alignment vertical="center"/>
    </xf>
    <xf numFmtId="0" fontId="7" fillId="0" borderId="0" xfId="0" applyFont="1" applyAlignment="1">
      <alignment vertical="center"/>
    </xf>
    <xf numFmtId="0" fontId="23" fillId="0" borderId="0" xfId="0" applyFont="1" applyAlignment="1">
      <alignment vertical="center"/>
    </xf>
    <xf numFmtId="0" fontId="18" fillId="0" borderId="0" xfId="2" applyFont="1" applyBorder="1" applyAlignment="1">
      <alignment vertical="center"/>
    </xf>
    <xf numFmtId="0" fontId="18" fillId="0" borderId="0" xfId="1" applyFont="1" applyFill="1" applyBorder="1" applyAlignment="1">
      <alignment vertical="center"/>
    </xf>
    <xf numFmtId="0" fontId="24" fillId="0" borderId="0" xfId="0" applyFont="1" applyAlignment="1">
      <alignment horizontal="center"/>
    </xf>
    <xf numFmtId="0" fontId="18" fillId="0" borderId="4" xfId="0" applyFont="1" applyBorder="1"/>
    <xf numFmtId="0" fontId="0" fillId="0" borderId="0" xfId="0" applyAlignment="1">
      <alignment vertical="center"/>
    </xf>
    <xf numFmtId="0" fontId="10" fillId="2" borderId="0" xfId="1" applyFont="1" applyFill="1" applyAlignment="1">
      <alignment horizontal="center" vertical="center"/>
    </xf>
    <xf numFmtId="0" fontId="21" fillId="2" borderId="0" xfId="1" applyFont="1" applyFill="1" applyAlignment="1">
      <alignment horizontal="center" vertical="center"/>
    </xf>
    <xf numFmtId="0" fontId="25" fillId="2" borderId="0" xfId="0" applyFont="1" applyFill="1" applyAlignment="1">
      <alignment horizontal="center"/>
    </xf>
    <xf numFmtId="0" fontId="5" fillId="2" borderId="0" xfId="1" applyFill="1" applyAlignment="1">
      <alignment horizontal="center"/>
    </xf>
    <xf numFmtId="0" fontId="20" fillId="0" borderId="0" xfId="1" applyFont="1" applyFill="1" applyBorder="1" applyAlignment="1">
      <alignment vertical="center"/>
    </xf>
    <xf numFmtId="49" fontId="18" fillId="0" borderId="0" xfId="1" applyNumberFormat="1" applyFont="1" applyFill="1" applyBorder="1" applyAlignment="1">
      <alignment vertical="center"/>
    </xf>
    <xf numFmtId="3" fontId="0" fillId="0" borderId="0" xfId="0" applyNumberFormat="1" applyAlignment="1">
      <alignment horizontal="center"/>
    </xf>
    <xf numFmtId="0" fontId="5" fillId="0" borderId="0" xfId="1" quotePrefix="1" applyFill="1" applyBorder="1"/>
    <xf numFmtId="0" fontId="5" fillId="0" borderId="0" xfId="1" applyFill="1" applyBorder="1"/>
    <xf numFmtId="0" fontId="5" fillId="0" borderId="0" xfId="1" applyFill="1" applyBorder="1" applyAlignment="1">
      <alignment vertical="center"/>
    </xf>
    <xf numFmtId="0" fontId="0" fillId="0" borderId="0" xfId="0" applyAlignment="1">
      <alignment horizontal="left"/>
    </xf>
    <xf numFmtId="0" fontId="0" fillId="0" borderId="0" xfId="0" applyAlignment="1">
      <alignment horizontal="left" vertical="center" wrapText="1"/>
    </xf>
    <xf numFmtId="0" fontId="27" fillId="0" borderId="0" xfId="0" applyFont="1" applyAlignment="1">
      <alignment horizontal="left" vertical="center"/>
    </xf>
    <xf numFmtId="0" fontId="14" fillId="0" borderId="0" xfId="0" applyFont="1" applyAlignment="1">
      <alignment vertical="center"/>
    </xf>
    <xf numFmtId="0" fontId="9" fillId="0" borderId="0" xfId="0" applyFont="1" applyAlignment="1">
      <alignment horizontal="left" vertical="center"/>
    </xf>
    <xf numFmtId="0" fontId="0" fillId="0" borderId="0" xfId="0" applyAlignment="1">
      <alignment vertical="center" wrapText="1"/>
    </xf>
    <xf numFmtId="0" fontId="26" fillId="0" borderId="0" xfId="0" applyFont="1" applyAlignment="1">
      <alignment horizontal="left"/>
    </xf>
    <xf numFmtId="0" fontId="26" fillId="0" borderId="0" xfId="0" applyFont="1" applyAlignment="1">
      <alignment horizontal="left" vertical="center" wrapText="1"/>
    </xf>
    <xf numFmtId="0" fontId="26" fillId="0" borderId="0" xfId="0" applyFont="1" applyAlignment="1">
      <alignment horizontal="left" vertical="center"/>
    </xf>
    <xf numFmtId="0" fontId="28" fillId="0" borderId="0" xfId="0" applyFont="1" applyAlignment="1">
      <alignment horizontal="center"/>
    </xf>
    <xf numFmtId="0" fontId="3" fillId="0" borderId="0" xfId="0" applyFont="1" applyAlignment="1">
      <alignment vertical="center" wrapText="1"/>
    </xf>
    <xf numFmtId="0" fontId="28" fillId="0" borderId="0" xfId="0" applyFont="1"/>
    <xf numFmtId="3" fontId="18" fillId="0" borderId="0" xfId="0" applyNumberFormat="1" applyFont="1" applyAlignment="1">
      <alignment horizontal="center" vertical="center"/>
    </xf>
    <xf numFmtId="3" fontId="18" fillId="0" borderId="0" xfId="3" applyNumberFormat="1" applyFont="1" applyFill="1" applyBorder="1" applyAlignment="1">
      <alignment horizontal="center" vertical="center"/>
    </xf>
    <xf numFmtId="0" fontId="18" fillId="0" borderId="0" xfId="0" applyFont="1" applyAlignment="1">
      <alignment horizontal="left" vertical="center" indent="3"/>
    </xf>
    <xf numFmtId="0" fontId="24" fillId="0" borderId="0" xfId="0" applyFont="1" applyAlignment="1">
      <alignment horizontal="left" vertical="center" indent="2"/>
    </xf>
    <xf numFmtId="3" fontId="24" fillId="0" borderId="0" xfId="0" applyNumberFormat="1" applyFont="1" applyAlignment="1">
      <alignment horizontal="center" vertical="center"/>
    </xf>
    <xf numFmtId="3" fontId="18" fillId="0" borderId="0" xfId="0" applyNumberFormat="1" applyFont="1" applyAlignment="1">
      <alignment horizontal="center"/>
    </xf>
    <xf numFmtId="3" fontId="18" fillId="0" borderId="0" xfId="3" applyNumberFormat="1" applyFont="1" applyAlignment="1">
      <alignment horizontal="center" vertical="center"/>
    </xf>
    <xf numFmtId="0" fontId="18" fillId="5" borderId="0" xfId="0" applyFont="1" applyFill="1" applyAlignment="1">
      <alignment horizontal="left" vertical="center" indent="3"/>
    </xf>
    <xf numFmtId="0" fontId="18" fillId="5" borderId="0" xfId="0" applyFont="1" applyFill="1"/>
    <xf numFmtId="3" fontId="18" fillId="5" borderId="0" xfId="0" applyNumberFormat="1" applyFont="1" applyFill="1" applyAlignment="1">
      <alignment vertical="center"/>
    </xf>
    <xf numFmtId="3" fontId="18" fillId="0" borderId="0" xfId="0" applyNumberFormat="1" applyFont="1" applyAlignment="1">
      <alignment vertic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0" fillId="0" borderId="0" xfId="0" applyAlignment="1">
      <alignment horizontal="center" vertical="center"/>
    </xf>
    <xf numFmtId="0" fontId="8" fillId="0" borderId="0" xfId="0" applyFont="1"/>
    <xf numFmtId="0" fontId="29" fillId="0" borderId="5" xfId="0" applyFont="1" applyBorder="1" applyAlignment="1">
      <alignment vertical="center"/>
    </xf>
    <xf numFmtId="0" fontId="9" fillId="0" borderId="5" xfId="0" applyFont="1" applyBorder="1"/>
    <xf numFmtId="3" fontId="29" fillId="0" borderId="5" xfId="0" applyNumberFormat="1" applyFont="1" applyBorder="1" applyAlignment="1">
      <alignment horizontal="center" vertical="center"/>
    </xf>
    <xf numFmtId="0" fontId="9" fillId="0" borderId="0" xfId="0" applyFont="1" applyAlignment="1">
      <alignment horizontal="left" indent="1"/>
    </xf>
    <xf numFmtId="3" fontId="20" fillId="0" borderId="0" xfId="0" applyNumberFormat="1" applyFont="1" applyAlignment="1">
      <alignment horizontal="center" vertical="center"/>
    </xf>
    <xf numFmtId="3" fontId="20" fillId="0" borderId="0" xfId="3" applyNumberFormat="1" applyFont="1" applyFill="1" applyBorder="1" applyAlignment="1">
      <alignment horizontal="center" vertical="center"/>
    </xf>
    <xf numFmtId="0" fontId="20" fillId="0" borderId="0" xfId="0" applyFont="1" applyAlignment="1">
      <alignment horizontal="left" indent="1"/>
    </xf>
    <xf numFmtId="0" fontId="29" fillId="0" borderId="0" xfId="0" applyFont="1" applyAlignment="1">
      <alignment vertical="center"/>
    </xf>
    <xf numFmtId="3" fontId="29" fillId="0" borderId="0" xfId="0" applyNumberFormat="1" applyFont="1" applyAlignment="1">
      <alignment horizontal="center" vertical="center"/>
    </xf>
    <xf numFmtId="0" fontId="29" fillId="0" borderId="0" xfId="0" applyFont="1"/>
    <xf numFmtId="0" fontId="0" fillId="0" borderId="0" xfId="0" quotePrefix="1"/>
    <xf numFmtId="0" fontId="20" fillId="0" borderId="0" xfId="0" applyFont="1" applyAlignment="1">
      <alignment vertical="center" wrapText="1"/>
    </xf>
    <xf numFmtId="0" fontId="31" fillId="0" borderId="0" xfId="0" applyFont="1" applyAlignment="1">
      <alignment horizontal="left" indent="2"/>
    </xf>
    <xf numFmtId="3" fontId="31" fillId="0" borderId="0" xfId="0" applyNumberFormat="1" applyFont="1" applyAlignment="1">
      <alignment horizontal="center" vertical="center"/>
    </xf>
    <xf numFmtId="0" fontId="32" fillId="0" borderId="0" xfId="0" applyFont="1" applyAlignment="1">
      <alignment horizontal="left" indent="2"/>
    </xf>
    <xf numFmtId="3" fontId="32" fillId="0" borderId="0" xfId="0" applyNumberFormat="1" applyFont="1" applyAlignment="1">
      <alignment horizontal="center" vertical="center"/>
    </xf>
    <xf numFmtId="3" fontId="9" fillId="0" borderId="0" xfId="0" applyNumberFormat="1" applyFont="1" applyAlignment="1">
      <alignment horizontal="center" vertical="center"/>
    </xf>
    <xf numFmtId="0" fontId="11" fillId="0" borderId="2" xfId="1" applyFont="1" applyBorder="1" applyAlignment="1">
      <alignment vertical="center"/>
    </xf>
    <xf numFmtId="0" fontId="12" fillId="0" borderId="0" xfId="0" applyFont="1" applyAlignment="1">
      <alignment vertical="center"/>
    </xf>
    <xf numFmtId="0" fontId="12" fillId="0" borderId="2" xfId="0" applyFont="1" applyBorder="1" applyAlignment="1">
      <alignment vertical="center"/>
    </xf>
    <xf numFmtId="0" fontId="26" fillId="0" borderId="0" xfId="0" applyFont="1" applyAlignment="1">
      <alignment vertical="center"/>
    </xf>
    <xf numFmtId="0" fontId="26" fillId="0" borderId="0" xfId="1" applyFont="1" applyBorder="1" applyAlignment="1">
      <alignment horizontal="left" vertical="center" wrapText="1"/>
    </xf>
    <xf numFmtId="0" fontId="2" fillId="0" borderId="0" xfId="0" applyFont="1"/>
    <xf numFmtId="0" fontId="27" fillId="0" borderId="0" xfId="0" applyFont="1" applyAlignment="1">
      <alignment horizontal="center" vertical="center"/>
    </xf>
    <xf numFmtId="0" fontId="10" fillId="0" borderId="0" xfId="0" applyFont="1"/>
    <xf numFmtId="0" fontId="33" fillId="0" borderId="0" xfId="0" applyFont="1" applyAlignment="1">
      <alignment vertical="center" wrapText="1"/>
    </xf>
    <xf numFmtId="0" fontId="26" fillId="0" borderId="3" xfId="0" applyFont="1" applyBorder="1" applyAlignment="1">
      <alignment vertical="center" wrapText="1"/>
    </xf>
    <xf numFmtId="0" fontId="26" fillId="0" borderId="0" xfId="0" applyFont="1" applyAlignment="1">
      <alignment vertical="center" wrapText="1"/>
    </xf>
    <xf numFmtId="0" fontId="20" fillId="0" borderId="0" xfId="0" applyFont="1" applyAlignment="1">
      <alignment vertical="center"/>
    </xf>
    <xf numFmtId="0" fontId="11" fillId="0" borderId="0" xfId="0" applyFont="1"/>
    <xf numFmtId="0" fontId="13" fillId="0" borderId="0" xfId="0" applyFont="1" applyAlignment="1">
      <alignment vertical="center"/>
    </xf>
    <xf numFmtId="0" fontId="13" fillId="0" borderId="1" xfId="0" applyFont="1" applyBorder="1" applyAlignment="1">
      <alignment vertical="center"/>
    </xf>
    <xf numFmtId="0" fontId="19" fillId="0" borderId="0" xfId="0" applyFont="1" applyAlignment="1">
      <alignment vertical="center" wrapText="1"/>
    </xf>
    <xf numFmtId="0" fontId="20" fillId="0" borderId="0" xfId="1" applyFont="1" applyFill="1" applyBorder="1" applyAlignment="1">
      <alignment horizontal="center" vertical="center"/>
    </xf>
    <xf numFmtId="0" fontId="9" fillId="0" borderId="0" xfId="0" applyFont="1" applyAlignment="1">
      <alignment horizontal="left" vertical="center" indent="3"/>
    </xf>
    <xf numFmtId="9" fontId="29" fillId="0" borderId="5" xfId="4" applyFont="1" applyBorder="1" applyAlignment="1">
      <alignment horizontal="center" vertical="center"/>
    </xf>
    <xf numFmtId="9" fontId="19" fillId="0" borderId="5" xfId="4" applyFont="1" applyBorder="1" applyAlignment="1">
      <alignment horizontal="center"/>
    </xf>
    <xf numFmtId="164" fontId="9" fillId="0" borderId="0" xfId="0" applyNumberFormat="1" applyFont="1" applyAlignment="1">
      <alignment horizontal="center" vertical="center"/>
    </xf>
    <xf numFmtId="164" fontId="9" fillId="0" borderId="0" xfId="4" applyNumberFormat="1" applyFont="1" applyFill="1" applyBorder="1" applyAlignment="1">
      <alignment horizontal="center" vertical="center"/>
    </xf>
    <xf numFmtId="3" fontId="9" fillId="0" borderId="0" xfId="0" applyNumberFormat="1" applyFont="1" applyAlignment="1">
      <alignment horizontal="center"/>
    </xf>
    <xf numFmtId="3" fontId="19" fillId="0" borderId="5" xfId="0" applyNumberFormat="1" applyFont="1" applyBorder="1" applyAlignment="1">
      <alignment horizontal="center"/>
    </xf>
    <xf numFmtId="0" fontId="2" fillId="0" borderId="0" xfId="1" applyFont="1" applyFill="1" applyBorder="1" applyAlignment="1">
      <alignment horizontal="center"/>
    </xf>
    <xf numFmtId="165" fontId="20" fillId="0" borderId="0" xfId="0" applyNumberFormat="1" applyFont="1" applyAlignment="1">
      <alignment horizontal="left" vertical="center"/>
    </xf>
    <xf numFmtId="0" fontId="26" fillId="0" borderId="0" xfId="0" applyFont="1" applyAlignment="1">
      <alignment horizontal="left" wrapText="1"/>
    </xf>
    <xf numFmtId="0" fontId="20" fillId="0" borderId="0" xfId="0" applyFont="1"/>
    <xf numFmtId="3" fontId="20" fillId="0" borderId="0" xfId="0" applyNumberFormat="1" applyFont="1" applyAlignment="1">
      <alignment horizontal="center"/>
    </xf>
    <xf numFmtId="165" fontId="20" fillId="0" borderId="0" xfId="0" applyNumberFormat="1" applyFont="1" applyAlignment="1">
      <alignment horizontal="center" vertical="center"/>
    </xf>
    <xf numFmtId="0" fontId="9" fillId="0" borderId="0" xfId="0" applyFont="1" applyAlignment="1">
      <alignment horizontal="center"/>
    </xf>
    <xf numFmtId="10" fontId="9" fillId="0" borderId="0" xfId="4" applyNumberFormat="1" applyFont="1" applyAlignment="1">
      <alignment horizontal="center" vertical="center"/>
    </xf>
    <xf numFmtId="10" fontId="9" fillId="0" borderId="0" xfId="0" applyNumberFormat="1" applyFont="1" applyAlignment="1">
      <alignment horizontal="center"/>
    </xf>
    <xf numFmtId="0" fontId="19" fillId="0" borderId="5" xfId="4" applyNumberFormat="1" applyFont="1" applyBorder="1" applyAlignment="1">
      <alignment horizontal="center"/>
    </xf>
    <xf numFmtId="0" fontId="29" fillId="0" borderId="5" xfId="4" applyNumberFormat="1" applyFont="1" applyBorder="1" applyAlignment="1">
      <alignment horizontal="center" vertical="center"/>
    </xf>
    <xf numFmtId="0" fontId="9" fillId="0" borderId="0" xfId="0" applyFont="1" applyAlignment="1">
      <alignment horizontal="left"/>
    </xf>
    <xf numFmtId="0" fontId="32" fillId="0" borderId="0" xfId="0" applyFont="1" applyAlignment="1">
      <alignment horizontal="left" indent="1"/>
    </xf>
    <xf numFmtId="0" fontId="20" fillId="0" borderId="0" xfId="0" applyFont="1" applyAlignment="1">
      <alignment horizontal="center"/>
    </xf>
    <xf numFmtId="2" fontId="20" fillId="0" borderId="0" xfId="0" applyNumberFormat="1" applyFont="1" applyAlignment="1">
      <alignment horizontal="center"/>
    </xf>
    <xf numFmtId="2" fontId="20" fillId="0" borderId="0" xfId="0" applyNumberFormat="1" applyFont="1" applyAlignment="1">
      <alignment horizontal="center" vertical="center"/>
    </xf>
    <xf numFmtId="9" fontId="9" fillId="0" borderId="0" xfId="0" applyNumberFormat="1" applyFont="1" applyAlignment="1">
      <alignment horizontal="center"/>
    </xf>
    <xf numFmtId="9" fontId="9" fillId="0" borderId="0" xfId="4" applyFont="1" applyFill="1" applyAlignment="1">
      <alignment horizontal="center"/>
    </xf>
    <xf numFmtId="3" fontId="19" fillId="0" borderId="0" xfId="0" applyNumberFormat="1" applyFont="1" applyAlignment="1">
      <alignment horizontal="center"/>
    </xf>
    <xf numFmtId="9" fontId="9" fillId="0" borderId="0" xfId="4" applyFont="1" applyAlignment="1">
      <alignment horizontal="center"/>
    </xf>
    <xf numFmtId="3" fontId="19" fillId="0" borderId="5" xfId="4" applyNumberFormat="1" applyFont="1" applyBorder="1" applyAlignment="1">
      <alignment horizontal="center"/>
    </xf>
    <xf numFmtId="3" fontId="29" fillId="0" borderId="5" xfId="4" applyNumberFormat="1" applyFont="1" applyBorder="1" applyAlignment="1">
      <alignment horizontal="center" vertical="center"/>
    </xf>
    <xf numFmtId="0" fontId="20" fillId="0" borderId="0" xfId="0" applyFont="1" applyAlignment="1">
      <alignment horizontal="center" vertical="center"/>
    </xf>
    <xf numFmtId="9" fontId="20" fillId="0" borderId="0" xfId="0" applyNumberFormat="1" applyFont="1" applyAlignment="1">
      <alignment horizontal="center"/>
    </xf>
    <xf numFmtId="3" fontId="34" fillId="0" borderId="0" xfId="0" applyNumberFormat="1" applyFont="1" applyAlignment="1">
      <alignment horizontal="center" vertical="center"/>
    </xf>
    <xf numFmtId="9" fontId="9" fillId="0" borderId="0" xfId="0" applyNumberFormat="1" applyFont="1" applyAlignment="1">
      <alignment horizontal="center" vertical="center"/>
    </xf>
    <xf numFmtId="0" fontId="34" fillId="0" borderId="0" xfId="0" applyFont="1" applyAlignment="1">
      <alignment horizontal="center" vertical="center"/>
    </xf>
    <xf numFmtId="0" fontId="20" fillId="0" borderId="0" xfId="0" applyFont="1" applyAlignment="1">
      <alignment horizontal="left"/>
    </xf>
    <xf numFmtId="3" fontId="29" fillId="0" borderId="5" xfId="0" applyNumberFormat="1" applyFont="1" applyBorder="1" applyAlignment="1">
      <alignment horizontal="center" vertical="center" wrapText="1"/>
    </xf>
    <xf numFmtId="0" fontId="9" fillId="0" borderId="0" xfId="0" applyFont="1" applyAlignment="1">
      <alignment horizontal="left" wrapText="1"/>
    </xf>
    <xf numFmtId="0" fontId="20" fillId="0" borderId="0" xfId="0" applyFont="1" applyAlignment="1">
      <alignment horizontal="left" vertical="center" wrapText="1"/>
    </xf>
    <xf numFmtId="0" fontId="20" fillId="0" borderId="0" xfId="0" applyFont="1" applyAlignment="1">
      <alignment horizontal="left" wrapText="1"/>
    </xf>
    <xf numFmtId="0" fontId="26" fillId="0" borderId="0" xfId="1" applyFont="1" applyBorder="1" applyAlignment="1">
      <alignment horizontal="left" vertical="center"/>
    </xf>
    <xf numFmtId="0" fontId="20" fillId="0" borderId="0" xfId="5" applyFont="1" applyAlignment="1">
      <alignment horizontal="left" wrapText="1"/>
    </xf>
    <xf numFmtId="0" fontId="20" fillId="0" borderId="0" xfId="5" applyFont="1" applyAlignment="1">
      <alignment wrapText="1"/>
    </xf>
    <xf numFmtId="0" fontId="9" fillId="0" borderId="0" xfId="5" applyFont="1" applyAlignment="1">
      <alignment horizontal="center"/>
    </xf>
    <xf numFmtId="3" fontId="29" fillId="0" borderId="5" xfId="0" applyNumberFormat="1" applyFont="1" applyBorder="1" applyAlignment="1">
      <alignment vertical="center" wrapText="1"/>
    </xf>
    <xf numFmtId="0" fontId="12" fillId="0" borderId="1" xfId="0" applyFont="1" applyBorder="1" applyAlignment="1">
      <alignment horizontal="center" vertical="center" wrapText="1"/>
    </xf>
    <xf numFmtId="0" fontId="26" fillId="0" borderId="0" xfId="5" applyFont="1" applyAlignment="1">
      <alignment horizontal="center" wrapText="1"/>
    </xf>
    <xf numFmtId="0" fontId="12" fillId="0" borderId="0" xfId="0" applyFont="1" applyAlignment="1">
      <alignment horizontal="left" vertical="center" wrapText="1"/>
    </xf>
    <xf numFmtId="0" fontId="12" fillId="0" borderId="0" xfId="0" applyFont="1" applyAlignment="1">
      <alignment horizontal="center" vertical="center" wrapText="1"/>
    </xf>
    <xf numFmtId="0" fontId="18" fillId="0" borderId="0" xfId="0" applyFont="1" applyAlignment="1">
      <alignment vertical="center" wrapText="1"/>
    </xf>
    <xf numFmtId="0" fontId="28" fillId="0" borderId="0" xfId="0" applyFont="1" applyAlignment="1">
      <alignment vertical="center"/>
    </xf>
    <xf numFmtId="0" fontId="14" fillId="0" borderId="0" xfId="0" applyFont="1"/>
    <xf numFmtId="0" fontId="29" fillId="0" borderId="0" xfId="0" applyFont="1" applyAlignment="1">
      <alignment horizontal="left"/>
    </xf>
    <xf numFmtId="0" fontId="29" fillId="0" borderId="0" xfId="0" applyFont="1" applyAlignment="1">
      <alignment horizontal="center" vertical="center" wrapText="1"/>
    </xf>
    <xf numFmtId="0" fontId="20" fillId="0" borderId="0" xfId="0" applyFont="1" applyAlignment="1">
      <alignment horizontal="left" vertical="top" wrapText="1"/>
    </xf>
    <xf numFmtId="0" fontId="9" fillId="0" borderId="0" xfId="0" applyFont="1" applyAlignment="1">
      <alignment horizontal="center" vertical="center"/>
    </xf>
    <xf numFmtId="0" fontId="9" fillId="0" borderId="0" xfId="0" applyFont="1" applyAlignment="1">
      <alignment wrapText="1"/>
    </xf>
    <xf numFmtId="4" fontId="9" fillId="0" borderId="0" xfId="0" applyNumberFormat="1" applyFont="1" applyAlignment="1">
      <alignment horizontal="center"/>
    </xf>
    <xf numFmtId="2" fontId="9" fillId="0" borderId="0" xfId="0" applyNumberFormat="1" applyFont="1" applyAlignment="1">
      <alignment horizontal="center" vertical="center"/>
    </xf>
    <xf numFmtId="2" fontId="9" fillId="0" borderId="0" xfId="0" applyNumberFormat="1" applyFont="1" applyAlignment="1">
      <alignment horizontal="center"/>
    </xf>
    <xf numFmtId="3" fontId="9" fillId="5" borderId="0" xfId="0" applyNumberFormat="1" applyFont="1" applyFill="1" applyAlignment="1">
      <alignment horizontal="center" vertical="center"/>
    </xf>
    <xf numFmtId="0" fontId="38" fillId="0" borderId="0" xfId="0" applyFont="1" applyAlignment="1">
      <alignment horizontal="left" vertical="center" wrapText="1"/>
    </xf>
    <xf numFmtId="3" fontId="24" fillId="0" borderId="13" xfId="0" applyNumberFormat="1" applyFont="1" applyBorder="1" applyAlignment="1">
      <alignment horizontal="center" vertical="center"/>
    </xf>
    <xf numFmtId="0" fontId="29" fillId="0" borderId="0" xfId="0" applyFont="1" applyAlignment="1">
      <alignment horizontal="left" indent="1"/>
    </xf>
    <xf numFmtId="3" fontId="29" fillId="0" borderId="13" xfId="0" applyNumberFormat="1" applyFont="1" applyBorder="1" applyAlignment="1">
      <alignment horizontal="center" vertical="center"/>
    </xf>
    <xf numFmtId="3" fontId="29" fillId="0" borderId="0" xfId="0" applyNumberFormat="1" applyFont="1" applyAlignment="1">
      <alignment horizontal="center"/>
    </xf>
    <xf numFmtId="1" fontId="29" fillId="0" borderId="0" xfId="0" applyNumberFormat="1" applyFont="1" applyAlignment="1">
      <alignment horizontal="center" vertical="center"/>
    </xf>
    <xf numFmtId="3" fontId="19" fillId="0" borderId="0" xfId="0" applyNumberFormat="1" applyFont="1" applyAlignment="1">
      <alignment horizontal="center" vertical="center"/>
    </xf>
    <xf numFmtId="0" fontId="29" fillId="0" borderId="6" xfId="0" applyFont="1" applyBorder="1"/>
    <xf numFmtId="0" fontId="20" fillId="0" borderId="0" xfId="0" applyFont="1" applyAlignment="1">
      <alignment horizontal="left" vertical="center" wrapText="1" indent="1"/>
    </xf>
    <xf numFmtId="0" fontId="18" fillId="0" borderId="0" xfId="0" applyFont="1" applyAlignment="1">
      <alignment horizontal="center" vertical="center"/>
    </xf>
    <xf numFmtId="0" fontId="39" fillId="0" borderId="0" xfId="0" applyFont="1" applyAlignment="1">
      <alignment vertical="center"/>
    </xf>
    <xf numFmtId="0" fontId="9" fillId="0" borderId="0" xfId="0" applyFont="1" applyAlignment="1">
      <alignment vertical="center" wrapText="1"/>
    </xf>
    <xf numFmtId="0" fontId="30" fillId="0" borderId="0" xfId="0" applyFont="1" applyAlignment="1">
      <alignment vertical="center"/>
    </xf>
    <xf numFmtId="0" fontId="32" fillId="0" borderId="0" xfId="0" applyFont="1" applyAlignment="1">
      <alignment horizontal="center" vertical="center" wrapText="1"/>
    </xf>
    <xf numFmtId="0" fontId="32" fillId="0" borderId="0" xfId="0" applyFont="1" applyAlignment="1">
      <alignment vertical="center" wrapText="1"/>
    </xf>
    <xf numFmtId="0" fontId="12" fillId="0" borderId="0" xfId="0" applyFont="1" applyAlignment="1">
      <alignment horizontal="center" vertical="center"/>
    </xf>
    <xf numFmtId="3" fontId="32" fillId="0" borderId="0" xfId="0" applyNumberFormat="1" applyFont="1" applyAlignment="1">
      <alignment horizontal="center"/>
    </xf>
    <xf numFmtId="0" fontId="32" fillId="0" borderId="0" xfId="0" applyFont="1" applyAlignment="1">
      <alignment horizontal="center"/>
    </xf>
    <xf numFmtId="9" fontId="29" fillId="0" borderId="5" xfId="4" applyFont="1" applyBorder="1" applyAlignment="1">
      <alignment horizontal="center" vertical="center" wrapText="1"/>
    </xf>
    <xf numFmtId="9" fontId="32" fillId="0" borderId="0" xfId="4" applyFont="1" applyAlignment="1">
      <alignment horizontal="center"/>
    </xf>
    <xf numFmtId="0" fontId="12" fillId="0" borderId="1" xfId="0" applyFont="1" applyBorder="1" applyAlignment="1">
      <alignment horizontal="center" vertical="center"/>
    </xf>
    <xf numFmtId="0" fontId="40" fillId="0" borderId="0" xfId="0" applyFont="1" applyAlignment="1">
      <alignment horizontal="left" vertical="center" wrapText="1" indent="1"/>
    </xf>
    <xf numFmtId="0" fontId="40" fillId="0" borderId="0" xfId="0" applyFont="1" applyAlignment="1">
      <alignment vertical="center" wrapText="1"/>
    </xf>
    <xf numFmtId="0" fontId="29" fillId="0" borderId="0" xfId="0" applyFont="1" applyAlignment="1">
      <alignment horizontal="left" vertical="center" wrapText="1" indent="1"/>
    </xf>
    <xf numFmtId="0" fontId="30" fillId="0" borderId="0" xfId="0" applyFont="1" applyAlignment="1">
      <alignment horizontal="left" vertical="center" wrapText="1" indent="1"/>
    </xf>
    <xf numFmtId="164" fontId="9" fillId="0" borderId="0" xfId="4" applyNumberFormat="1" applyFont="1" applyAlignment="1">
      <alignment horizontal="center"/>
    </xf>
    <xf numFmtId="164" fontId="29" fillId="0" borderId="5" xfId="4" applyNumberFormat="1" applyFont="1" applyBorder="1" applyAlignment="1">
      <alignment horizontal="center" vertical="center" wrapText="1"/>
    </xf>
    <xf numFmtId="164" fontId="32" fillId="0" borderId="0" xfId="4" applyNumberFormat="1" applyFont="1" applyAlignment="1">
      <alignment horizontal="center"/>
    </xf>
    <xf numFmtId="3" fontId="29" fillId="0" borderId="0" xfId="0" applyNumberFormat="1" applyFont="1" applyAlignment="1">
      <alignment horizontal="left" vertical="center" wrapText="1"/>
    </xf>
    <xf numFmtId="3" fontId="29" fillId="0" borderId="0" xfId="0" applyNumberFormat="1" applyFont="1" applyAlignment="1">
      <alignment horizontal="center" vertical="center" wrapText="1"/>
    </xf>
    <xf numFmtId="9" fontId="20" fillId="0" borderId="0" xfId="4" applyFont="1" applyAlignment="1">
      <alignment horizontal="center"/>
    </xf>
    <xf numFmtId="0" fontId="19" fillId="0" borderId="0" xfId="0" applyFont="1"/>
    <xf numFmtId="0" fontId="11" fillId="0" borderId="0" xfId="0" applyFont="1" applyAlignment="1">
      <alignment vertical="center"/>
    </xf>
    <xf numFmtId="0" fontId="33" fillId="0" borderId="0" xfId="0" applyFont="1" applyAlignment="1">
      <alignment wrapText="1"/>
    </xf>
    <xf numFmtId="0" fontId="33" fillId="0" borderId="0" xfId="0" applyFont="1"/>
    <xf numFmtId="0" fontId="8" fillId="0" borderId="0" xfId="0" applyFont="1" applyAlignment="1">
      <alignment horizontal="left" wrapText="1"/>
    </xf>
    <xf numFmtId="0" fontId="29" fillId="0" borderId="0" xfId="0" applyFont="1" applyAlignment="1">
      <alignment horizontal="left" vertical="center"/>
    </xf>
    <xf numFmtId="169" fontId="9" fillId="0" borderId="0" xfId="0" applyNumberFormat="1" applyFont="1" applyAlignment="1">
      <alignment horizontal="center"/>
    </xf>
    <xf numFmtId="0" fontId="19" fillId="0" borderId="0" xfId="0" applyFont="1" applyAlignment="1">
      <alignment horizontal="center"/>
    </xf>
    <xf numFmtId="3" fontId="41" fillId="0" borderId="0" xfId="0" applyNumberFormat="1" applyFont="1" applyAlignment="1">
      <alignment horizontal="center"/>
    </xf>
    <xf numFmtId="0" fontId="41" fillId="0" borderId="0" xfId="0" applyFont="1" applyAlignment="1">
      <alignment horizontal="center"/>
    </xf>
    <xf numFmtId="3" fontId="42" fillId="0" borderId="0" xfId="0" applyNumberFormat="1" applyFont="1" applyAlignment="1">
      <alignment horizontal="center"/>
    </xf>
    <xf numFmtId="1" fontId="19" fillId="0" borderId="0" xfId="0" applyNumberFormat="1" applyFont="1" applyAlignment="1">
      <alignment horizontal="center"/>
    </xf>
    <xf numFmtId="1" fontId="9" fillId="0" borderId="0" xfId="0" applyNumberFormat="1" applyFont="1" applyAlignment="1">
      <alignment horizontal="center"/>
    </xf>
    <xf numFmtId="9" fontId="19" fillId="0" borderId="0" xfId="0" applyNumberFormat="1" applyFont="1" applyAlignment="1">
      <alignment horizontal="center" vertical="center"/>
    </xf>
    <xf numFmtId="0" fontId="4" fillId="0" borderId="0" xfId="0" applyFont="1" applyAlignment="1">
      <alignment vertical="center"/>
    </xf>
    <xf numFmtId="3" fontId="29" fillId="0" borderId="0" xfId="0" applyNumberFormat="1" applyFont="1" applyAlignment="1">
      <alignment vertical="center" wrapText="1"/>
    </xf>
    <xf numFmtId="0" fontId="29" fillId="0" borderId="0" xfId="0" applyFont="1" applyAlignment="1">
      <alignment horizontal="left" vertical="center" wrapText="1"/>
    </xf>
    <xf numFmtId="167" fontId="9" fillId="0" borderId="0" xfId="4" applyNumberFormat="1" applyFont="1" applyBorder="1" applyAlignment="1">
      <alignment horizontal="center"/>
    </xf>
    <xf numFmtId="167" fontId="20" fillId="0" borderId="0" xfId="4" applyNumberFormat="1" applyFont="1" applyBorder="1" applyAlignment="1">
      <alignment horizontal="center" vertical="center" wrapText="1"/>
    </xf>
    <xf numFmtId="167" fontId="20" fillId="0" borderId="5" xfId="4" applyNumberFormat="1" applyFont="1" applyBorder="1" applyAlignment="1">
      <alignment horizontal="center" vertical="center" wrapText="1"/>
    </xf>
    <xf numFmtId="167" fontId="1" fillId="0" borderId="0" xfId="4" applyNumberFormat="1" applyFont="1" applyAlignment="1">
      <alignment horizontal="center"/>
    </xf>
    <xf numFmtId="167" fontId="9" fillId="0" borderId="0" xfId="4" applyNumberFormat="1" applyFont="1" applyAlignment="1">
      <alignment horizontal="center" wrapText="1"/>
    </xf>
    <xf numFmtId="165" fontId="20" fillId="0" borderId="0" xfId="0" applyNumberFormat="1" applyFont="1" applyAlignment="1">
      <alignment horizontal="left" indent="3"/>
    </xf>
    <xf numFmtId="0" fontId="9" fillId="4" borderId="0" xfId="0" applyFont="1" applyFill="1" applyAlignment="1">
      <alignment wrapText="1"/>
    </xf>
    <xf numFmtId="0" fontId="43" fillId="4" borderId="0" xfId="0" applyFont="1" applyFill="1" applyAlignment="1">
      <alignment wrapText="1"/>
    </xf>
    <xf numFmtId="0" fontId="43" fillId="0" borderId="0" xfId="0" applyFont="1" applyAlignment="1">
      <alignment wrapText="1"/>
    </xf>
    <xf numFmtId="9" fontId="20" fillId="0" borderId="0" xfId="4" applyFont="1" applyFill="1" applyBorder="1" applyAlignment="1">
      <alignment horizontal="center"/>
    </xf>
    <xf numFmtId="3" fontId="29" fillId="0" borderId="0" xfId="5" applyNumberFormat="1" applyFont="1" applyAlignment="1">
      <alignment horizontal="center" wrapText="1"/>
    </xf>
    <xf numFmtId="4" fontId="29" fillId="0" borderId="0" xfId="5" applyNumberFormat="1" applyFont="1" applyAlignment="1">
      <alignment horizontal="center" wrapText="1"/>
    </xf>
    <xf numFmtId="165" fontId="20" fillId="0" borderId="0" xfId="0" applyNumberFormat="1" applyFont="1"/>
    <xf numFmtId="0" fontId="20" fillId="0" borderId="0" xfId="5" applyFont="1" applyAlignment="1">
      <alignment horizontal="left" indent="2"/>
    </xf>
    <xf numFmtId="164" fontId="20" fillId="0" borderId="0" xfId="6" applyNumberFormat="1" applyFont="1" applyFill="1" applyAlignment="1">
      <alignment horizontal="center"/>
    </xf>
    <xf numFmtId="164" fontId="20" fillId="0" borderId="0" xfId="6" applyNumberFormat="1" applyFont="1" applyFill="1" applyBorder="1" applyAlignment="1">
      <alignment horizontal="center"/>
    </xf>
    <xf numFmtId="164" fontId="20" fillId="0" borderId="0" xfId="4" applyNumberFormat="1" applyFont="1" applyFill="1" applyAlignment="1">
      <alignment horizontal="center"/>
    </xf>
    <xf numFmtId="164" fontId="20" fillId="0" borderId="0" xfId="5" applyNumberFormat="1" applyFont="1" applyAlignment="1">
      <alignment horizontal="center"/>
    </xf>
    <xf numFmtId="9" fontId="20" fillId="0" borderId="0" xfId="5" applyNumberFormat="1" applyFont="1" applyAlignment="1">
      <alignment horizontal="center"/>
    </xf>
    <xf numFmtId="0" fontId="20" fillId="0" borderId="0" xfId="5" applyFont="1" applyAlignment="1">
      <alignment horizontal="center"/>
    </xf>
    <xf numFmtId="164" fontId="20" fillId="0" borderId="0" xfId="5" applyNumberFormat="1" applyFont="1" applyAlignment="1">
      <alignment horizontal="center" vertical="center"/>
    </xf>
    <xf numFmtId="10" fontId="20" fillId="0" borderId="0" xfId="5" applyNumberFormat="1" applyFont="1" applyAlignment="1">
      <alignment horizontal="center" vertical="center"/>
    </xf>
    <xf numFmtId="0" fontId="20" fillId="0" borderId="0" xfId="0" applyFont="1" applyAlignment="1">
      <alignment horizontal="left" indent="2"/>
    </xf>
    <xf numFmtId="10" fontId="20" fillId="0" borderId="0" xfId="0" applyNumberFormat="1" applyFont="1" applyAlignment="1">
      <alignment horizontal="center"/>
    </xf>
    <xf numFmtId="0" fontId="11" fillId="0" borderId="0" xfId="0" applyFont="1" applyAlignment="1">
      <alignment horizontal="left" vertical="center"/>
    </xf>
    <xf numFmtId="4" fontId="20" fillId="0" borderId="0" xfId="0" applyNumberFormat="1" applyFont="1" applyAlignment="1">
      <alignment horizontal="center"/>
    </xf>
    <xf numFmtId="9" fontId="19" fillId="0" borderId="0" xfId="0" applyNumberFormat="1" applyFont="1" applyAlignment="1">
      <alignment horizontal="center"/>
    </xf>
    <xf numFmtId="170" fontId="29" fillId="0" borderId="5" xfId="0" applyNumberFormat="1" applyFont="1" applyBorder="1" applyAlignment="1">
      <alignment horizontal="center" vertical="center" wrapText="1"/>
    </xf>
    <xf numFmtId="164" fontId="20" fillId="0" borderId="0" xfId="0" applyNumberFormat="1" applyFont="1" applyAlignment="1">
      <alignment horizontal="center"/>
    </xf>
    <xf numFmtId="0" fontId="26" fillId="0" borderId="6" xfId="0" applyFont="1" applyBorder="1" applyAlignment="1">
      <alignment vertical="center" wrapText="1"/>
    </xf>
    <xf numFmtId="0" fontId="26" fillId="0" borderId="0" xfId="0" applyFont="1" applyAlignment="1">
      <alignment horizontal="left" vertical="top" wrapText="1"/>
    </xf>
    <xf numFmtId="0" fontId="29" fillId="7" borderId="8" xfId="0" applyFont="1" applyFill="1" applyBorder="1" applyAlignment="1">
      <alignment horizontal="center" vertical="top" wrapText="1"/>
    </xf>
    <xf numFmtId="3" fontId="0" fillId="0" borderId="0" xfId="0" applyNumberFormat="1"/>
    <xf numFmtId="0" fontId="35" fillId="0" borderId="0" xfId="0" applyFont="1" applyAlignment="1">
      <alignment vertical="center" wrapText="1"/>
    </xf>
    <xf numFmtId="168" fontId="9" fillId="0" borderId="0" xfId="0" applyNumberFormat="1" applyFont="1" applyAlignment="1">
      <alignment horizontal="center"/>
    </xf>
    <xf numFmtId="0" fontId="4" fillId="0" borderId="0" xfId="0" quotePrefix="1" applyFont="1" applyAlignment="1">
      <alignment horizontal="left" vertical="center" wrapText="1"/>
    </xf>
    <xf numFmtId="9" fontId="29" fillId="0" borderId="5" xfId="4" applyFont="1" applyFill="1" applyBorder="1" applyAlignment="1">
      <alignment horizontal="center" vertical="center" wrapText="1"/>
    </xf>
    <xf numFmtId="9" fontId="32" fillId="0" borderId="0" xfId="4" applyFont="1" applyFill="1" applyAlignment="1">
      <alignment horizontal="center"/>
    </xf>
    <xf numFmtId="0" fontId="7" fillId="3" borderId="0" xfId="0" applyFont="1" applyFill="1" applyAlignment="1">
      <alignment horizontal="center"/>
    </xf>
    <xf numFmtId="0" fontId="9" fillId="0" borderId="14" xfId="0" applyFont="1" applyBorder="1" applyAlignment="1">
      <alignment horizontal="center"/>
    </xf>
    <xf numFmtId="0" fontId="0" fillId="0" borderId="15" xfId="0" applyBorder="1"/>
    <xf numFmtId="3" fontId="9" fillId="5" borderId="0" xfId="0" applyNumberFormat="1" applyFont="1" applyFill="1" applyAlignment="1">
      <alignment horizontal="center"/>
    </xf>
    <xf numFmtId="3" fontId="32" fillId="5" borderId="0" xfId="0" applyNumberFormat="1" applyFont="1" applyFill="1" applyAlignment="1">
      <alignment horizontal="center"/>
    </xf>
    <xf numFmtId="0" fontId="44" fillId="0" borderId="0" xfId="0" applyFont="1"/>
    <xf numFmtId="0" fontId="9" fillId="0" borderId="0" xfId="0" applyFont="1" applyAlignment="1">
      <alignment horizontal="left" vertical="center" wrapText="1"/>
    </xf>
    <xf numFmtId="0" fontId="9" fillId="5" borderId="0" xfId="0" applyFont="1" applyFill="1" applyAlignment="1">
      <alignment horizontal="center"/>
    </xf>
    <xf numFmtId="10" fontId="9" fillId="5" borderId="0" xfId="0" applyNumberFormat="1" applyFont="1" applyFill="1" applyAlignment="1">
      <alignment horizontal="center"/>
    </xf>
    <xf numFmtId="164" fontId="9" fillId="5" borderId="0" xfId="0" applyNumberFormat="1" applyFont="1" applyFill="1" applyAlignment="1">
      <alignment horizontal="center" vertical="center"/>
    </xf>
    <xf numFmtId="0" fontId="26" fillId="0" borderId="0" xfId="0" applyFont="1" applyAlignment="1">
      <alignment wrapText="1"/>
    </xf>
    <xf numFmtId="0" fontId="9" fillId="5" borderId="0" xfId="0" applyFont="1" applyFill="1"/>
    <xf numFmtId="3" fontId="9" fillId="0" borderId="0" xfId="0" applyNumberFormat="1" applyFont="1"/>
    <xf numFmtId="0" fontId="0" fillId="5" borderId="0" xfId="0" applyFill="1"/>
    <xf numFmtId="3" fontId="29" fillId="5" borderId="5" xfId="0" applyNumberFormat="1" applyFont="1" applyFill="1" applyBorder="1" applyAlignment="1">
      <alignment horizontal="center" vertical="center" wrapText="1"/>
    </xf>
    <xf numFmtId="0" fontId="9" fillId="5" borderId="0" xfId="0" applyFont="1" applyFill="1" applyAlignment="1">
      <alignment wrapText="1"/>
    </xf>
    <xf numFmtId="0" fontId="0" fillId="5" borderId="0" xfId="0" applyFill="1" applyAlignment="1">
      <alignment horizontal="center"/>
    </xf>
    <xf numFmtId="167" fontId="0" fillId="0" borderId="0" xfId="0" applyNumberFormat="1"/>
    <xf numFmtId="0" fontId="12" fillId="5" borderId="2" xfId="0" applyFont="1" applyFill="1" applyBorder="1" applyAlignment="1">
      <alignment vertical="center"/>
    </xf>
    <xf numFmtId="0" fontId="20" fillId="5" borderId="2" xfId="1" applyFont="1" applyFill="1" applyBorder="1" applyAlignment="1">
      <alignment vertical="center"/>
    </xf>
    <xf numFmtId="167" fontId="9" fillId="5" borderId="0" xfId="4" applyNumberFormat="1" applyFont="1" applyFill="1" applyBorder="1" applyAlignment="1">
      <alignment horizontal="center"/>
    </xf>
    <xf numFmtId="1" fontId="0" fillId="0" borderId="0" xfId="0" applyNumberFormat="1"/>
    <xf numFmtId="1" fontId="19" fillId="5" borderId="0" xfId="0" applyNumberFormat="1" applyFont="1" applyFill="1" applyAlignment="1">
      <alignment horizontal="center"/>
    </xf>
    <xf numFmtId="1" fontId="9" fillId="5" borderId="0" xfId="0" applyNumberFormat="1" applyFont="1" applyFill="1" applyAlignment="1">
      <alignment horizontal="center"/>
    </xf>
    <xf numFmtId="3" fontId="19" fillId="5" borderId="0" xfId="0" applyNumberFormat="1" applyFont="1" applyFill="1" applyAlignment="1">
      <alignment horizontal="center"/>
    </xf>
    <xf numFmtId="0" fontId="45" fillId="5" borderId="0" xfId="0" applyFont="1" applyFill="1" applyAlignment="1">
      <alignment vertical="center" wrapText="1"/>
    </xf>
    <xf numFmtId="3" fontId="45" fillId="5" borderId="0" xfId="0" applyNumberFormat="1" applyFont="1" applyFill="1" applyAlignment="1">
      <alignment vertical="center" wrapText="1"/>
    </xf>
    <xf numFmtId="0" fontId="20" fillId="0" borderId="0" xfId="1" applyFont="1" applyFill="1" applyBorder="1" applyAlignment="1">
      <alignment horizontal="left" vertical="center" wrapText="1"/>
    </xf>
    <xf numFmtId="3" fontId="20" fillId="5" borderId="0" xfId="0" applyNumberFormat="1" applyFont="1" applyFill="1" applyAlignment="1">
      <alignment horizontal="center" wrapText="1"/>
    </xf>
    <xf numFmtId="0" fontId="45" fillId="5" borderId="0" xfId="0" applyFont="1" applyFill="1" applyAlignment="1">
      <alignment horizontal="left" vertical="center" wrapText="1" indent="1"/>
    </xf>
    <xf numFmtId="0" fontId="47" fillId="5" borderId="0" xfId="0" applyFont="1" applyFill="1" applyAlignment="1">
      <alignment horizontal="left" vertical="center" wrapText="1" indent="1"/>
    </xf>
    <xf numFmtId="0" fontId="0" fillId="5" borderId="0" xfId="0" applyFill="1" applyAlignment="1">
      <alignment vertical="center" wrapText="1"/>
    </xf>
    <xf numFmtId="165" fontId="20" fillId="5" borderId="0" xfId="0" applyNumberFormat="1" applyFont="1" applyFill="1" applyAlignment="1">
      <alignment horizontal="center" vertical="center"/>
    </xf>
    <xf numFmtId="3" fontId="29" fillId="5" borderId="5" xfId="0" applyNumberFormat="1" applyFont="1" applyFill="1" applyBorder="1" applyAlignment="1">
      <alignment vertical="center" wrapText="1"/>
    </xf>
    <xf numFmtId="165" fontId="20" fillId="5" borderId="0" xfId="0" applyNumberFormat="1" applyFont="1" applyFill="1" applyAlignment="1">
      <alignment horizontal="center"/>
    </xf>
    <xf numFmtId="9" fontId="20" fillId="5" borderId="0" xfId="4" applyFont="1" applyFill="1" applyBorder="1" applyAlignment="1">
      <alignment horizontal="center"/>
    </xf>
    <xf numFmtId="3" fontId="9" fillId="5" borderId="0" xfId="0" applyNumberFormat="1" applyFont="1" applyFill="1" applyAlignment="1">
      <alignment horizontal="center" wrapText="1"/>
    </xf>
    <xf numFmtId="9" fontId="9" fillId="5" borderId="0" xfId="0" applyNumberFormat="1" applyFont="1" applyFill="1" applyAlignment="1">
      <alignment horizontal="center" wrapText="1"/>
    </xf>
    <xf numFmtId="165" fontId="20" fillId="5" borderId="0" xfId="0" applyNumberFormat="1" applyFont="1" applyFill="1" applyAlignment="1">
      <alignment horizontal="left" indent="2"/>
    </xf>
    <xf numFmtId="0" fontId="20" fillId="5" borderId="0" xfId="1" applyFont="1" applyFill="1" applyBorder="1" applyAlignment="1">
      <alignment vertical="center"/>
    </xf>
    <xf numFmtId="0" fontId="0" fillId="5" borderId="0" xfId="0" applyFill="1" applyAlignment="1">
      <alignment horizontal="left"/>
    </xf>
    <xf numFmtId="0" fontId="26" fillId="5" borderId="0" xfId="0" applyFont="1" applyFill="1" applyAlignment="1">
      <alignment horizontal="left"/>
    </xf>
    <xf numFmtId="0" fontId="26" fillId="5" borderId="0" xfId="0" applyFont="1" applyFill="1" applyAlignment="1">
      <alignment horizontal="left" vertical="center" wrapText="1"/>
    </xf>
    <xf numFmtId="0" fontId="18" fillId="5" borderId="0" xfId="1" applyFont="1" applyFill="1" applyBorder="1" applyAlignment="1">
      <alignment vertical="center"/>
    </xf>
    <xf numFmtId="0" fontId="22" fillId="5" borderId="0" xfId="0" applyFont="1" applyFill="1" applyAlignment="1">
      <alignment vertical="center"/>
    </xf>
    <xf numFmtId="0" fontId="5" fillId="5" borderId="0" xfId="1" applyFill="1" applyBorder="1" applyAlignment="1">
      <alignment vertical="center"/>
    </xf>
    <xf numFmtId="165" fontId="20" fillId="5" borderId="0" xfId="0" applyNumberFormat="1" applyFont="1" applyFill="1" applyAlignment="1">
      <alignment horizontal="left" vertical="center"/>
    </xf>
    <xf numFmtId="0" fontId="13" fillId="5" borderId="1" xfId="0" applyFont="1" applyFill="1" applyBorder="1" applyAlignment="1">
      <alignment vertical="center"/>
    </xf>
    <xf numFmtId="0" fontId="12" fillId="5" borderId="0" xfId="0" applyFont="1" applyFill="1" applyAlignment="1">
      <alignment vertical="center"/>
    </xf>
    <xf numFmtId="0" fontId="20" fillId="5" borderId="0" xfId="0" applyFont="1" applyFill="1"/>
    <xf numFmtId="0" fontId="26" fillId="5" borderId="0" xfId="0" applyFont="1" applyFill="1" applyAlignment="1">
      <alignment horizontal="left" wrapText="1"/>
    </xf>
    <xf numFmtId="0" fontId="29" fillId="5" borderId="0" xfId="0" applyFont="1" applyFill="1" applyAlignment="1">
      <alignment vertical="center"/>
    </xf>
    <xf numFmtId="0" fontId="35" fillId="5" borderId="0" xfId="0" applyFont="1" applyFill="1"/>
    <xf numFmtId="0" fontId="26" fillId="5" borderId="0" xfId="1" applyFont="1" applyFill="1" applyBorder="1" applyAlignment="1">
      <alignment vertical="center"/>
    </xf>
    <xf numFmtId="0" fontId="2" fillId="5" borderId="0" xfId="0" applyFont="1" applyFill="1"/>
    <xf numFmtId="0" fontId="0" fillId="5" borderId="0" xfId="0" applyFill="1" applyAlignment="1">
      <alignment horizontal="left" vertical="center" wrapText="1"/>
    </xf>
    <xf numFmtId="0" fontId="0" fillId="5" borderId="0" xfId="0" applyFill="1" applyAlignment="1">
      <alignment horizontal="left" vertical="center"/>
    </xf>
    <xf numFmtId="0" fontId="26" fillId="5" borderId="0" xfId="0" applyFont="1" applyFill="1" applyAlignment="1">
      <alignment horizontal="left" vertical="center"/>
    </xf>
    <xf numFmtId="0" fontId="11" fillId="5" borderId="0" xfId="0" applyFont="1" applyFill="1"/>
    <xf numFmtId="0" fontId="11" fillId="5" borderId="0" xfId="0" applyFont="1" applyFill="1" applyAlignment="1">
      <alignment vertical="center"/>
    </xf>
    <xf numFmtId="0" fontId="33" fillId="5" borderId="0" xfId="0" applyFont="1" applyFill="1"/>
    <xf numFmtId="0" fontId="33" fillId="5" borderId="0" xfId="0" applyFont="1" applyFill="1" applyAlignment="1">
      <alignment wrapText="1"/>
    </xf>
    <xf numFmtId="0" fontId="13" fillId="5" borderId="1" xfId="0" applyFont="1" applyFill="1" applyBorder="1" applyAlignment="1">
      <alignment horizontal="center" vertical="center"/>
    </xf>
    <xf numFmtId="0" fontId="20" fillId="5" borderId="0" xfId="5" applyFont="1" applyFill="1" applyAlignment="1">
      <alignment horizontal="left" wrapText="1"/>
    </xf>
    <xf numFmtId="0" fontId="9" fillId="5" borderId="0" xfId="0" applyFont="1" applyFill="1" applyAlignment="1">
      <alignment horizontal="left" indent="1"/>
    </xf>
    <xf numFmtId="166" fontId="9" fillId="5" borderId="0" xfId="0" applyNumberFormat="1" applyFont="1" applyFill="1" applyAlignment="1">
      <alignment horizontal="center" vertical="center"/>
    </xf>
    <xf numFmtId="0" fontId="9" fillId="5" borderId="0" xfId="5" applyFont="1" applyFill="1" applyAlignment="1">
      <alignment horizontal="left" wrapText="1"/>
    </xf>
    <xf numFmtId="0" fontId="12" fillId="5" borderId="0" xfId="0" applyFont="1" applyFill="1" applyAlignment="1">
      <alignment horizontal="left" vertical="center" wrapText="1"/>
    </xf>
    <xf numFmtId="0" fontId="9" fillId="5" borderId="0" xfId="0" applyFont="1" applyFill="1" applyAlignment="1">
      <alignment horizontal="left" wrapText="1"/>
    </xf>
    <xf numFmtId="0" fontId="13" fillId="5" borderId="0" xfId="0" applyFont="1" applyFill="1" applyAlignment="1">
      <alignment horizontal="center" vertical="center"/>
    </xf>
    <xf numFmtId="167" fontId="9" fillId="5" borderId="0" xfId="0" applyNumberFormat="1" applyFont="1" applyFill="1" applyAlignment="1">
      <alignment horizontal="center" vertical="center"/>
    </xf>
    <xf numFmtId="3" fontId="20" fillId="5" borderId="0" xfId="5" applyNumberFormat="1" applyFont="1" applyFill="1" applyAlignment="1">
      <alignment horizontal="center" vertical="center" wrapText="1"/>
    </xf>
    <xf numFmtId="3" fontId="20" fillId="5" borderId="0" xfId="5" applyNumberFormat="1" applyFont="1" applyFill="1" applyAlignment="1">
      <alignment horizontal="center" vertical="center"/>
    </xf>
    <xf numFmtId="0" fontId="9" fillId="5" borderId="0" xfId="5" applyFont="1" applyFill="1"/>
    <xf numFmtId="3" fontId="29" fillId="5" borderId="0" xfId="5" applyNumberFormat="1" applyFont="1" applyFill="1" applyAlignment="1">
      <alignment horizontal="center" vertical="center"/>
    </xf>
    <xf numFmtId="0" fontId="20" fillId="5" borderId="0" xfId="5" applyFont="1" applyFill="1" applyAlignment="1">
      <alignment horizontal="center" vertical="center" wrapText="1"/>
    </xf>
    <xf numFmtId="0" fontId="20" fillId="5" borderId="0" xfId="5" applyFont="1" applyFill="1" applyAlignment="1">
      <alignment wrapText="1"/>
    </xf>
    <xf numFmtId="0" fontId="11" fillId="5" borderId="0" xfId="5" applyFont="1" applyFill="1"/>
    <xf numFmtId="3" fontId="18" fillId="5" borderId="0" xfId="5" applyNumberFormat="1" applyFont="1" applyFill="1" applyAlignment="1">
      <alignment horizontal="center" vertical="center"/>
    </xf>
    <xf numFmtId="0" fontId="7" fillId="5" borderId="0" xfId="5" applyFont="1" applyFill="1"/>
    <xf numFmtId="0" fontId="20" fillId="5" borderId="0" xfId="5" applyFont="1" applyFill="1"/>
    <xf numFmtId="0" fontId="20" fillId="5" borderId="0" xfId="5" applyFont="1" applyFill="1" applyAlignment="1">
      <alignment horizontal="left" wrapText="1" indent="1"/>
    </xf>
    <xf numFmtId="43" fontId="20" fillId="5" borderId="0" xfId="5" applyNumberFormat="1" applyFont="1" applyFill="1" applyAlignment="1">
      <alignment horizontal="center" vertical="center" wrapText="1"/>
    </xf>
    <xf numFmtId="43" fontId="18" fillId="5" borderId="0" xfId="5" applyNumberFormat="1" applyFont="1" applyFill="1" applyAlignment="1">
      <alignment horizontal="center" vertical="center" wrapText="1"/>
    </xf>
    <xf numFmtId="3" fontId="20" fillId="5" borderId="0" xfId="5" applyNumberFormat="1" applyFont="1" applyFill="1" applyAlignment="1">
      <alignment horizontal="center" wrapText="1"/>
    </xf>
    <xf numFmtId="9" fontId="20" fillId="5" borderId="0" xfId="4" applyFont="1" applyFill="1" applyAlignment="1">
      <alignment horizontal="center" vertical="center"/>
    </xf>
    <xf numFmtId="0" fontId="9" fillId="5" borderId="0" xfId="5" applyFont="1" applyFill="1" applyAlignment="1">
      <alignment horizontal="center"/>
    </xf>
    <xf numFmtId="3" fontId="9" fillId="5" borderId="0" xfId="5" applyNumberFormat="1" applyFont="1" applyFill="1" applyAlignment="1">
      <alignment horizontal="center"/>
    </xf>
    <xf numFmtId="3" fontId="20" fillId="5" borderId="0" xfId="0" applyNumberFormat="1" applyFont="1" applyFill="1" applyAlignment="1">
      <alignment horizontal="center"/>
    </xf>
    <xf numFmtId="0" fontId="8" fillId="5" borderId="0" xfId="0" applyFont="1" applyFill="1"/>
    <xf numFmtId="0" fontId="7" fillId="5" borderId="0" xfId="0" applyFont="1" applyFill="1"/>
    <xf numFmtId="2" fontId="9" fillId="5" borderId="0" xfId="5" applyNumberFormat="1" applyFont="1" applyFill="1" applyAlignment="1">
      <alignment horizontal="center"/>
    </xf>
    <xf numFmtId="0" fontId="0" fillId="5" borderId="0" xfId="5" applyFont="1" applyFill="1"/>
    <xf numFmtId="3" fontId="0" fillId="5" borderId="0" xfId="5" applyNumberFormat="1" applyFont="1" applyFill="1" applyAlignment="1">
      <alignment horizontal="center"/>
    </xf>
    <xf numFmtId="0" fontId="0" fillId="5" borderId="0" xfId="5" applyFont="1" applyFill="1" applyAlignment="1">
      <alignment wrapText="1"/>
    </xf>
    <xf numFmtId="168" fontId="9" fillId="5" borderId="0" xfId="4" applyNumberFormat="1" applyFont="1" applyFill="1" applyAlignment="1">
      <alignment horizontal="center" vertical="center"/>
    </xf>
    <xf numFmtId="0" fontId="20" fillId="5" borderId="6" xfId="5" applyFont="1" applyFill="1" applyBorder="1" applyAlignment="1">
      <alignment wrapText="1"/>
    </xf>
    <xf numFmtId="3" fontId="20" fillId="5" borderId="0" xfId="0" applyNumberFormat="1" applyFont="1" applyFill="1" applyAlignment="1">
      <alignment horizontal="center" vertical="center"/>
    </xf>
    <xf numFmtId="4" fontId="29" fillId="5" borderId="0" xfId="5" applyNumberFormat="1" applyFont="1" applyFill="1" applyAlignment="1">
      <alignment horizontal="center" wrapText="1"/>
    </xf>
    <xf numFmtId="164" fontId="20" fillId="5" borderId="0" xfId="4" applyNumberFormat="1" applyFont="1" applyFill="1" applyAlignment="1">
      <alignment horizontal="center"/>
    </xf>
    <xf numFmtId="10" fontId="20" fillId="5" borderId="0" xfId="5" applyNumberFormat="1" applyFont="1" applyFill="1" applyAlignment="1">
      <alignment horizontal="center" vertical="center"/>
    </xf>
    <xf numFmtId="164" fontId="20" fillId="5" borderId="0" xfId="5" applyNumberFormat="1" applyFont="1" applyFill="1" applyAlignment="1">
      <alignment horizontal="center" vertical="center"/>
    </xf>
    <xf numFmtId="0" fontId="18" fillId="0" borderId="0" xfId="0" applyFont="1" applyAlignment="1">
      <alignment vertical="top" wrapText="1"/>
    </xf>
    <xf numFmtId="164" fontId="48" fillId="12" borderId="0" xfId="0" applyNumberFormat="1" applyFont="1" applyFill="1" applyAlignment="1">
      <alignment horizontal="center"/>
    </xf>
    <xf numFmtId="169" fontId="20" fillId="5" borderId="0" xfId="5" applyNumberFormat="1" applyFont="1" applyFill="1" applyAlignment="1">
      <alignment horizontal="center" vertical="center"/>
    </xf>
    <xf numFmtId="10" fontId="0" fillId="0" borderId="0" xfId="0" applyNumberFormat="1"/>
    <xf numFmtId="171" fontId="0" fillId="0" borderId="0" xfId="7" applyNumberFormat="1" applyFont="1"/>
    <xf numFmtId="172" fontId="0" fillId="0" borderId="0" xfId="7" applyNumberFormat="1" applyFont="1"/>
    <xf numFmtId="173" fontId="0" fillId="0" borderId="0" xfId="7" applyNumberFormat="1" applyFont="1"/>
    <xf numFmtId="174" fontId="0" fillId="0" borderId="0" xfId="7" applyNumberFormat="1" applyFont="1"/>
    <xf numFmtId="175" fontId="0" fillId="0" borderId="0" xfId="0" applyNumberFormat="1"/>
    <xf numFmtId="176" fontId="0" fillId="0" borderId="0" xfId="0" applyNumberFormat="1"/>
    <xf numFmtId="43" fontId="0" fillId="0" borderId="0" xfId="7" applyFont="1"/>
    <xf numFmtId="43" fontId="29" fillId="0" borderId="0" xfId="7" applyFont="1" applyFill="1" applyBorder="1" applyAlignment="1">
      <alignment horizontal="center" vertical="center" wrapText="1"/>
    </xf>
    <xf numFmtId="43" fontId="0" fillId="0" borderId="0" xfId="0" applyNumberFormat="1"/>
    <xf numFmtId="0" fontId="37" fillId="0" borderId="0" xfId="0" applyFont="1" applyAlignment="1">
      <alignment horizontal="left" vertical="center"/>
    </xf>
    <xf numFmtId="0" fontId="37" fillId="0" borderId="0" xfId="0" applyFont="1" applyAlignment="1">
      <alignment horizontal="left" vertical="center" wrapText="1"/>
    </xf>
    <xf numFmtId="0" fontId="3" fillId="5" borderId="0" xfId="0" applyFont="1" applyFill="1"/>
    <xf numFmtId="0" fontId="37" fillId="0" borderId="0" xfId="0" applyFont="1"/>
    <xf numFmtId="0" fontId="37" fillId="5" borderId="0" xfId="0" applyFont="1" applyFill="1" applyAlignment="1">
      <alignment horizontal="left" vertical="center" wrapText="1" indent="1"/>
    </xf>
    <xf numFmtId="0" fontId="37" fillId="0" borderId="0" xfId="1" applyFont="1" applyFill="1" applyBorder="1" applyAlignment="1">
      <alignment vertical="center"/>
    </xf>
    <xf numFmtId="0" fontId="3" fillId="5" borderId="0" xfId="0" applyFont="1" applyFill="1" applyAlignment="1">
      <alignment vertical="center" wrapText="1"/>
    </xf>
    <xf numFmtId="0" fontId="37" fillId="0" borderId="0" xfId="0" applyFont="1" applyAlignment="1">
      <alignment vertical="center" wrapText="1"/>
    </xf>
    <xf numFmtId="0" fontId="12" fillId="5"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2" fillId="0" borderId="1" xfId="0" applyFont="1" applyBorder="1" applyAlignment="1">
      <alignment vertical="center" wrapText="1"/>
    </xf>
    <xf numFmtId="0" fontId="12" fillId="0" borderId="0" xfId="0" applyFont="1" applyAlignment="1">
      <alignment vertical="center" wrapText="1"/>
    </xf>
    <xf numFmtId="0" fontId="12" fillId="5" borderId="1" xfId="0" applyFont="1" applyFill="1" applyBorder="1" applyAlignment="1">
      <alignment vertical="center" wrapText="1"/>
    </xf>
    <xf numFmtId="0" fontId="0" fillId="0" borderId="0" xfId="0" applyAlignment="1">
      <alignment wrapText="1"/>
    </xf>
    <xf numFmtId="3" fontId="29" fillId="5" borderId="0" xfId="0" applyNumberFormat="1" applyFont="1" applyFill="1" applyAlignment="1">
      <alignment horizontal="center" vertical="center"/>
    </xf>
    <xf numFmtId="3" fontId="29" fillId="5" borderId="13" xfId="0" applyNumberFormat="1" applyFont="1" applyFill="1" applyBorder="1" applyAlignment="1">
      <alignment horizontal="center" vertical="center"/>
    </xf>
    <xf numFmtId="9" fontId="0" fillId="0" borderId="0" xfId="8" applyFont="1"/>
    <xf numFmtId="164" fontId="9" fillId="5" borderId="0" xfId="4" applyNumberFormat="1" applyFont="1" applyFill="1" applyAlignment="1">
      <alignment horizontal="center"/>
    </xf>
    <xf numFmtId="0" fontId="37" fillId="0" borderId="0" xfId="0" applyFont="1" applyAlignment="1">
      <alignment horizontal="left"/>
    </xf>
    <xf numFmtId="0" fontId="9" fillId="0" borderId="8" xfId="0" applyFont="1" applyBorder="1" applyAlignment="1">
      <alignment horizontal="center" vertical="top" wrapText="1"/>
    </xf>
    <xf numFmtId="3" fontId="29" fillId="0" borderId="5" xfId="0" applyNumberFormat="1" applyFont="1" applyBorder="1" applyAlignment="1">
      <alignment horizontal="left" vertical="center" wrapText="1"/>
    </xf>
    <xf numFmtId="0" fontId="8" fillId="3" borderId="0" xfId="0" applyFont="1" applyFill="1" applyAlignment="1">
      <alignment horizontal="left" wrapText="1"/>
    </xf>
    <xf numFmtId="164" fontId="0" fillId="0" borderId="0" xfId="0" applyNumberFormat="1"/>
    <xf numFmtId="0" fontId="1" fillId="0" borderId="0" xfId="0" applyFont="1"/>
    <xf numFmtId="43" fontId="9" fillId="0" borderId="0" xfId="7" applyFont="1" applyAlignment="1">
      <alignment wrapText="1"/>
    </xf>
    <xf numFmtId="2" fontId="9" fillId="5" borderId="0" xfId="0" applyNumberFormat="1" applyFont="1" applyFill="1" applyAlignment="1">
      <alignment horizontal="center"/>
    </xf>
    <xf numFmtId="3" fontId="29" fillId="5" borderId="0" xfId="5" applyNumberFormat="1" applyFont="1" applyFill="1" applyAlignment="1">
      <alignment horizontal="center" wrapText="1"/>
    </xf>
    <xf numFmtId="9" fontId="20" fillId="5" borderId="0" xfId="5" applyNumberFormat="1" applyFont="1" applyFill="1" applyAlignment="1">
      <alignment horizontal="center" vertical="center"/>
    </xf>
    <xf numFmtId="0" fontId="29" fillId="0" borderId="2" xfId="1" applyFont="1" applyBorder="1" applyAlignment="1">
      <alignment vertical="center"/>
    </xf>
    <xf numFmtId="0" fontId="24" fillId="0" borderId="0" xfId="0" applyFont="1"/>
    <xf numFmtId="0" fontId="30" fillId="0" borderId="2" xfId="1" applyFont="1" applyBorder="1" applyAlignment="1">
      <alignment vertical="center"/>
    </xf>
    <xf numFmtId="16" fontId="20" fillId="0" borderId="2" xfId="1" quotePrefix="1" applyNumberFormat="1" applyFont="1" applyBorder="1" applyAlignment="1">
      <alignment vertical="center"/>
    </xf>
    <xf numFmtId="0" fontId="20" fillId="0" borderId="2" xfId="1" quotePrefix="1" applyFont="1" applyBorder="1" applyAlignment="1">
      <alignment vertical="center"/>
    </xf>
    <xf numFmtId="0" fontId="20" fillId="0" borderId="2" xfId="1" applyFont="1" applyFill="1" applyBorder="1" applyAlignment="1">
      <alignment vertical="center"/>
    </xf>
    <xf numFmtId="0" fontId="29" fillId="0" borderId="2" xfId="1" applyFont="1" applyFill="1" applyBorder="1" applyAlignment="1">
      <alignment vertical="center"/>
    </xf>
    <xf numFmtId="0" fontId="4" fillId="0" borderId="0" xfId="0" applyFont="1"/>
    <xf numFmtId="0" fontId="10" fillId="2" borderId="0" xfId="1" applyFont="1" applyFill="1" applyAlignment="1">
      <alignment horizontal="center" vertical="center" wrapText="1"/>
    </xf>
    <xf numFmtId="0" fontId="10" fillId="0" borderId="0" xfId="0" applyFont="1" applyAlignment="1">
      <alignment horizontal="center" wrapText="1"/>
    </xf>
    <xf numFmtId="0" fontId="7" fillId="3" borderId="0" xfId="0" applyFont="1" applyFill="1" applyAlignment="1">
      <alignment wrapText="1"/>
    </xf>
    <xf numFmtId="0" fontId="7" fillId="0" borderId="0" xfId="0" applyFont="1" applyAlignment="1">
      <alignment wrapText="1"/>
    </xf>
    <xf numFmtId="0" fontId="10" fillId="4" borderId="0" xfId="0" applyFont="1" applyFill="1" applyAlignment="1">
      <alignment horizontal="center" wrapText="1"/>
    </xf>
    <xf numFmtId="0" fontId="10" fillId="4" borderId="0" xfId="0" applyFont="1" applyFill="1" applyAlignment="1">
      <alignment horizontal="centerContinuous" wrapText="1"/>
    </xf>
    <xf numFmtId="0" fontId="10" fillId="4" borderId="0" xfId="0" applyFont="1" applyFill="1" applyAlignment="1">
      <alignment horizontal="centerContinuous"/>
    </xf>
    <xf numFmtId="0" fontId="20" fillId="0" borderId="2" xfId="1" quotePrefix="1" applyFont="1" applyFill="1" applyBorder="1" applyAlignment="1">
      <alignment vertical="center"/>
    </xf>
    <xf numFmtId="0" fontId="51" fillId="0" borderId="2" xfId="1" applyFont="1" applyFill="1" applyBorder="1" applyAlignment="1">
      <alignment vertical="center"/>
    </xf>
    <xf numFmtId="0" fontId="50" fillId="0" borderId="0" xfId="0" applyFont="1" applyAlignment="1">
      <alignment horizontal="center"/>
    </xf>
    <xf numFmtId="0" fontId="50" fillId="0" borderId="0" xfId="1" applyFont="1" applyFill="1" applyAlignment="1">
      <alignment horizontal="center"/>
    </xf>
    <xf numFmtId="0" fontId="0" fillId="0" borderId="0" xfId="0" applyAlignment="1">
      <alignment vertical="top"/>
    </xf>
    <xf numFmtId="0" fontId="37" fillId="0" borderId="0" xfId="0" applyFont="1" applyAlignment="1">
      <alignment vertical="top" wrapText="1"/>
    </xf>
    <xf numFmtId="0" fontId="10" fillId="0" borderId="0" xfId="1" applyFont="1" applyFill="1" applyAlignment="1">
      <alignment horizontal="center"/>
    </xf>
    <xf numFmtId="0" fontId="10" fillId="0" borderId="0" xfId="0" applyFont="1" applyAlignment="1">
      <alignment horizontal="center" vertical="center"/>
    </xf>
    <xf numFmtId="0" fontId="11" fillId="3" borderId="0" xfId="0" applyFont="1" applyFill="1"/>
    <xf numFmtId="0" fontId="10" fillId="0" borderId="0" xfId="1" applyFont="1" applyFill="1" applyBorder="1" applyAlignment="1">
      <alignment horizontal="center"/>
    </xf>
    <xf numFmtId="0" fontId="12" fillId="5" borderId="1" xfId="0" applyFont="1" applyFill="1" applyBorder="1" applyAlignment="1">
      <alignment vertical="center"/>
    </xf>
    <xf numFmtId="0" fontId="12" fillId="0" borderId="1" xfId="0" applyFont="1" applyBorder="1" applyAlignment="1">
      <alignment vertical="center"/>
    </xf>
    <xf numFmtId="0" fontId="41" fillId="0" borderId="0" xfId="0" applyFont="1"/>
    <xf numFmtId="0" fontId="9" fillId="0" borderId="0" xfId="0" applyFont="1" applyAlignment="1">
      <alignment horizontal="center" wrapText="1"/>
    </xf>
    <xf numFmtId="0" fontId="20" fillId="0" borderId="0" xfId="0" applyFont="1" applyAlignment="1">
      <alignment vertical="top" wrapText="1"/>
    </xf>
    <xf numFmtId="0" fontId="30" fillId="0" borderId="0" xfId="0" applyFont="1" applyAlignment="1">
      <alignment wrapText="1"/>
    </xf>
    <xf numFmtId="10" fontId="9" fillId="0" borderId="0" xfId="4" applyNumberFormat="1" applyFont="1" applyAlignment="1">
      <alignment horizontal="center"/>
    </xf>
    <xf numFmtId="3" fontId="19" fillId="0" borderId="5" xfId="4" applyNumberFormat="1" applyFont="1" applyFill="1" applyBorder="1" applyAlignment="1">
      <alignment horizontal="center"/>
    </xf>
    <xf numFmtId="9" fontId="19" fillId="0" borderId="5" xfId="4" applyFont="1" applyBorder="1" applyAlignment="1">
      <alignment horizontal="center" vertical="center"/>
    </xf>
    <xf numFmtId="9" fontId="9" fillId="0" borderId="0" xfId="4" applyFont="1" applyFill="1" applyAlignment="1">
      <alignment horizontal="center" vertical="center"/>
    </xf>
    <xf numFmtId="0" fontId="29" fillId="0" borderId="5" xfId="0" applyFont="1" applyBorder="1" applyAlignment="1">
      <alignment horizontal="center" vertical="center"/>
    </xf>
    <xf numFmtId="0" fontId="26" fillId="0" borderId="3" xfId="0" applyFont="1" applyBorder="1" applyAlignment="1">
      <alignment horizontal="center" vertical="center" wrapText="1"/>
    </xf>
    <xf numFmtId="9" fontId="19" fillId="0" borderId="5" xfId="0" applyNumberFormat="1" applyFont="1" applyBorder="1" applyAlignment="1">
      <alignment horizontal="center" vertical="center"/>
    </xf>
    <xf numFmtId="0" fontId="9" fillId="0" borderId="0" xfId="7" applyNumberFormat="1" applyFont="1" applyAlignment="1">
      <alignment horizontal="center"/>
    </xf>
    <xf numFmtId="0" fontId="2" fillId="0" borderId="0" xfId="1" applyFont="1" applyFill="1" applyAlignment="1">
      <alignment horizontal="center" wrapText="1"/>
    </xf>
    <xf numFmtId="0" fontId="6" fillId="0" borderId="0" xfId="0" applyFont="1" applyAlignment="1">
      <alignment horizontal="center" vertical="center" wrapText="1"/>
    </xf>
    <xf numFmtId="0" fontId="20" fillId="9" borderId="27" xfId="0" applyFont="1" applyFill="1" applyBorder="1" applyAlignment="1">
      <alignment horizontal="center" vertical="center" wrapText="1"/>
    </xf>
    <xf numFmtId="0" fontId="37" fillId="0" borderId="0" xfId="0" applyFont="1" applyAlignment="1">
      <alignment horizontal="left" wrapText="1"/>
    </xf>
    <xf numFmtId="10" fontId="0" fillId="0" borderId="0" xfId="8" applyNumberFormat="1" applyFont="1"/>
    <xf numFmtId="164" fontId="29" fillId="0" borderId="0" xfId="6" applyNumberFormat="1" applyFont="1" applyFill="1" applyAlignment="1">
      <alignment horizontal="center"/>
    </xf>
    <xf numFmtId="165" fontId="29" fillId="0" borderId="0" xfId="0" applyNumberFormat="1" applyFont="1"/>
    <xf numFmtId="0" fontId="19" fillId="0" borderId="0" xfId="0" applyFont="1" applyAlignment="1">
      <alignment wrapText="1"/>
    </xf>
    <xf numFmtId="9" fontId="29" fillId="0" borderId="0" xfId="4" applyFont="1" applyAlignment="1">
      <alignment horizontal="center"/>
    </xf>
    <xf numFmtId="164" fontId="29" fillId="0" borderId="0" xfId="6" applyNumberFormat="1" applyFont="1" applyFill="1" applyBorder="1" applyAlignment="1">
      <alignment horizontal="center"/>
    </xf>
    <xf numFmtId="0" fontId="29" fillId="11" borderId="8" xfId="0" applyFont="1" applyFill="1" applyBorder="1" applyAlignment="1">
      <alignment horizontal="center" vertical="center" wrapText="1"/>
    </xf>
    <xf numFmtId="3" fontId="29" fillId="11" borderId="8" xfId="0" applyNumberFormat="1" applyFont="1" applyFill="1" applyBorder="1" applyAlignment="1">
      <alignment horizontal="center" vertical="center" wrapText="1"/>
    </xf>
    <xf numFmtId="0" fontId="29" fillId="11" borderId="10" xfId="0" applyFont="1" applyFill="1" applyBorder="1" applyAlignment="1">
      <alignment horizontal="center" vertical="center" wrapText="1"/>
    </xf>
    <xf numFmtId="3" fontId="20" fillId="13" borderId="8" xfId="0" applyNumberFormat="1" applyFont="1" applyFill="1" applyBorder="1" applyAlignment="1">
      <alignment horizontal="center" vertical="center" wrapText="1"/>
    </xf>
    <xf numFmtId="0" fontId="20" fillId="13" borderId="10" xfId="0" applyFont="1" applyFill="1" applyBorder="1" applyAlignment="1">
      <alignment horizontal="center" vertical="center" wrapText="1"/>
    </xf>
    <xf numFmtId="0" fontId="20" fillId="13" borderId="8" xfId="0" applyFont="1" applyFill="1" applyBorder="1" applyAlignment="1">
      <alignment horizontal="center" vertical="center" wrapText="1"/>
    </xf>
    <xf numFmtId="3" fontId="20" fillId="0" borderId="0" xfId="1" applyNumberFormat="1" applyFont="1" applyBorder="1" applyAlignment="1">
      <alignment vertical="center"/>
    </xf>
    <xf numFmtId="9" fontId="0" fillId="0" borderId="0" xfId="0" applyNumberFormat="1"/>
    <xf numFmtId="0" fontId="21" fillId="2" borderId="0" xfId="0" applyFont="1" applyFill="1" applyAlignment="1">
      <alignment horizontal="center"/>
    </xf>
    <xf numFmtId="0" fontId="10" fillId="2" borderId="0" xfId="0" applyFont="1" applyFill="1" applyAlignment="1">
      <alignment horizontal="center"/>
    </xf>
    <xf numFmtId="49" fontId="20" fillId="0" borderId="0" xfId="1" applyNumberFormat="1" applyFont="1" applyFill="1" applyBorder="1" applyAlignment="1">
      <alignment vertical="center"/>
    </xf>
    <xf numFmtId="0" fontId="53" fillId="0" borderId="0" xfId="1" quotePrefix="1" applyFont="1" applyFill="1" applyBorder="1"/>
    <xf numFmtId="0" fontId="53" fillId="0" borderId="0" xfId="1" applyFont="1" applyFill="1" applyBorder="1"/>
    <xf numFmtId="0" fontId="53" fillId="0" borderId="0" xfId="1" applyFont="1" applyFill="1" applyBorder="1" applyAlignment="1">
      <alignment vertical="center"/>
    </xf>
    <xf numFmtId="0" fontId="9" fillId="0" borderId="0" xfId="0" applyFont="1" applyAlignment="1">
      <alignment vertical="center"/>
    </xf>
    <xf numFmtId="0" fontId="34" fillId="0" borderId="0" xfId="0" applyFont="1"/>
    <xf numFmtId="0" fontId="42" fillId="6" borderId="7" xfId="0" applyFont="1" applyFill="1" applyBorder="1" applyAlignment="1">
      <alignment horizontal="center" vertical="center" wrapText="1"/>
    </xf>
    <xf numFmtId="0" fontId="41" fillId="0" borderId="7" xfId="0" applyFont="1" applyBorder="1" applyAlignment="1">
      <alignment horizontal="center" vertical="center" wrapText="1"/>
    </xf>
    <xf numFmtId="14" fontId="41" fillId="0" borderId="7" xfId="0" applyNumberFormat="1" applyFont="1" applyBorder="1" applyAlignment="1">
      <alignment horizontal="center" vertical="center" wrapText="1"/>
    </xf>
    <xf numFmtId="14" fontId="41" fillId="5" borderId="7" xfId="0" applyNumberFormat="1" applyFont="1" applyFill="1" applyBorder="1" applyAlignment="1">
      <alignment horizontal="center" vertical="center" wrapText="1"/>
    </xf>
    <xf numFmtId="0" fontId="41" fillId="0" borderId="0" xfId="1" applyFont="1" applyFill="1" applyAlignment="1">
      <alignment horizontal="left"/>
    </xf>
    <xf numFmtId="0" fontId="36" fillId="0" borderId="0" xfId="0" applyFont="1" applyAlignment="1">
      <alignment horizontal="center"/>
    </xf>
    <xf numFmtId="0" fontId="41" fillId="0" borderId="0" xfId="0" applyFont="1" applyAlignment="1">
      <alignment vertical="center"/>
    </xf>
    <xf numFmtId="0" fontId="37" fillId="0" borderId="0" xfId="0" applyFont="1" applyAlignment="1">
      <alignment horizontal="center"/>
    </xf>
    <xf numFmtId="0" fontId="37" fillId="0" borderId="0" xfId="0" applyFont="1" applyAlignment="1">
      <alignment vertical="center"/>
    </xf>
    <xf numFmtId="0" fontId="11" fillId="0" borderId="0" xfId="0" applyFont="1" applyAlignment="1">
      <alignment horizontal="center" vertical="center"/>
    </xf>
    <xf numFmtId="0" fontId="40" fillId="0" borderId="0" xfId="0" applyFont="1" applyAlignment="1">
      <alignment horizontal="center"/>
    </xf>
    <xf numFmtId="0" fontId="9" fillId="0" borderId="0" xfId="0" applyFont="1" applyAlignment="1">
      <alignment vertical="top"/>
    </xf>
    <xf numFmtId="9" fontId="4" fillId="0" borderId="0" xfId="0" applyNumberFormat="1" applyFont="1" applyAlignment="1">
      <alignment horizontal="center" vertical="center" wrapText="1"/>
    </xf>
    <xf numFmtId="164" fontId="0" fillId="0" borderId="0" xfId="0" applyNumberFormat="1" applyAlignment="1">
      <alignment horizontal="center" vertical="center"/>
    </xf>
    <xf numFmtId="166" fontId="20" fillId="0" borderId="0" xfId="7" applyNumberFormat="1" applyFont="1" applyFill="1" applyBorder="1" applyAlignment="1">
      <alignment vertical="center"/>
    </xf>
    <xf numFmtId="164" fontId="20" fillId="0" borderId="0" xfId="8" applyNumberFormat="1" applyFont="1" applyFill="1" applyBorder="1" applyAlignment="1">
      <alignment vertical="center"/>
    </xf>
    <xf numFmtId="166" fontId="20" fillId="0" borderId="0" xfId="1" applyNumberFormat="1" applyFont="1" applyFill="1" applyBorder="1" applyAlignment="1">
      <alignment vertical="center"/>
    </xf>
    <xf numFmtId="0" fontId="12" fillId="5" borderId="28" xfId="0" applyFont="1" applyFill="1" applyBorder="1" applyAlignment="1">
      <alignment vertical="center"/>
    </xf>
    <xf numFmtId="0" fontId="12" fillId="0" borderId="28" xfId="0" applyFont="1" applyBorder="1" applyAlignment="1">
      <alignment vertical="center"/>
    </xf>
    <xf numFmtId="0" fontId="12" fillId="0" borderId="28" xfId="0" applyFont="1" applyBorder="1" applyAlignment="1">
      <alignment horizontal="center" vertical="center"/>
    </xf>
    <xf numFmtId="3" fontId="56" fillId="0" borderId="0" xfId="0" applyNumberFormat="1" applyFont="1" applyAlignment="1">
      <alignment vertical="center" wrapText="1"/>
    </xf>
    <xf numFmtId="3" fontId="57" fillId="0" borderId="0" xfId="0" applyNumberFormat="1" applyFont="1" applyAlignment="1">
      <alignment vertical="center" wrapText="1"/>
    </xf>
    <xf numFmtId="1" fontId="20" fillId="0" borderId="0" xfId="0" applyNumberFormat="1" applyFont="1" applyAlignment="1">
      <alignment horizontal="center" vertical="center"/>
    </xf>
    <xf numFmtId="3" fontId="37" fillId="0" borderId="0" xfId="0" applyNumberFormat="1" applyFont="1" applyAlignment="1">
      <alignment horizontal="center" vertical="center"/>
    </xf>
    <xf numFmtId="3" fontId="41" fillId="5" borderId="0" xfId="0" applyNumberFormat="1" applyFont="1" applyFill="1" applyAlignment="1">
      <alignment horizontal="center"/>
    </xf>
    <xf numFmtId="10" fontId="41" fillId="5" borderId="0" xfId="0" applyNumberFormat="1" applyFont="1" applyFill="1" applyAlignment="1">
      <alignment horizontal="center"/>
    </xf>
    <xf numFmtId="0" fontId="0" fillId="0" borderId="0" xfId="0" applyAlignment="1">
      <alignment horizontal="left" vertical="top"/>
    </xf>
    <xf numFmtId="177" fontId="0" fillId="0" borderId="0" xfId="7" applyNumberFormat="1" applyFont="1"/>
    <xf numFmtId="3" fontId="41" fillId="5" borderId="0" xfId="0" applyNumberFormat="1" applyFont="1" applyFill="1" applyAlignment="1">
      <alignment horizontal="center" vertical="center"/>
    </xf>
    <xf numFmtId="0" fontId="41" fillId="0" borderId="0" xfId="0" applyFont="1" applyAlignment="1">
      <alignment horizontal="left" vertical="center" wrapText="1"/>
    </xf>
    <xf numFmtId="0" fontId="41" fillId="0" borderId="0" xfId="0" applyFont="1" applyAlignment="1">
      <alignment horizontal="left" wrapText="1"/>
    </xf>
    <xf numFmtId="167" fontId="9" fillId="5" borderId="0" xfId="0" applyNumberFormat="1" applyFont="1" applyFill="1" applyAlignment="1">
      <alignment horizontal="center"/>
    </xf>
    <xf numFmtId="167" fontId="19" fillId="5" borderId="0" xfId="0" applyNumberFormat="1" applyFont="1" applyFill="1" applyAlignment="1">
      <alignment horizontal="center"/>
    </xf>
    <xf numFmtId="0" fontId="20" fillId="5" borderId="0" xfId="0" applyFont="1" applyFill="1" applyAlignment="1">
      <alignment horizontal="center"/>
    </xf>
    <xf numFmtId="0" fontId="9" fillId="0" borderId="0" xfId="0" applyFont="1" applyAlignment="1">
      <alignment vertical="center" indent="1"/>
    </xf>
    <xf numFmtId="0" fontId="58" fillId="0" borderId="0" xfId="0" applyFont="1"/>
    <xf numFmtId="3" fontId="58" fillId="0" borderId="0" xfId="0" applyNumberFormat="1" applyFont="1"/>
    <xf numFmtId="0" fontId="59" fillId="0" borderId="2" xfId="1" applyFont="1" applyBorder="1" applyAlignment="1">
      <alignment vertical="center"/>
    </xf>
    <xf numFmtId="0" fontId="20" fillId="10" borderId="23" xfId="0" quotePrefix="1" applyFont="1" applyFill="1" applyBorder="1" applyAlignment="1">
      <alignment horizontal="left" vertical="top" wrapText="1"/>
    </xf>
    <xf numFmtId="0" fontId="41" fillId="10" borderId="22" xfId="0" quotePrefix="1" applyFont="1" applyFill="1" applyBorder="1" applyAlignment="1">
      <alignment horizontal="left" vertical="center" wrapText="1" indent="1"/>
    </xf>
    <xf numFmtId="0" fontId="61" fillId="0" borderId="0" xfId="0" applyFont="1"/>
    <xf numFmtId="0" fontId="48" fillId="0" borderId="0" xfId="5" applyFont="1" applyAlignment="1">
      <alignment horizontal="left" wrapText="1"/>
    </xf>
    <xf numFmtId="0" fontId="61" fillId="0" borderId="0" xfId="0" applyFont="1" applyAlignment="1">
      <alignment horizontal="left" indent="1"/>
    </xf>
    <xf numFmtId="0" fontId="48" fillId="0" borderId="0" xfId="0" applyFont="1" applyAlignment="1">
      <alignment horizontal="left" indent="1"/>
    </xf>
    <xf numFmtId="0" fontId="61" fillId="0" borderId="0" xfId="0" applyFont="1" applyAlignment="1">
      <alignment horizontal="center"/>
    </xf>
    <xf numFmtId="0" fontId="61" fillId="0" borderId="0" xfId="0" applyFont="1" applyAlignment="1">
      <alignment horizontal="center" vertical="center"/>
    </xf>
    <xf numFmtId="166" fontId="61" fillId="0" borderId="0" xfId="0" applyNumberFormat="1" applyFont="1" applyAlignment="1">
      <alignment horizontal="center" vertical="center"/>
    </xf>
    <xf numFmtId="0" fontId="60" fillId="0" borderId="0" xfId="0" applyFont="1"/>
    <xf numFmtId="0" fontId="49" fillId="0" borderId="0" xfId="0" applyFont="1"/>
    <xf numFmtId="0" fontId="48" fillId="0" borderId="0" xfId="0" applyFont="1"/>
    <xf numFmtId="0" fontId="49" fillId="0" borderId="0" xfId="0" applyFont="1" applyAlignment="1">
      <alignment horizontal="left" indent="1"/>
    </xf>
    <xf numFmtId="0" fontId="48" fillId="0" borderId="0" xfId="5" applyFont="1" applyAlignment="1">
      <alignment horizontal="left" wrapText="1" indent="1"/>
    </xf>
    <xf numFmtId="0" fontId="48" fillId="0" borderId="0" xfId="0" applyFont="1" applyAlignment="1">
      <alignment horizontal="left" vertical="center" wrapText="1" indent="1"/>
    </xf>
    <xf numFmtId="0" fontId="63" fillId="3" borderId="0" xfId="0" applyFont="1" applyFill="1"/>
    <xf numFmtId="0" fontId="48" fillId="0" borderId="0" xfId="0" applyFont="1" applyAlignment="1">
      <alignment vertical="center" wrapText="1"/>
    </xf>
    <xf numFmtId="0" fontId="61" fillId="0" borderId="0" xfId="0" applyFont="1" applyAlignment="1">
      <alignment horizontal="left" vertical="center" wrapText="1" indent="2"/>
    </xf>
    <xf numFmtId="0" fontId="64" fillId="0" borderId="0" xfId="0" applyFont="1" applyAlignment="1">
      <alignment horizontal="center" vertical="center" wrapText="1"/>
    </xf>
    <xf numFmtId="0" fontId="62" fillId="0" borderId="0" xfId="0" applyFont="1" applyAlignment="1">
      <alignment vertical="center"/>
    </xf>
    <xf numFmtId="3" fontId="49" fillId="0" borderId="0" xfId="0" applyNumberFormat="1" applyFont="1" applyAlignment="1">
      <alignment horizontal="left" vertical="center" wrapText="1"/>
    </xf>
    <xf numFmtId="0" fontId="48" fillId="0" borderId="0" xfId="0" applyFont="1" applyAlignment="1">
      <alignment horizontal="left" vertical="center" wrapText="1" indent="2"/>
    </xf>
    <xf numFmtId="0" fontId="65" fillId="7" borderId="8" xfId="0" applyFont="1" applyFill="1" applyBorder="1" applyAlignment="1">
      <alignment horizontal="center" vertical="center" wrapText="1"/>
    </xf>
    <xf numFmtId="0" fontId="48" fillId="0" borderId="8" xfId="0" applyFont="1" applyBorder="1" applyAlignment="1">
      <alignment horizontal="center" vertical="center"/>
    </xf>
    <xf numFmtId="0" fontId="48" fillId="0" borderId="0" xfId="0" applyFont="1" applyAlignment="1">
      <alignment horizontal="left" vertical="center" indent="1"/>
    </xf>
    <xf numFmtId="0" fontId="66" fillId="0" borderId="0" xfId="0" applyFont="1" applyAlignment="1">
      <alignment vertical="center"/>
    </xf>
    <xf numFmtId="0" fontId="68" fillId="0" borderId="0" xfId="0" applyFont="1" applyAlignment="1">
      <alignment horizontal="center"/>
    </xf>
    <xf numFmtId="0" fontId="61" fillId="0" borderId="9" xfId="0" applyFont="1" applyBorder="1" applyAlignment="1">
      <alignment vertical="center" wrapText="1"/>
    </xf>
    <xf numFmtId="0" fontId="65" fillId="0" borderId="0" xfId="0" applyFont="1"/>
    <xf numFmtId="0" fontId="64" fillId="0" borderId="0" xfId="0" applyFont="1" applyAlignment="1">
      <alignment vertical="center" wrapText="1"/>
    </xf>
    <xf numFmtId="0" fontId="61" fillId="0" borderId="0" xfId="0" applyFont="1" applyAlignment="1">
      <alignment vertical="center" wrapText="1"/>
    </xf>
    <xf numFmtId="3" fontId="49" fillId="0" borderId="0" xfId="0" applyNumberFormat="1" applyFont="1" applyAlignment="1">
      <alignment vertical="center" wrapText="1"/>
    </xf>
    <xf numFmtId="0" fontId="48" fillId="0" borderId="0" xfId="0" applyFont="1" applyAlignment="1">
      <alignment horizontal="left"/>
    </xf>
    <xf numFmtId="0" fontId="49" fillId="0" borderId="0" xfId="0" applyFont="1" applyAlignment="1">
      <alignment horizontal="left" vertical="center" wrapText="1"/>
    </xf>
    <xf numFmtId="0" fontId="48" fillId="5" borderId="0" xfId="0" applyFont="1" applyFill="1"/>
    <xf numFmtId="0" fontId="48" fillId="0" borderId="0" xfId="0" applyFont="1" applyAlignment="1">
      <alignment horizontal="left" vertical="center" wrapText="1"/>
    </xf>
    <xf numFmtId="165" fontId="48" fillId="5" borderId="0" xfId="0" applyNumberFormat="1" applyFont="1" applyFill="1" applyAlignment="1">
      <alignment horizontal="left" indent="3"/>
    </xf>
    <xf numFmtId="0" fontId="61" fillId="5" borderId="0" xfId="0" applyFont="1" applyFill="1" applyAlignment="1">
      <alignment wrapText="1"/>
    </xf>
    <xf numFmtId="3" fontId="49" fillId="5" borderId="5" xfId="0" applyNumberFormat="1" applyFont="1" applyFill="1" applyBorder="1" applyAlignment="1">
      <alignment vertical="center" wrapText="1"/>
    </xf>
    <xf numFmtId="0" fontId="48" fillId="0" borderId="0" xfId="5" applyFont="1" applyAlignment="1">
      <alignment horizontal="left" indent="1"/>
    </xf>
    <xf numFmtId="165" fontId="48" fillId="0" borderId="9" xfId="0" applyNumberFormat="1" applyFont="1" applyBorder="1" applyAlignment="1">
      <alignment vertical="center" wrapText="1"/>
    </xf>
    <xf numFmtId="0" fontId="48" fillId="0" borderId="0" xfId="5" applyFont="1" applyAlignment="1">
      <alignment horizontal="left" indent="2"/>
    </xf>
    <xf numFmtId="165" fontId="48" fillId="0" borderId="0" xfId="0" applyNumberFormat="1" applyFont="1"/>
    <xf numFmtId="0" fontId="61" fillId="0" borderId="0" xfId="0" applyFont="1" applyAlignment="1">
      <alignment wrapText="1"/>
    </xf>
    <xf numFmtId="3" fontId="49" fillId="0" borderId="5" xfId="0" applyNumberFormat="1" applyFont="1" applyBorder="1" applyAlignment="1">
      <alignment vertical="center" wrapText="1"/>
    </xf>
    <xf numFmtId="0" fontId="48" fillId="0" borderId="0" xfId="0" applyFont="1" applyAlignment="1">
      <alignment horizontal="left" indent="2"/>
    </xf>
    <xf numFmtId="165" fontId="48" fillId="0" borderId="6" xfId="0" applyNumberFormat="1" applyFont="1" applyBorder="1" applyAlignment="1">
      <alignment vertical="center" wrapText="1"/>
    </xf>
    <xf numFmtId="0" fontId="60" fillId="0" borderId="0" xfId="0" applyFont="1" applyAlignment="1">
      <alignment horizontal="left" indent="2"/>
    </xf>
    <xf numFmtId="0" fontId="61" fillId="0" borderId="0" xfId="0" applyFont="1" applyAlignment="1">
      <alignment horizontal="left" wrapText="1" indent="2"/>
    </xf>
    <xf numFmtId="0" fontId="61" fillId="0" borderId="0" xfId="0" applyFont="1" applyAlignment="1">
      <alignment horizontal="left" indent="2"/>
    </xf>
    <xf numFmtId="0" fontId="74" fillId="0" borderId="0" xfId="0" applyFont="1" applyAlignment="1">
      <alignment horizontal="left" vertical="center" indent="2"/>
    </xf>
    <xf numFmtId="0" fontId="48" fillId="0" borderId="0" xfId="0" applyFont="1" applyAlignment="1">
      <alignment vertical="center"/>
    </xf>
    <xf numFmtId="0" fontId="74" fillId="0" borderId="0" xfId="0" applyFont="1" applyAlignment="1">
      <alignment horizontal="left" vertical="center"/>
    </xf>
    <xf numFmtId="0" fontId="62" fillId="0" borderId="0" xfId="0" applyFont="1" applyAlignment="1">
      <alignment horizontal="left" vertical="center" wrapText="1"/>
    </xf>
    <xf numFmtId="0" fontId="48" fillId="0" borderId="0" xfId="0" applyFont="1" applyAlignment="1">
      <alignment horizontal="left" wrapText="1"/>
    </xf>
    <xf numFmtId="0" fontId="75" fillId="11" borderId="8" xfId="0" applyFont="1" applyFill="1" applyBorder="1" applyAlignment="1">
      <alignment horizontal="center" vertical="center" wrapText="1"/>
    </xf>
    <xf numFmtId="0" fontId="75" fillId="10" borderId="8" xfId="0" applyFont="1" applyFill="1" applyBorder="1" applyAlignment="1">
      <alignment horizontal="center" vertical="center" wrapText="1"/>
    </xf>
    <xf numFmtId="0" fontId="76" fillId="10" borderId="8" xfId="0" applyFont="1" applyFill="1" applyBorder="1" applyAlignment="1">
      <alignment horizontal="center" vertical="center" wrapText="1"/>
    </xf>
    <xf numFmtId="0" fontId="76" fillId="10" borderId="10" xfId="0" applyFont="1" applyFill="1" applyBorder="1" applyAlignment="1">
      <alignment horizontal="center" vertical="center" wrapText="1"/>
    </xf>
    <xf numFmtId="0" fontId="77" fillId="0" borderId="0" xfId="0" applyFont="1" applyAlignment="1">
      <alignment vertical="center"/>
    </xf>
    <xf numFmtId="0" fontId="78" fillId="0" borderId="0" xfId="0" applyFont="1"/>
    <xf numFmtId="0" fontId="0" fillId="3" borderId="0" xfId="0" applyFill="1"/>
    <xf numFmtId="3" fontId="79" fillId="0" borderId="0" xfId="0" applyNumberFormat="1" applyFont="1" applyAlignment="1">
      <alignment horizontal="center"/>
    </xf>
    <xf numFmtId="0" fontId="79" fillId="0" borderId="0" xfId="0" applyFont="1" applyAlignment="1">
      <alignment horizontal="center"/>
    </xf>
    <xf numFmtId="0" fontId="81" fillId="0" borderId="0" xfId="0" applyFont="1"/>
    <xf numFmtId="3" fontId="29" fillId="0" borderId="5" xfId="0" applyNumberFormat="1" applyFont="1" applyBorder="1" applyAlignment="1">
      <alignment horizontal="center" wrapText="1"/>
    </xf>
    <xf numFmtId="0" fontId="19" fillId="0" borderId="0" xfId="0" applyFont="1" applyAlignment="1">
      <alignment horizontal="center" vertical="center" wrapText="1"/>
    </xf>
    <xf numFmtId="0" fontId="41" fillId="0" borderId="0" xfId="0" applyFont="1" applyAlignment="1">
      <alignment horizontal="center" vertical="center" wrapText="1"/>
    </xf>
    <xf numFmtId="0" fontId="20" fillId="0" borderId="0" xfId="0" applyFont="1" applyAlignment="1">
      <alignment horizontal="center" vertical="center" indent="2"/>
    </xf>
    <xf numFmtId="0" fontId="41" fillId="0" borderId="0" xfId="5" applyFont="1"/>
    <xf numFmtId="0" fontId="41" fillId="0" borderId="0" xfId="0" quotePrefix="1" applyFont="1" applyAlignment="1">
      <alignment horizontal="left" vertical="center" wrapText="1"/>
    </xf>
    <xf numFmtId="0" fontId="41" fillId="0" borderId="0" xfId="0" applyFont="1" applyAlignment="1">
      <alignment horizontal="left" vertical="top" wrapText="1"/>
    </xf>
    <xf numFmtId="0" fontId="37" fillId="5" borderId="0" xfId="0" applyFont="1" applyFill="1" applyAlignment="1">
      <alignment horizontal="left" vertical="center" wrapText="1"/>
    </xf>
    <xf numFmtId="0" fontId="41" fillId="0" borderId="0" xfId="1" applyFont="1" applyBorder="1" applyAlignment="1">
      <alignment horizontal="left" vertical="center" wrapText="1"/>
    </xf>
    <xf numFmtId="165" fontId="37" fillId="0" borderId="0" xfId="0" applyNumberFormat="1" applyFont="1" applyAlignment="1">
      <alignment horizontal="left" vertical="center" wrapText="1"/>
    </xf>
    <xf numFmtId="0" fontId="2" fillId="0" borderId="0" xfId="1" applyFont="1" applyFill="1" applyAlignment="1">
      <alignment horizontal="center" vertical="center"/>
    </xf>
    <xf numFmtId="0" fontId="12" fillId="5" borderId="0" xfId="0" applyFont="1" applyFill="1"/>
    <xf numFmtId="3" fontId="29" fillId="5" borderId="5" xfId="0" applyNumberFormat="1" applyFont="1" applyFill="1" applyBorder="1" applyAlignment="1">
      <alignment horizontal="center" wrapText="1"/>
    </xf>
    <xf numFmtId="3" fontId="49" fillId="12" borderId="21" xfId="0" applyNumberFormat="1" applyFont="1" applyFill="1" applyBorder="1" applyAlignment="1">
      <alignment horizontal="center" wrapText="1"/>
    </xf>
    <xf numFmtId="0" fontId="13" fillId="0" borderId="1" xfId="0" applyFont="1" applyBorder="1" applyAlignment="1">
      <alignment horizontal="center"/>
    </xf>
    <xf numFmtId="0" fontId="13" fillId="5" borderId="1" xfId="0" applyFont="1" applyFill="1" applyBorder="1" applyAlignment="1">
      <alignment horizontal="center"/>
    </xf>
    <xf numFmtId="0" fontId="61" fillId="0" borderId="0" xfId="0" applyFont="1" applyAlignment="1">
      <alignment vertical="center"/>
    </xf>
    <xf numFmtId="0" fontId="12" fillId="0" borderId="1" xfId="0" applyFont="1" applyBorder="1" applyAlignment="1">
      <alignment horizontal="center"/>
    </xf>
    <xf numFmtId="0" fontId="41" fillId="5" borderId="0" xfId="0" applyFont="1" applyFill="1" applyAlignment="1">
      <alignment vertical="center" wrapText="1"/>
    </xf>
    <xf numFmtId="0" fontId="41" fillId="0" borderId="0" xfId="0" applyFont="1" applyAlignment="1">
      <alignment vertical="center" wrapText="1"/>
    </xf>
    <xf numFmtId="0" fontId="0" fillId="2" borderId="0" xfId="0" applyFill="1"/>
    <xf numFmtId="0" fontId="48" fillId="5" borderId="0" xfId="0" applyFont="1" applyFill="1" applyAlignment="1">
      <alignment vertical="top" wrapText="1"/>
    </xf>
    <xf numFmtId="0" fontId="60" fillId="0" borderId="0" xfId="0" applyFont="1" applyAlignment="1">
      <alignment horizontal="left" vertical="center" indent="2"/>
    </xf>
    <xf numFmtId="0" fontId="13" fillId="0" borderId="0" xfId="0" applyFont="1" applyAlignment="1">
      <alignment horizontal="center"/>
    </xf>
    <xf numFmtId="0" fontId="13" fillId="0" borderId="1" xfId="0" applyFont="1" applyBorder="1" applyAlignment="1">
      <alignment horizontal="center" wrapText="1"/>
    </xf>
    <xf numFmtId="0" fontId="41" fillId="5" borderId="0" xfId="0" applyFont="1" applyFill="1" applyAlignment="1">
      <alignment horizontal="left" vertical="top" wrapText="1"/>
    </xf>
    <xf numFmtId="0" fontId="41" fillId="5" borderId="0" xfId="0" applyFont="1" applyFill="1" applyAlignment="1">
      <alignment horizontal="left"/>
    </xf>
    <xf numFmtId="0" fontId="41" fillId="0" borderId="0" xfId="0" applyFont="1" applyAlignment="1">
      <alignment horizontal="left"/>
    </xf>
    <xf numFmtId="3" fontId="20" fillId="0" borderId="0" xfId="0" applyNumberFormat="1" applyFont="1" applyAlignment="1">
      <alignment horizontal="center" wrapText="1"/>
    </xf>
    <xf numFmtId="0" fontId="41" fillId="5" borderId="0" xfId="0" applyFont="1" applyFill="1" applyAlignment="1">
      <alignment vertical="center"/>
    </xf>
    <xf numFmtId="0" fontId="42" fillId="5" borderId="0" xfId="0" applyFont="1" applyFill="1"/>
    <xf numFmtId="4" fontId="9" fillId="5" borderId="0" xfId="5" applyNumberFormat="1" applyFont="1" applyFill="1" applyAlignment="1">
      <alignment horizontal="center"/>
    </xf>
    <xf numFmtId="0" fontId="41" fillId="5" borderId="0" xfId="0" applyFont="1" applyFill="1"/>
    <xf numFmtId="0" fontId="41" fillId="5" borderId="0" xfId="5" applyFont="1" applyFill="1"/>
    <xf numFmtId="0" fontId="84" fillId="0" borderId="0" xfId="0" applyFont="1"/>
    <xf numFmtId="0" fontId="9" fillId="5" borderId="0" xfId="0" applyFont="1" applyFill="1" applyAlignment="1">
      <alignment horizontal="center" vertical="center"/>
    </xf>
    <xf numFmtId="165" fontId="48" fillId="5" borderId="0" xfId="0" applyNumberFormat="1" applyFont="1" applyFill="1" applyAlignment="1">
      <alignment horizontal="left" vertical="center" wrapText="1" indent="3"/>
    </xf>
    <xf numFmtId="0" fontId="52" fillId="14" borderId="3" xfId="0" applyFont="1" applyFill="1" applyBorder="1" applyAlignment="1">
      <alignment wrapText="1"/>
    </xf>
    <xf numFmtId="0" fontId="85" fillId="14" borderId="0" xfId="0" applyFont="1" applyFill="1"/>
    <xf numFmtId="0" fontId="0" fillId="14" borderId="0" xfId="0" applyFill="1"/>
    <xf numFmtId="0" fontId="9" fillId="5" borderId="0" xfId="0" applyFont="1" applyFill="1" applyAlignment="1">
      <alignment vertical="center"/>
    </xf>
    <xf numFmtId="0" fontId="9" fillId="5" borderId="8" xfId="0" applyFont="1" applyFill="1" applyBorder="1" applyAlignment="1">
      <alignment horizontal="center" vertical="center"/>
    </xf>
    <xf numFmtId="0" fontId="9" fillId="5" borderId="8" xfId="0" applyFont="1" applyFill="1" applyBorder="1" applyAlignment="1">
      <alignment horizontal="center" wrapText="1"/>
    </xf>
    <xf numFmtId="0" fontId="9" fillId="5" borderId="8" xfId="0" applyFont="1" applyFill="1" applyBorder="1" applyAlignment="1">
      <alignment horizontal="center" vertical="center" wrapText="1"/>
    </xf>
    <xf numFmtId="4" fontId="9" fillId="5" borderId="0" xfId="0" applyNumberFormat="1" applyFont="1" applyFill="1" applyAlignment="1">
      <alignment horizontal="center"/>
    </xf>
    <xf numFmtId="0" fontId="9" fillId="5" borderId="8" xfId="0" applyFont="1" applyFill="1" applyBorder="1"/>
    <xf numFmtId="3" fontId="9" fillId="5" borderId="8" xfId="0" applyNumberFormat="1" applyFont="1" applyFill="1" applyBorder="1" applyAlignment="1">
      <alignment horizontal="center"/>
    </xf>
    <xf numFmtId="1" fontId="9" fillId="5" borderId="8" xfId="0" applyNumberFormat="1" applyFont="1" applyFill="1" applyBorder="1" applyAlignment="1">
      <alignment horizontal="center"/>
    </xf>
    <xf numFmtId="0" fontId="86" fillId="14" borderId="0" xfId="0" applyFont="1" applyFill="1"/>
    <xf numFmtId="0" fontId="34" fillId="5" borderId="0" xfId="0" applyFont="1" applyFill="1"/>
    <xf numFmtId="0" fontId="48" fillId="14" borderId="0" xfId="0" applyFont="1" applyFill="1"/>
    <xf numFmtId="178" fontId="36" fillId="5" borderId="0" xfId="0" applyNumberFormat="1" applyFont="1" applyFill="1"/>
    <xf numFmtId="0" fontId="37" fillId="5" borderId="0" xfId="0" applyFont="1" applyFill="1"/>
    <xf numFmtId="0" fontId="62" fillId="14" borderId="0" xfId="0" applyFont="1" applyFill="1" applyAlignment="1">
      <alignment horizontal="left" wrapText="1"/>
    </xf>
    <xf numFmtId="0" fontId="87" fillId="14" borderId="0" xfId="0" applyFont="1" applyFill="1"/>
    <xf numFmtId="0" fontId="9" fillId="5" borderId="8" xfId="0" applyFont="1" applyFill="1" applyBorder="1" applyAlignment="1">
      <alignment vertical="center" wrapText="1"/>
    </xf>
    <xf numFmtId="165" fontId="9" fillId="5" borderId="0" xfId="0" applyNumberFormat="1" applyFont="1" applyFill="1" applyAlignment="1">
      <alignment horizontal="center"/>
    </xf>
    <xf numFmtId="165" fontId="9" fillId="0" borderId="0" xfId="0" applyNumberFormat="1" applyFont="1" applyAlignment="1">
      <alignment horizontal="center"/>
    </xf>
    <xf numFmtId="0" fontId="20" fillId="0" borderId="2" xfId="1" applyFont="1" applyBorder="1" applyAlignment="1"/>
    <xf numFmtId="3" fontId="29" fillId="5" borderId="0" xfId="0" applyNumberFormat="1" applyFont="1" applyFill="1" applyAlignment="1">
      <alignment horizontal="center"/>
    </xf>
    <xf numFmtId="0" fontId="20" fillId="5" borderId="0" xfId="5" applyFont="1" applyFill="1" applyAlignment="1">
      <alignment horizontal="left" wrapText="1"/>
    </xf>
    <xf numFmtId="0" fontId="41" fillId="5" borderId="0" xfId="5" applyFont="1" applyFill="1" applyAlignment="1">
      <alignment horizontal="left" wrapText="1"/>
    </xf>
    <xf numFmtId="0" fontId="37" fillId="5" borderId="0" xfId="5" applyFont="1" applyFill="1" applyAlignment="1">
      <alignment horizontal="left" wrapText="1"/>
    </xf>
    <xf numFmtId="0" fontId="12" fillId="5" borderId="1" xfId="0" applyFont="1" applyFill="1" applyBorder="1" applyAlignment="1">
      <alignment horizontal="left" vertical="center" wrapText="1"/>
    </xf>
    <xf numFmtId="0" fontId="61" fillId="0" borderId="0" xfId="0" applyFont="1" applyAlignment="1">
      <alignment horizontal="left" wrapText="1" indent="1"/>
    </xf>
    <xf numFmtId="0" fontId="41" fillId="0" borderId="0" xfId="0" applyFont="1" applyAlignment="1">
      <alignment horizontal="left" vertical="top" wrapText="1"/>
    </xf>
    <xf numFmtId="0" fontId="12" fillId="0" borderId="1" xfId="0" applyFont="1" applyBorder="1" applyAlignment="1">
      <alignment horizontal="left" vertical="center" wrapText="1"/>
    </xf>
    <xf numFmtId="0" fontId="20" fillId="0" borderId="6" xfId="5" applyFont="1" applyBorder="1" applyAlignment="1">
      <alignment horizontal="left" wrapText="1"/>
    </xf>
    <xf numFmtId="0" fontId="7" fillId="3" borderId="0" xfId="0" applyFont="1" applyFill="1" applyAlignment="1">
      <alignment horizontal="center"/>
    </xf>
    <xf numFmtId="0" fontId="41" fillId="5" borderId="0" xfId="0" applyFont="1" applyFill="1" applyAlignment="1">
      <alignment horizontal="left" vertical="top" wrapText="1"/>
    </xf>
    <xf numFmtId="0" fontId="41" fillId="5" borderId="6" xfId="0" applyFont="1" applyFill="1" applyBorder="1" applyAlignment="1">
      <alignment horizontal="left" vertical="center" wrapText="1"/>
    </xf>
    <xf numFmtId="0" fontId="41" fillId="5" borderId="0" xfId="0" applyFont="1" applyFill="1" applyAlignment="1">
      <alignment horizontal="left" vertical="center" wrapText="1"/>
    </xf>
    <xf numFmtId="0" fontId="41" fillId="5" borderId="6" xfId="0" applyFont="1" applyFill="1" applyBorder="1" applyAlignment="1">
      <alignment horizontal="left" vertical="top" wrapText="1"/>
    </xf>
    <xf numFmtId="0" fontId="41" fillId="0" borderId="0" xfId="0" applyFont="1" applyAlignment="1">
      <alignment horizontal="left" wrapText="1"/>
    </xf>
    <xf numFmtId="0" fontId="20" fillId="0" borderId="0" xfId="0" applyFont="1" applyAlignment="1">
      <alignment horizontal="left" wrapText="1"/>
    </xf>
    <xf numFmtId="0" fontId="62" fillId="0" borderId="1" xfId="0" applyFont="1" applyBorder="1" applyAlignment="1">
      <alignment horizontal="left" vertical="center" wrapText="1"/>
    </xf>
    <xf numFmtId="0" fontId="41" fillId="0" borderId="0" xfId="0" applyFont="1" applyAlignment="1">
      <alignment horizontal="left" vertical="center" wrapText="1"/>
    </xf>
    <xf numFmtId="0" fontId="20" fillId="0" borderId="6" xfId="0" applyFont="1" applyBorder="1" applyAlignment="1">
      <alignment horizontal="left" wrapText="1"/>
    </xf>
    <xf numFmtId="0" fontId="41" fillId="5" borderId="0" xfId="0" applyFont="1" applyFill="1" applyAlignment="1">
      <alignment horizontal="left" wrapText="1"/>
    </xf>
    <xf numFmtId="0" fontId="41" fillId="0" borderId="6" xfId="0" applyFont="1" applyBorder="1" applyAlignment="1">
      <alignment horizontal="left" vertical="center" wrapText="1"/>
    </xf>
    <xf numFmtId="0" fontId="41" fillId="0" borderId="6" xfId="0" applyFont="1" applyBorder="1" applyAlignment="1">
      <alignment horizontal="left" wrapText="1"/>
    </xf>
    <xf numFmtId="0" fontId="20" fillId="5" borderId="6" xfId="5" applyFont="1" applyFill="1" applyBorder="1" applyAlignment="1">
      <alignment horizontal="left" wrapText="1"/>
    </xf>
    <xf numFmtId="0" fontId="41" fillId="5" borderId="6" xfId="0" applyFont="1" applyFill="1" applyBorder="1" applyAlignment="1">
      <alignment horizontal="left" wrapText="1"/>
    </xf>
    <xf numFmtId="0" fontId="20" fillId="5" borderId="0" xfId="0" applyFont="1" applyFill="1" applyAlignment="1">
      <alignment horizontal="left" wrapText="1" indent="1"/>
    </xf>
    <xf numFmtId="0" fontId="41" fillId="5" borderId="0" xfId="5" applyFont="1" applyFill="1" applyAlignment="1">
      <alignment horizontal="left" vertical="center" wrapText="1"/>
    </xf>
    <xf numFmtId="0" fontId="9" fillId="0" borderId="0" xfId="0" applyFont="1" applyAlignment="1">
      <alignment horizontal="left" vertical="top" wrapText="1"/>
    </xf>
    <xf numFmtId="0" fontId="42" fillId="5" borderId="0" xfId="0" applyFont="1" applyFill="1" applyAlignment="1">
      <alignment horizontal="left" vertical="top" wrapText="1"/>
    </xf>
    <xf numFmtId="0" fontId="5" fillId="0" borderId="0" xfId="1" applyAlignment="1">
      <alignment horizontal="left" vertical="top" wrapText="1"/>
    </xf>
    <xf numFmtId="0" fontId="9" fillId="0" borderId="0" xfId="0" applyFont="1" applyAlignment="1">
      <alignment horizontal="left" vertical="top"/>
    </xf>
    <xf numFmtId="0" fontId="16" fillId="0" borderId="0" xfId="0" applyFont="1" applyAlignment="1">
      <alignment horizontal="left" vertical="top"/>
    </xf>
    <xf numFmtId="0" fontId="20" fillId="0" borderId="2" xfId="1" applyFont="1" applyBorder="1" applyAlignment="1">
      <alignment horizontal="left" vertical="center"/>
    </xf>
    <xf numFmtId="0" fontId="20" fillId="0" borderId="2" xfId="1" applyFont="1" applyBorder="1" applyAlignment="1">
      <alignment horizontal="left" wrapText="1"/>
    </xf>
    <xf numFmtId="0" fontId="20" fillId="0" borderId="2" xfId="1" applyFont="1" applyFill="1" applyBorder="1" applyAlignment="1">
      <alignment vertical="center"/>
    </xf>
    <xf numFmtId="0" fontId="20" fillId="0" borderId="2" xfId="1" applyFont="1" applyBorder="1" applyAlignment="1">
      <alignment horizontal="left" vertical="center" wrapText="1"/>
    </xf>
    <xf numFmtId="0" fontId="20" fillId="0" borderId="2" xfId="1" applyFont="1" applyBorder="1" applyAlignment="1">
      <alignment horizontal="left" vertical="top" wrapText="1"/>
    </xf>
    <xf numFmtId="0" fontId="20" fillId="0" borderId="2" xfId="1" applyFont="1" applyFill="1" applyBorder="1" applyAlignment="1">
      <alignment horizontal="left" vertical="center" wrapText="1"/>
    </xf>
    <xf numFmtId="0" fontId="12" fillId="0" borderId="2" xfId="0" applyFont="1" applyBorder="1" applyAlignment="1">
      <alignment horizontal="left" vertical="center" wrapText="1"/>
    </xf>
    <xf numFmtId="0" fontId="41" fillId="5" borderId="3" xfId="0" applyFont="1" applyFill="1" applyBorder="1" applyAlignment="1">
      <alignment horizontal="left" vertical="center" wrapText="1"/>
    </xf>
    <xf numFmtId="0" fontId="26" fillId="0" borderId="0" xfId="0" applyFont="1" applyAlignment="1">
      <alignment horizontal="left" vertical="center" wrapText="1"/>
    </xf>
    <xf numFmtId="0" fontId="18" fillId="5" borderId="0" xfId="0" applyFont="1" applyFill="1" applyAlignment="1">
      <alignment horizontal="left" vertical="center" wrapText="1"/>
    </xf>
    <xf numFmtId="0" fontId="41" fillId="0" borderId="3" xfId="0" applyFont="1" applyBorder="1" applyAlignment="1">
      <alignment horizontal="left" vertical="center" wrapText="1"/>
    </xf>
    <xf numFmtId="0" fontId="20" fillId="0" borderId="0" xfId="1" applyFont="1" applyFill="1" applyBorder="1" applyAlignment="1">
      <alignment horizontal="left" vertical="center" wrapText="1"/>
    </xf>
    <xf numFmtId="0" fontId="12" fillId="5" borderId="2" xfId="0" applyFont="1" applyFill="1" applyBorder="1" applyAlignment="1">
      <alignment horizontal="left" vertical="center" wrapText="1"/>
    </xf>
    <xf numFmtId="0" fontId="20" fillId="0" borderId="0" xfId="1" applyFont="1" applyFill="1" applyBorder="1" applyAlignment="1">
      <alignment horizontal="left" vertical="center"/>
    </xf>
    <xf numFmtId="0" fontId="20" fillId="5" borderId="0" xfId="1" applyFont="1" applyFill="1" applyBorder="1" applyAlignment="1">
      <alignment horizontal="left" vertical="center" wrapText="1"/>
    </xf>
    <xf numFmtId="0" fontId="41" fillId="0" borderId="0" xfId="0" applyFont="1" applyAlignment="1">
      <alignment horizontal="left" vertical="center"/>
    </xf>
    <xf numFmtId="0" fontId="41" fillId="5" borderId="3" xfId="0" applyFont="1" applyFill="1" applyBorder="1" applyAlignment="1">
      <alignment horizontal="left" vertical="center"/>
    </xf>
    <xf numFmtId="0" fontId="9" fillId="0" borderId="0" xfId="0" applyFont="1" applyAlignment="1">
      <alignment horizontal="left" vertical="center" wrapText="1"/>
    </xf>
    <xf numFmtId="0" fontId="12" fillId="0" borderId="1" xfId="0" applyFont="1" applyBorder="1" applyAlignment="1">
      <alignment horizontal="left" wrapText="1"/>
    </xf>
    <xf numFmtId="0" fontId="9" fillId="0" borderId="3" xfId="0" applyFont="1" applyBorder="1" applyAlignment="1">
      <alignment horizontal="left" vertical="top" wrapText="1"/>
    </xf>
    <xf numFmtId="0" fontId="12" fillId="0" borderId="0" xfId="0" applyFont="1" applyAlignment="1">
      <alignment horizontal="left" wrapText="1"/>
    </xf>
    <xf numFmtId="0" fontId="13" fillId="0" borderId="0" xfId="0" applyFont="1" applyAlignment="1">
      <alignment horizontal="center"/>
    </xf>
    <xf numFmtId="0" fontId="13" fillId="0" borderId="1" xfId="0" applyFont="1" applyBorder="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9" fillId="0" borderId="3" xfId="0" applyFont="1" applyBorder="1" applyAlignment="1">
      <alignment horizontal="left" vertical="center" wrapText="1"/>
    </xf>
    <xf numFmtId="0" fontId="41" fillId="0" borderId="3" xfId="0" applyFont="1" applyBorder="1" applyAlignment="1">
      <alignment horizontal="left" vertical="top" wrapText="1"/>
    </xf>
    <xf numFmtId="0" fontId="41" fillId="0" borderId="0" xfId="1" applyFont="1" applyFill="1" applyBorder="1" applyAlignment="1">
      <alignment horizontal="left" vertical="top" wrapText="1"/>
    </xf>
    <xf numFmtId="0" fontId="41" fillId="0" borderId="0" xfId="1" applyFont="1" applyFill="1" applyBorder="1" applyAlignment="1">
      <alignment horizontal="left" vertical="top"/>
    </xf>
    <xf numFmtId="0" fontId="26" fillId="0" borderId="0" xfId="1" applyFont="1" applyBorder="1" applyAlignment="1">
      <alignment horizontal="left" vertical="center" wrapText="1"/>
    </xf>
    <xf numFmtId="0" fontId="26" fillId="0" borderId="0" xfId="1" applyFont="1" applyBorder="1" applyAlignment="1">
      <alignment horizontal="left" vertical="center"/>
    </xf>
    <xf numFmtId="0" fontId="41" fillId="5" borderId="0" xfId="1" applyFont="1" applyFill="1" applyBorder="1" applyAlignment="1">
      <alignment horizontal="left" vertical="top" wrapText="1"/>
    </xf>
    <xf numFmtId="0" fontId="41" fillId="5" borderId="0" xfId="1" applyFont="1" applyFill="1" applyBorder="1" applyAlignment="1">
      <alignment horizontal="left" vertical="top"/>
    </xf>
    <xf numFmtId="0" fontId="37" fillId="0" borderId="3" xfId="0" applyFont="1" applyBorder="1" applyAlignment="1">
      <alignment horizontal="left" vertical="top" wrapText="1"/>
    </xf>
    <xf numFmtId="0" fontId="42" fillId="6" borderId="7" xfId="0" applyFont="1" applyFill="1" applyBorder="1" applyAlignment="1">
      <alignment horizontal="center" vertical="center" wrapText="1"/>
    </xf>
    <xf numFmtId="0" fontId="41" fillId="0" borderId="16"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18"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3" xfId="0" quotePrefix="1" applyFont="1" applyBorder="1" applyAlignment="1">
      <alignment horizontal="left" vertical="center" wrapText="1"/>
    </xf>
    <xf numFmtId="0" fontId="41" fillId="0" borderId="0" xfId="0" quotePrefix="1" applyFont="1" applyAlignment="1">
      <alignment horizontal="left" vertical="center" wrapText="1"/>
    </xf>
    <xf numFmtId="0" fontId="41" fillId="0" borderId="3" xfId="1" applyFont="1" applyFill="1" applyBorder="1" applyAlignment="1">
      <alignment horizontal="left" vertical="center" wrapText="1"/>
    </xf>
    <xf numFmtId="0" fontId="41" fillId="0" borderId="0" xfId="1" applyFont="1" applyFill="1" applyBorder="1" applyAlignment="1">
      <alignment horizontal="left" vertical="center" wrapText="1"/>
    </xf>
    <xf numFmtId="0" fontId="12" fillId="0" borderId="2" xfId="0" applyFont="1" applyBorder="1" applyAlignment="1">
      <alignment horizontal="left" wrapText="1"/>
    </xf>
    <xf numFmtId="0" fontId="20" fillId="0" borderId="3" xfId="0" applyFont="1" applyBorder="1" applyAlignment="1">
      <alignment horizontal="left" vertical="top" wrapText="1"/>
    </xf>
    <xf numFmtId="0" fontId="20" fillId="0" borderId="0" xfId="0" applyFont="1" applyAlignment="1">
      <alignment horizontal="left" vertical="top" wrapText="1"/>
    </xf>
    <xf numFmtId="0" fontId="41" fillId="0" borderId="0" xfId="1" applyFont="1" applyBorder="1" applyAlignment="1">
      <alignment horizontal="left" vertical="top" wrapText="1"/>
    </xf>
    <xf numFmtId="0" fontId="41" fillId="0" borderId="0" xfId="1" applyFont="1" applyBorder="1" applyAlignment="1">
      <alignment horizontal="left" vertical="top"/>
    </xf>
    <xf numFmtId="0" fontId="52" fillId="0" borderId="0" xfId="1" applyFont="1" applyFill="1" applyBorder="1" applyAlignment="1">
      <alignment horizontal="left" vertical="top" wrapText="1"/>
    </xf>
    <xf numFmtId="0" fontId="12" fillId="0" borderId="0" xfId="0" applyFont="1" applyAlignment="1">
      <alignment horizontal="center" vertical="center"/>
    </xf>
    <xf numFmtId="0" fontId="12" fillId="0" borderId="1" xfId="0" applyFont="1" applyBorder="1" applyAlignment="1">
      <alignment horizontal="center" vertical="center"/>
    </xf>
    <xf numFmtId="0" fontId="20" fillId="0" borderId="0" xfId="0" applyFont="1" applyAlignment="1">
      <alignment horizontal="left" vertical="top"/>
    </xf>
    <xf numFmtId="0" fontId="41" fillId="0" borderId="0" xfId="1" applyFont="1" applyBorder="1" applyAlignment="1">
      <alignment horizontal="left" vertical="center" wrapText="1"/>
    </xf>
    <xf numFmtId="0" fontId="41" fillId="0" borderId="0" xfId="1" applyFont="1" applyBorder="1" applyAlignment="1">
      <alignment horizontal="left" vertical="center"/>
    </xf>
    <xf numFmtId="0" fontId="41" fillId="5" borderId="0" xfId="0" quotePrefix="1" applyFont="1" applyFill="1" applyAlignment="1">
      <alignment horizontal="left" vertical="center" wrapText="1"/>
    </xf>
    <xf numFmtId="0" fontId="37" fillId="0" borderId="0" xfId="0" applyFont="1" applyAlignment="1">
      <alignment horizontal="left" vertical="top" wrapText="1"/>
    </xf>
    <xf numFmtId="0" fontId="41" fillId="0" borderId="3" xfId="0" quotePrefix="1" applyFont="1" applyBorder="1" applyAlignment="1">
      <alignment horizontal="left" vertical="top" wrapText="1"/>
    </xf>
    <xf numFmtId="0" fontId="41" fillId="0" borderId="0" xfId="0" quotePrefix="1" applyFont="1" applyAlignment="1">
      <alignment horizontal="left" vertical="top" wrapText="1"/>
    </xf>
    <xf numFmtId="0" fontId="20" fillId="0" borderId="3" xfId="0" applyFont="1" applyBorder="1" applyAlignment="1">
      <alignment vertical="top" wrapText="1"/>
    </xf>
    <xf numFmtId="0" fontId="12" fillId="5" borderId="1" xfId="0" applyFont="1" applyFill="1" applyBorder="1" applyAlignment="1">
      <alignment horizontal="left" vertical="top" wrapText="1"/>
    </xf>
    <xf numFmtId="0" fontId="12" fillId="5" borderId="0" xfId="0" applyFont="1" applyFill="1" applyAlignment="1">
      <alignment horizontal="left" vertical="center" wrapText="1"/>
    </xf>
    <xf numFmtId="0" fontId="20" fillId="0" borderId="6" xfId="0" applyFont="1" applyBorder="1" applyAlignment="1">
      <alignment vertical="top" wrapText="1"/>
    </xf>
    <xf numFmtId="0" fontId="20" fillId="0" borderId="0" xfId="0" applyFont="1" applyAlignment="1">
      <alignment vertical="top" wrapText="1"/>
    </xf>
    <xf numFmtId="0" fontId="59" fillId="0" borderId="3" xfId="0" applyFont="1" applyBorder="1" applyAlignment="1">
      <alignment vertical="top" wrapText="1"/>
    </xf>
    <xf numFmtId="0" fontId="12" fillId="5" borderId="28" xfId="0" applyFont="1" applyFill="1" applyBorder="1" applyAlignment="1">
      <alignment vertical="center" wrapText="1"/>
    </xf>
    <xf numFmtId="0" fontId="12" fillId="5" borderId="29" xfId="0" applyFont="1" applyFill="1" applyBorder="1" applyAlignment="1">
      <alignment horizontal="left" vertical="top" wrapText="1"/>
    </xf>
    <xf numFmtId="0" fontId="12" fillId="0" borderId="1" xfId="0" applyFont="1" applyBorder="1" applyAlignment="1">
      <alignment horizontal="left" vertical="top" wrapText="1"/>
    </xf>
    <xf numFmtId="0" fontId="12" fillId="5" borderId="1" xfId="0" applyFont="1" applyFill="1" applyBorder="1" applyAlignment="1">
      <alignment horizontal="left" wrapText="1"/>
    </xf>
    <xf numFmtId="0" fontId="29" fillId="0" borderId="6" xfId="0" applyFont="1" applyBorder="1" applyAlignment="1">
      <alignment horizontal="left" vertical="center" wrapText="1"/>
    </xf>
    <xf numFmtId="0" fontId="20" fillId="0" borderId="0" xfId="0" applyFont="1" applyAlignment="1">
      <alignment horizontal="left" vertical="center" wrapText="1"/>
    </xf>
    <xf numFmtId="0" fontId="41" fillId="5" borderId="0" xfId="1" applyFont="1" applyFill="1" applyBorder="1" applyAlignment="1">
      <alignment horizontal="left" vertical="center" wrapText="1"/>
    </xf>
    <xf numFmtId="0" fontId="41" fillId="5" borderId="0" xfId="1" applyFont="1" applyFill="1" applyBorder="1" applyAlignment="1">
      <alignment horizontal="left" vertical="center"/>
    </xf>
    <xf numFmtId="165" fontId="41" fillId="0" borderId="0" xfId="0" applyNumberFormat="1" applyFont="1" applyAlignment="1">
      <alignment horizontal="left" vertical="top" wrapText="1"/>
    </xf>
    <xf numFmtId="0" fontId="46" fillId="5" borderId="0" xfId="0" applyFont="1" applyFill="1" applyAlignment="1">
      <alignment horizontal="center" vertical="center" wrapText="1"/>
    </xf>
    <xf numFmtId="0" fontId="47" fillId="5" borderId="0" xfId="0" applyFont="1" applyFill="1" applyAlignment="1">
      <alignment vertical="center" wrapText="1"/>
    </xf>
    <xf numFmtId="165" fontId="20" fillId="0" borderId="0" xfId="0" applyNumberFormat="1" applyFont="1" applyAlignment="1">
      <alignment horizontal="left" vertical="top" wrapText="1"/>
    </xf>
    <xf numFmtId="0" fontId="20" fillId="9" borderId="25" xfId="0" applyFont="1" applyFill="1" applyBorder="1" applyAlignment="1">
      <alignment horizontal="center" vertical="center" wrapText="1"/>
    </xf>
    <xf numFmtId="0" fontId="20" fillId="9" borderId="26" xfId="0" applyFont="1" applyFill="1" applyBorder="1" applyAlignment="1">
      <alignment horizontal="center" vertical="center" wrapText="1"/>
    </xf>
    <xf numFmtId="0" fontId="41" fillId="10" borderId="22" xfId="0" quotePrefix="1" applyFont="1" applyFill="1" applyBorder="1" applyAlignment="1">
      <alignment horizontal="left" vertical="center" wrapText="1" indent="1"/>
    </xf>
    <xf numFmtId="0" fontId="41" fillId="10" borderId="22" xfId="0" applyFont="1" applyFill="1" applyBorder="1" applyAlignment="1">
      <alignment horizontal="left" vertical="center" wrapText="1" indent="1"/>
    </xf>
    <xf numFmtId="0" fontId="20" fillId="9" borderId="22" xfId="0" applyFont="1" applyFill="1" applyBorder="1" applyAlignment="1">
      <alignment horizontal="center" vertical="center" wrapText="1"/>
    </xf>
    <xf numFmtId="0" fontId="20" fillId="10" borderId="24" xfId="0" quotePrefix="1" applyFont="1" applyFill="1" applyBorder="1" applyAlignment="1">
      <alignment horizontal="left" vertical="center" wrapText="1" indent="1"/>
    </xf>
    <xf numFmtId="0" fontId="20" fillId="10" borderId="24" xfId="0" applyFont="1" applyFill="1" applyBorder="1" applyAlignment="1">
      <alignment horizontal="left" vertical="center" wrapText="1" indent="1"/>
    </xf>
    <xf numFmtId="165" fontId="20" fillId="0" borderId="0" xfId="0" applyNumberFormat="1" applyFont="1" applyAlignment="1">
      <alignment horizontal="left" vertical="center" wrapText="1"/>
    </xf>
    <xf numFmtId="0" fontId="0" fillId="0" borderId="0" xfId="0" applyAlignment="1">
      <alignment horizontal="left" vertical="center" wrapText="1"/>
    </xf>
    <xf numFmtId="0" fontId="29" fillId="0" borderId="5" xfId="0" applyFont="1" applyBorder="1" applyAlignment="1">
      <alignment horizontal="left" vertical="center" wrapText="1"/>
    </xf>
    <xf numFmtId="0" fontId="20" fillId="0" borderId="3" xfId="0" applyFont="1" applyBorder="1" applyAlignment="1">
      <alignment horizontal="left" vertical="center" wrapText="1"/>
    </xf>
    <xf numFmtId="0" fontId="13" fillId="0" borderId="1" xfId="0" applyFont="1" applyBorder="1" applyAlignment="1">
      <alignment horizontal="left" vertical="center" wrapText="1"/>
    </xf>
    <xf numFmtId="165" fontId="41" fillId="0" borderId="0" xfId="0" applyNumberFormat="1" applyFont="1" applyAlignment="1">
      <alignment horizontal="left" vertical="center" wrapText="1"/>
    </xf>
    <xf numFmtId="0" fontId="13" fillId="0" borderId="1" xfId="0" applyFont="1" applyBorder="1" applyAlignment="1">
      <alignment horizontal="left" wrapText="1"/>
    </xf>
    <xf numFmtId="0" fontId="62" fillId="14" borderId="2" xfId="0" applyFont="1" applyFill="1" applyBorder="1" applyAlignment="1">
      <alignment wrapText="1"/>
    </xf>
    <xf numFmtId="0" fontId="52" fillId="14" borderId="3" xfId="0" applyFont="1" applyFill="1" applyBorder="1" applyAlignment="1">
      <alignment wrapText="1"/>
    </xf>
    <xf numFmtId="0" fontId="62" fillId="14" borderId="2" xfId="0" applyFont="1" applyFill="1" applyBorder="1" applyAlignment="1">
      <alignment horizontal="left" wrapText="1"/>
    </xf>
    <xf numFmtId="0" fontId="52" fillId="14" borderId="3" xfId="0" applyFont="1" applyFill="1" applyBorder="1" applyAlignment="1">
      <alignment horizontal="left" wrapText="1"/>
    </xf>
    <xf numFmtId="0" fontId="48" fillId="14" borderId="3" xfId="0" applyFont="1" applyFill="1" applyBorder="1" applyAlignment="1">
      <alignment horizontal="left" vertical="center" wrapText="1"/>
    </xf>
    <xf numFmtId="0" fontId="8" fillId="3" borderId="0" xfId="0" applyFont="1" applyFill="1" applyAlignment="1">
      <alignment horizontal="left" vertical="center" wrapText="1"/>
    </xf>
    <xf numFmtId="0" fontId="26" fillId="5" borderId="0" xfId="0" applyFont="1" applyFill="1" applyAlignment="1">
      <alignment horizontal="left" vertical="center" wrapText="1"/>
    </xf>
    <xf numFmtId="0" fontId="20" fillId="5" borderId="9" xfId="5" applyFont="1" applyFill="1" applyBorder="1" applyAlignment="1">
      <alignment horizontal="left" wrapText="1"/>
    </xf>
    <xf numFmtId="3" fontId="29" fillId="5" borderId="5" xfId="0" applyNumberFormat="1" applyFont="1" applyFill="1" applyBorder="1" applyAlignment="1">
      <alignment horizontal="left" vertical="center" wrapText="1"/>
    </xf>
    <xf numFmtId="3" fontId="29" fillId="5" borderId="6" xfId="0" applyNumberFormat="1" applyFont="1" applyFill="1" applyBorder="1" applyAlignment="1">
      <alignment horizontal="center" wrapText="1"/>
    </xf>
    <xf numFmtId="3" fontId="29" fillId="5" borderId="5" xfId="0" applyNumberFormat="1" applyFont="1" applyFill="1" applyBorder="1" applyAlignment="1">
      <alignment horizontal="center" wrapText="1"/>
    </xf>
    <xf numFmtId="0" fontId="20" fillId="5" borderId="0" xfId="5" applyFont="1" applyFill="1" applyAlignment="1">
      <alignment horizontal="left" wrapText="1" indent="1"/>
    </xf>
    <xf numFmtId="0" fontId="20" fillId="5" borderId="9" xfId="5" applyFont="1" applyFill="1" applyBorder="1" applyAlignment="1">
      <alignment horizontal="left" wrapText="1" indent="1"/>
    </xf>
    <xf numFmtId="3" fontId="29" fillId="0" borderId="5" xfId="0" applyNumberFormat="1" applyFont="1" applyBorder="1" applyAlignment="1">
      <alignment horizontal="left" vertical="center" wrapText="1"/>
    </xf>
    <xf numFmtId="0" fontId="29" fillId="0" borderId="0" xfId="0" applyFont="1" applyAlignment="1">
      <alignment horizontal="left" vertical="center" wrapText="1"/>
    </xf>
    <xf numFmtId="0" fontId="20" fillId="0" borderId="6" xfId="0" applyFont="1" applyBorder="1" applyAlignment="1">
      <alignment horizontal="left" vertical="center" wrapText="1"/>
    </xf>
    <xf numFmtId="0" fontId="41" fillId="0" borderId="0" xfId="5" applyFont="1" applyAlignment="1">
      <alignment horizontal="left" vertical="center" wrapText="1"/>
    </xf>
    <xf numFmtId="0" fontId="29" fillId="0" borderId="0" xfId="0" applyFont="1" applyAlignment="1">
      <alignment horizontal="left" wrapText="1"/>
    </xf>
    <xf numFmtId="0" fontId="29" fillId="5" borderId="0" xfId="0" applyFont="1" applyFill="1" applyAlignment="1">
      <alignment horizontal="left" vertical="center" wrapText="1"/>
    </xf>
    <xf numFmtId="0" fontId="62" fillId="0" borderId="1" xfId="0" applyFont="1" applyBorder="1" applyAlignment="1">
      <alignment horizontal="left" wrapText="1"/>
    </xf>
    <xf numFmtId="0" fontId="20" fillId="0" borderId="0" xfId="5" applyFont="1" applyAlignment="1">
      <alignment horizontal="left" vertical="top" wrapText="1"/>
    </xf>
    <xf numFmtId="0" fontId="41" fillId="0" borderId="0" xfId="5" applyFont="1" applyAlignment="1">
      <alignment horizontal="left" vertical="top" wrapText="1"/>
    </xf>
    <xf numFmtId="0" fontId="48" fillId="0" borderId="0" xfId="0" applyFont="1" applyAlignment="1">
      <alignment horizontal="left" vertical="center" wrapText="1" indent="1"/>
    </xf>
    <xf numFmtId="0" fontId="48" fillId="0" borderId="0" xfId="0" applyFont="1" applyAlignment="1">
      <alignment horizontal="left" vertical="center" wrapText="1"/>
    </xf>
    <xf numFmtId="0" fontId="49" fillId="0" borderId="13" xfId="0" applyFont="1" applyBorder="1" applyAlignment="1">
      <alignment horizontal="left" vertical="center" wrapText="1"/>
    </xf>
    <xf numFmtId="0" fontId="61" fillId="0" borderId="0" xfId="0" applyFont="1" applyAlignment="1">
      <alignment horizontal="left" vertical="top" wrapText="1"/>
    </xf>
    <xf numFmtId="0" fontId="20" fillId="0" borderId="0" xfId="5" applyFont="1" applyAlignment="1">
      <alignment horizontal="left" wrapText="1"/>
    </xf>
    <xf numFmtId="0" fontId="37" fillId="0" borderId="0" xfId="5" applyFont="1" applyAlignment="1">
      <alignment horizontal="left" wrapText="1"/>
    </xf>
    <xf numFmtId="3" fontId="49" fillId="0" borderId="5" xfId="0" applyNumberFormat="1" applyFont="1" applyBorder="1" applyAlignment="1">
      <alignment horizontal="left" vertical="center" wrapText="1"/>
    </xf>
    <xf numFmtId="0" fontId="61" fillId="0" borderId="0" xfId="0" applyFont="1" applyAlignment="1">
      <alignment horizontal="left" vertical="center" wrapText="1"/>
    </xf>
    <xf numFmtId="0" fontId="64" fillId="0" borderId="0" xfId="0" applyFont="1" applyAlignment="1">
      <alignment horizontal="center" vertical="center" wrapText="1"/>
    </xf>
    <xf numFmtId="0" fontId="48" fillId="0" borderId="6" xfId="0" applyFont="1" applyBorder="1" applyAlignment="1">
      <alignment horizontal="left" vertical="center" wrapText="1" indent="1"/>
    </xf>
    <xf numFmtId="0" fontId="61" fillId="0" borderId="8" xfId="0" applyFont="1" applyBorder="1" applyAlignment="1">
      <alignment horizontal="left" vertical="center"/>
    </xf>
    <xf numFmtId="0" fontId="48" fillId="0" borderId="8" xfId="0" applyFont="1" applyBorder="1" applyAlignment="1">
      <alignment horizontal="left" vertical="center"/>
    </xf>
    <xf numFmtId="0" fontId="65" fillId="8" borderId="8" xfId="0" applyFont="1" applyFill="1" applyBorder="1" applyAlignment="1">
      <alignment horizontal="center" vertical="center" wrapText="1"/>
    </xf>
    <xf numFmtId="0" fontId="61" fillId="0" borderId="8" xfId="0" applyFont="1" applyBorder="1" applyAlignment="1">
      <alignment horizontal="center" vertical="center"/>
    </xf>
    <xf numFmtId="3" fontId="49" fillId="0" borderId="5" xfId="0" applyNumberFormat="1" applyFont="1" applyBorder="1" applyAlignment="1">
      <alignment horizontal="left" vertical="center"/>
    </xf>
    <xf numFmtId="0" fontId="80" fillId="0" borderId="0" xfId="0" applyFont="1" applyAlignment="1">
      <alignment horizontal="center" vertical="center" wrapText="1"/>
    </xf>
    <xf numFmtId="0" fontId="48" fillId="0" borderId="8" xfId="0" applyFont="1" applyBorder="1" applyAlignment="1">
      <alignment horizontal="left" vertical="center" wrapText="1"/>
    </xf>
    <xf numFmtId="0" fontId="61" fillId="0" borderId="8" xfId="0" applyFont="1" applyBorder="1" applyAlignment="1">
      <alignment horizontal="center" vertical="center" wrapText="1"/>
    </xf>
    <xf numFmtId="3" fontId="49" fillId="0" borderId="9" xfId="0" applyNumberFormat="1" applyFont="1" applyBorder="1" applyAlignment="1">
      <alignment horizontal="left" vertical="center" wrapText="1"/>
    </xf>
    <xf numFmtId="3" fontId="49" fillId="0" borderId="0" xfId="0" applyNumberFormat="1" applyFont="1" applyAlignment="1">
      <alignment horizontal="left" vertical="center" wrapText="1"/>
    </xf>
    <xf numFmtId="3" fontId="49" fillId="0" borderId="9" xfId="0" applyNumberFormat="1" applyFont="1" applyBorder="1" applyAlignment="1">
      <alignment horizontal="left" vertical="center"/>
    </xf>
    <xf numFmtId="0" fontId="69" fillId="0" borderId="1" xfId="0" applyFont="1" applyBorder="1" applyAlignment="1">
      <alignment horizontal="left" vertical="center" wrapText="1"/>
    </xf>
    <xf numFmtId="0" fontId="37" fillId="0" borderId="0" xfId="0" applyFont="1" applyAlignment="1">
      <alignment horizontal="left" vertical="center" wrapText="1"/>
    </xf>
    <xf numFmtId="0" fontId="26" fillId="0" borderId="0" xfId="5" applyFont="1" applyAlignment="1">
      <alignment horizontal="left" vertical="center" wrapText="1"/>
    </xf>
    <xf numFmtId="0" fontId="61" fillId="0" borderId="0" xfId="0" applyFont="1" applyAlignment="1">
      <alignment horizontal="left" wrapText="1"/>
    </xf>
    <xf numFmtId="0" fontId="61" fillId="0" borderId="6" xfId="0" applyFont="1" applyBorder="1" applyAlignment="1">
      <alignment horizontal="left" wrapText="1"/>
    </xf>
    <xf numFmtId="0" fontId="61" fillId="0" borderId="0" xfId="5" applyFont="1" applyAlignment="1">
      <alignment horizontal="left" vertical="center" wrapText="1"/>
    </xf>
    <xf numFmtId="0" fontId="9" fillId="0" borderId="0" xfId="5" applyFont="1" applyAlignment="1">
      <alignment horizontal="left" vertical="center" wrapText="1"/>
    </xf>
    <xf numFmtId="0" fontId="20" fillId="0" borderId="6" xfId="5" applyFont="1" applyBorder="1" applyAlignment="1">
      <alignment horizontal="left" vertical="top" wrapText="1"/>
    </xf>
    <xf numFmtId="0" fontId="9" fillId="5" borderId="0" xfId="0" applyFont="1" applyFill="1" applyAlignment="1">
      <alignment horizontal="left" vertical="center" wrapText="1"/>
    </xf>
    <xf numFmtId="9" fontId="49" fillId="0" borderId="5" xfId="8" applyFont="1" applyBorder="1" applyAlignment="1">
      <alignment horizontal="left" vertical="center" wrapText="1"/>
    </xf>
    <xf numFmtId="0" fontId="65" fillId="0" borderId="0" xfId="0" applyFont="1" applyAlignment="1">
      <alignment horizontal="left" wrapText="1"/>
    </xf>
    <xf numFmtId="0" fontId="48" fillId="0" borderId="8" xfId="0" applyFont="1" applyBorder="1" applyAlignment="1">
      <alignment horizontal="left" vertical="top" wrapText="1"/>
    </xf>
    <xf numFmtId="0" fontId="49" fillId="7" borderId="10" xfId="0" applyFont="1" applyFill="1" applyBorder="1" applyAlignment="1">
      <alignment horizontal="center" vertical="top" wrapText="1"/>
    </xf>
    <xf numFmtId="0" fontId="49" fillId="7" borderId="11" xfId="0" applyFont="1" applyFill="1" applyBorder="1" applyAlignment="1">
      <alignment horizontal="center" vertical="top" wrapText="1"/>
    </xf>
    <xf numFmtId="0" fontId="49" fillId="7" borderId="12" xfId="0" applyFont="1" applyFill="1" applyBorder="1" applyAlignment="1">
      <alignment horizontal="center" vertical="top" wrapText="1"/>
    </xf>
    <xf numFmtId="0" fontId="70" fillId="0" borderId="0" xfId="0" applyFont="1" applyAlignment="1">
      <alignment horizontal="left" wrapText="1"/>
    </xf>
    <xf numFmtId="0" fontId="70" fillId="0" borderId="0" xfId="0" applyFont="1" applyAlignment="1">
      <alignment horizontal="left" vertical="center" wrapText="1"/>
    </xf>
    <xf numFmtId="0" fontId="71" fillId="0" borderId="0" xfId="0" applyFont="1" applyAlignment="1">
      <alignment horizontal="left" wrapText="1"/>
    </xf>
    <xf numFmtId="0" fontId="63" fillId="3" borderId="0" xfId="0" applyFont="1" applyFill="1" applyAlignment="1">
      <alignment horizontal="left" wrapText="1"/>
    </xf>
    <xf numFmtId="0" fontId="9" fillId="0" borderId="0" xfId="0" applyFont="1" applyAlignment="1">
      <alignment horizontal="left"/>
    </xf>
    <xf numFmtId="0" fontId="37" fillId="0" borderId="0" xfId="0" applyFont="1" applyAlignment="1">
      <alignment horizontal="left" wrapText="1"/>
    </xf>
    <xf numFmtId="0" fontId="9" fillId="0" borderId="6" xfId="0" applyFont="1" applyBorder="1" applyAlignment="1">
      <alignment horizontal="left" vertical="top" wrapText="1"/>
    </xf>
    <xf numFmtId="0" fontId="62" fillId="5" borderId="1" xfId="0" applyFont="1" applyFill="1" applyBorder="1" applyAlignment="1">
      <alignment horizontal="left" vertical="center" wrapText="1"/>
    </xf>
    <xf numFmtId="0" fontId="48" fillId="5" borderId="6" xfId="0" applyFont="1" applyFill="1" applyBorder="1" applyAlignment="1">
      <alignment horizontal="left" vertical="top" wrapText="1"/>
    </xf>
    <xf numFmtId="0" fontId="20" fillId="0" borderId="6" xfId="0" applyFont="1" applyBorder="1" applyAlignment="1">
      <alignment horizontal="left" vertical="top" wrapText="1"/>
    </xf>
    <xf numFmtId="0" fontId="20" fillId="0" borderId="6" xfId="0" applyFont="1" applyBorder="1" applyAlignment="1">
      <alignment horizontal="left" vertical="center"/>
    </xf>
    <xf numFmtId="0" fontId="20" fillId="0" borderId="0" xfId="0" applyFont="1" applyAlignment="1">
      <alignment horizontal="left" vertical="center"/>
    </xf>
    <xf numFmtId="0" fontId="61" fillId="0" borderId="6" xfId="0" applyFont="1" applyBorder="1" applyAlignment="1">
      <alignment horizontal="left" vertical="center" wrapText="1"/>
    </xf>
    <xf numFmtId="0" fontId="41" fillId="0" borderId="6" xfId="0" applyFont="1" applyBorder="1" applyAlignment="1">
      <alignment horizontal="left" vertical="top" wrapText="1"/>
    </xf>
    <xf numFmtId="0" fontId="52" fillId="0" borderId="0" xfId="0" applyFont="1" applyAlignment="1">
      <alignment horizontal="left" vertical="top" wrapText="1"/>
    </xf>
    <xf numFmtId="165" fontId="48" fillId="5" borderId="0" xfId="0" applyNumberFormat="1" applyFont="1" applyFill="1" applyAlignment="1">
      <alignment horizontal="left" vertical="center" wrapText="1" indent="3"/>
    </xf>
    <xf numFmtId="3" fontId="49" fillId="5" borderId="5" xfId="0" applyNumberFormat="1" applyFont="1" applyFill="1" applyBorder="1" applyAlignment="1">
      <alignment horizontal="left" vertical="center" wrapText="1"/>
    </xf>
    <xf numFmtId="0" fontId="72" fillId="4" borderId="0" xfId="0" applyFont="1" applyFill="1" applyAlignment="1">
      <alignment horizontal="left" wrapText="1"/>
    </xf>
    <xf numFmtId="0" fontId="43" fillId="4" borderId="0" xfId="0" applyFont="1" applyFill="1" applyAlignment="1">
      <alignment horizontal="left" wrapText="1"/>
    </xf>
    <xf numFmtId="165" fontId="48" fillId="0" borderId="6" xfId="0" applyNumberFormat="1" applyFont="1" applyBorder="1" applyAlignment="1">
      <alignment horizontal="left" vertical="center" wrapText="1"/>
    </xf>
    <xf numFmtId="0" fontId="63" fillId="3" borderId="0" xfId="0" applyFont="1" applyFill="1" applyAlignment="1">
      <alignment horizontal="left" vertical="center" wrapText="1"/>
    </xf>
    <xf numFmtId="0" fontId="9" fillId="0" borderId="0" xfId="0" applyFont="1" applyAlignment="1">
      <alignment vertical="center" indent="1"/>
    </xf>
    <xf numFmtId="0" fontId="48" fillId="0" borderId="0" xfId="5" applyFont="1" applyAlignment="1">
      <alignment horizontal="left" wrapText="1"/>
    </xf>
    <xf numFmtId="0" fontId="48" fillId="0" borderId="0" xfId="5" applyFont="1" applyAlignment="1">
      <alignment horizontal="left" vertical="top" wrapText="1"/>
    </xf>
    <xf numFmtId="0" fontId="65" fillId="0" borderId="6" xfId="0" applyFont="1" applyBorder="1" applyAlignment="1">
      <alignment horizontal="left" vertical="center" wrapText="1"/>
    </xf>
    <xf numFmtId="0" fontId="8" fillId="3" borderId="0" xfId="0" applyFont="1" applyFill="1" applyAlignment="1">
      <alignment horizontal="left" wrapText="1"/>
    </xf>
    <xf numFmtId="0" fontId="29" fillId="0" borderId="0" xfId="0" applyFont="1" applyAlignment="1">
      <alignment horizontal="left" vertical="center" wrapText="1" indent="1"/>
    </xf>
    <xf numFmtId="0" fontId="73" fillId="0" borderId="1" xfId="0" applyFont="1" applyBorder="1" applyAlignment="1">
      <alignment horizontal="left" vertical="center" wrapText="1"/>
    </xf>
    <xf numFmtId="0" fontId="9" fillId="5" borderId="0" xfId="0" applyFont="1" applyFill="1" applyAlignment="1">
      <alignment horizontal="left" wrapText="1"/>
    </xf>
    <xf numFmtId="3" fontId="29" fillId="0" borderId="5" xfId="0" applyNumberFormat="1" applyFont="1" applyBorder="1" applyAlignment="1">
      <alignment horizontal="left" vertical="center"/>
    </xf>
    <xf numFmtId="0" fontId="82" fillId="0" borderId="0" xfId="0" applyFont="1" applyAlignment="1">
      <alignment horizontal="left" vertical="top" wrapText="1"/>
    </xf>
    <xf numFmtId="0" fontId="61" fillId="0" borderId="0" xfId="0" applyFont="1" applyAlignment="1">
      <alignment horizontal="left" wrapText="1" indent="2"/>
    </xf>
    <xf numFmtId="0" fontId="48" fillId="0" borderId="6" xfId="0" applyFont="1" applyBorder="1" applyAlignment="1">
      <alignment horizontal="left" wrapText="1"/>
    </xf>
    <xf numFmtId="0" fontId="9" fillId="0" borderId="0" xfId="0" applyFont="1" applyAlignment="1">
      <alignment horizontal="left" wrapText="1"/>
    </xf>
    <xf numFmtId="0" fontId="8" fillId="5" borderId="0" xfId="0" applyFont="1" applyFill="1" applyAlignment="1">
      <alignment horizontal="left" wrapText="1"/>
    </xf>
    <xf numFmtId="0" fontId="14" fillId="0" borderId="0" xfId="0" applyFont="1" applyAlignment="1">
      <alignment horizontal="center"/>
    </xf>
    <xf numFmtId="0" fontId="0" fillId="0" borderId="0" xfId="0" applyAlignment="1">
      <alignment horizontal="center"/>
    </xf>
    <xf numFmtId="0" fontId="29" fillId="9" borderId="19" xfId="0" applyFont="1" applyFill="1" applyBorder="1" applyAlignment="1">
      <alignment horizontal="center" vertical="center" wrapText="1"/>
    </xf>
    <xf numFmtId="0" fontId="29" fillId="9" borderId="20" xfId="0" applyFont="1" applyFill="1" applyBorder="1" applyAlignment="1">
      <alignment horizontal="center" vertical="center" wrapText="1"/>
    </xf>
    <xf numFmtId="0" fontId="29" fillId="9" borderId="10" xfId="0" applyFont="1" applyFill="1" applyBorder="1" applyAlignment="1">
      <alignment horizontal="center" vertical="center" wrapText="1"/>
    </xf>
    <xf numFmtId="0" fontId="29" fillId="9" borderId="11" xfId="0" applyFont="1" applyFill="1" applyBorder="1" applyAlignment="1">
      <alignment horizontal="center" vertical="center" wrapText="1"/>
    </xf>
    <xf numFmtId="0" fontId="29" fillId="9" borderId="8" xfId="0" applyFont="1" applyFill="1" applyBorder="1" applyAlignment="1">
      <alignment horizontal="center" vertical="center" wrapText="1"/>
    </xf>
    <xf numFmtId="0" fontId="20" fillId="5" borderId="0" xfId="0" applyFont="1" applyFill="1" applyAlignment="1">
      <alignment horizontal="left" wrapText="1"/>
    </xf>
    <xf numFmtId="0" fontId="20" fillId="0" borderId="0" xfId="0" applyFont="1" applyAlignment="1"/>
  </cellXfs>
  <cellStyles count="9">
    <cellStyle name="Comma" xfId="3" xr:uid="{00000000-0005-0000-0000-000000000000}"/>
    <cellStyle name="Hiperlink" xfId="1" builtinId="8"/>
    <cellStyle name="Hyperlink 2" xfId="2" xr:uid="{00000000-0005-0000-0000-000002000000}"/>
    <cellStyle name="Normal" xfId="0" builtinId="0"/>
    <cellStyle name="Normal 6" xfId="5" xr:uid="{00000000-0005-0000-0000-000004000000}"/>
    <cellStyle name="Percent" xfId="4" xr:uid="{00000000-0005-0000-0000-000005000000}"/>
    <cellStyle name="Percent 2" xfId="6" xr:uid="{00000000-0005-0000-0000-000006000000}"/>
    <cellStyle name="Porcentagem" xfId="8" builtinId="5"/>
    <cellStyle name="Vírgula" xfId="7" builtinId="3"/>
  </cellStyles>
  <dxfs count="0"/>
  <tableStyles count="0" defaultTableStyle="TableStyleMedium2" defaultPivotStyle="PivotStyleLight16"/>
  <colors>
    <mruColors>
      <color rgb="FF0070C0"/>
      <color rgb="FF0057B7"/>
      <color rgb="FFC0E6F5"/>
      <color rgb="FF002060"/>
      <color rgb="FFFFD966"/>
      <color rgb="FFFFCC66"/>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styles" Target="styles.xml"/><Relationship Id="rId68" Type="http://schemas.microsoft.com/office/2017/06/relationships/rdRichValueStructure" Target="richData/rdrichvaluestructure.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microsoft.com/office/2022/10/relationships/richValueRel" Target="richData/richValueRel.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69" Type="http://schemas.microsoft.com/office/2017/06/relationships/rdRichValueTypes" Target="richData/rdRichValueTyp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customXml" Target="../customXml/item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microsoft.com/office/2017/06/relationships/rdRichValue" Target="richData/rdrichvalue.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7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heetMetadata" Target="metadata.xml"/><Relationship Id="rId73"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71"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TRODU&#199;&#195;O!A1"/><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3" Type="http://schemas.openxmlformats.org/officeDocument/2006/relationships/hyperlink" Target="#CAPA!A1"/><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1" Type="http://schemas.openxmlformats.org/officeDocument/2006/relationships/image" Target="../media/image3.png"/></Relationships>
</file>

<file path=xl/drawings/_rels/drawing2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2.xml.rels><?xml version="1.0" encoding="UTF-8" standalone="yes"?>
<Relationships xmlns="http://schemas.openxmlformats.org/package/2006/relationships"><Relationship Id="rId1" Type="http://schemas.openxmlformats.org/officeDocument/2006/relationships/image" Target="../media/image3.png"/></Relationships>
</file>

<file path=xl/drawings/_rels/drawing23.xml.rels><?xml version="1.0" encoding="UTF-8" standalone="yes"?>
<Relationships xmlns="http://schemas.openxmlformats.org/package/2006/relationships"><Relationship Id="rId1" Type="http://schemas.openxmlformats.org/officeDocument/2006/relationships/image" Target="../media/image3.png"/></Relationships>
</file>

<file path=xl/drawings/_rels/drawing24.xml.rels><?xml version="1.0" encoding="UTF-8" standalone="yes"?>
<Relationships xmlns="http://schemas.openxmlformats.org/package/2006/relationships"><Relationship Id="rId1" Type="http://schemas.openxmlformats.org/officeDocument/2006/relationships/image" Target="../media/image3.png"/></Relationships>
</file>

<file path=xl/drawings/_rels/drawing25.xml.rels><?xml version="1.0" encoding="UTF-8" standalone="yes"?>
<Relationships xmlns="http://schemas.openxmlformats.org/package/2006/relationships"><Relationship Id="rId1" Type="http://schemas.openxmlformats.org/officeDocument/2006/relationships/image" Target="../media/image3.png"/></Relationships>
</file>

<file path=xl/drawings/_rels/drawing26.xml.rels><?xml version="1.0" encoding="UTF-8" standalone="yes"?>
<Relationships xmlns="http://schemas.openxmlformats.org/package/2006/relationships"><Relationship Id="rId1" Type="http://schemas.openxmlformats.org/officeDocument/2006/relationships/image" Target="../media/image3.png"/></Relationships>
</file>

<file path=xl/drawings/_rels/drawing27.xml.rels><?xml version="1.0" encoding="UTF-8" standalone="yes"?>
<Relationships xmlns="http://schemas.openxmlformats.org/package/2006/relationships"><Relationship Id="rId1" Type="http://schemas.openxmlformats.org/officeDocument/2006/relationships/image" Target="../media/image3.png"/></Relationships>
</file>

<file path=xl/drawings/_rels/drawing28.xml.rels><?xml version="1.0" encoding="UTF-8" standalone="yes"?>
<Relationships xmlns="http://schemas.openxmlformats.org/package/2006/relationships"><Relationship Id="rId1" Type="http://schemas.openxmlformats.org/officeDocument/2006/relationships/image" Target="../media/image3.png"/></Relationships>
</file>

<file path=xl/drawings/_rels/drawing29.xml.rels><?xml version="1.0" encoding="UTF-8" standalone="yes"?>
<Relationships xmlns="http://schemas.openxmlformats.org/package/2006/relationships"><Relationship Id="rId1" Type="http://schemas.openxmlformats.org/officeDocument/2006/relationships/image" Target="../media/image3.png"/></Relationships>
</file>

<file path=xl/drawings/_rels/drawing30.xml.rels><?xml version="1.0" encoding="UTF-8" standalone="yes"?>
<Relationships xmlns="http://schemas.openxmlformats.org/package/2006/relationships"><Relationship Id="rId1" Type="http://schemas.openxmlformats.org/officeDocument/2006/relationships/image" Target="../media/image3.png"/></Relationships>
</file>

<file path=xl/drawings/_rels/drawing31.xml.rels><?xml version="1.0" encoding="UTF-8" standalone="yes"?>
<Relationships xmlns="http://schemas.openxmlformats.org/package/2006/relationships"><Relationship Id="rId1" Type="http://schemas.openxmlformats.org/officeDocument/2006/relationships/image" Target="../media/image3.png"/></Relationships>
</file>

<file path=xl/drawings/_rels/drawing3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3.xml.rels><?xml version="1.0" encoding="UTF-8" standalone="yes"?>
<Relationships xmlns="http://schemas.openxmlformats.org/package/2006/relationships"><Relationship Id="rId1" Type="http://schemas.openxmlformats.org/officeDocument/2006/relationships/image" Target="../media/image3.png"/></Relationships>
</file>

<file path=xl/drawings/_rels/drawing34.xml.rels><?xml version="1.0" encoding="UTF-8" standalone="yes"?>
<Relationships xmlns="http://schemas.openxmlformats.org/package/2006/relationships"><Relationship Id="rId1" Type="http://schemas.openxmlformats.org/officeDocument/2006/relationships/image" Target="../media/image3.png"/></Relationships>
</file>

<file path=xl/drawings/_rels/drawing35.xml.rels><?xml version="1.0" encoding="UTF-8" standalone="yes"?>
<Relationships xmlns="http://schemas.openxmlformats.org/package/2006/relationships"><Relationship Id="rId1" Type="http://schemas.openxmlformats.org/officeDocument/2006/relationships/image" Target="../media/image3.png"/></Relationships>
</file>

<file path=xl/drawings/_rels/drawing36.xml.rels><?xml version="1.0" encoding="UTF-8" standalone="yes"?>
<Relationships xmlns="http://schemas.openxmlformats.org/package/2006/relationships"><Relationship Id="rId1" Type="http://schemas.openxmlformats.org/officeDocument/2006/relationships/image" Target="../media/image3.png"/></Relationships>
</file>

<file path=xl/drawings/_rels/drawing37.xml.rels><?xml version="1.0" encoding="UTF-8" standalone="yes"?>
<Relationships xmlns="http://schemas.openxmlformats.org/package/2006/relationships"><Relationship Id="rId1" Type="http://schemas.openxmlformats.org/officeDocument/2006/relationships/image" Target="../media/image3.png"/></Relationships>
</file>

<file path=xl/drawings/_rels/drawing38.xml.rels><?xml version="1.0" encoding="UTF-8" standalone="yes"?>
<Relationships xmlns="http://schemas.openxmlformats.org/package/2006/relationships"><Relationship Id="rId1" Type="http://schemas.openxmlformats.org/officeDocument/2006/relationships/image" Target="../media/image3.png"/></Relationships>
</file>

<file path=xl/drawings/_rels/drawing39.xml.rels><?xml version="1.0" encoding="UTF-8" standalone="yes"?>
<Relationships xmlns="http://schemas.openxmlformats.org/package/2006/relationships"><Relationship Id="rId1" Type="http://schemas.openxmlformats.org/officeDocument/2006/relationships/image" Target="../media/image3.png"/></Relationships>
</file>

<file path=xl/drawings/_rels/drawing40.xml.rels><?xml version="1.0" encoding="UTF-8" standalone="yes"?>
<Relationships xmlns="http://schemas.openxmlformats.org/package/2006/relationships"><Relationship Id="rId1" Type="http://schemas.openxmlformats.org/officeDocument/2006/relationships/image" Target="../media/image3.png"/></Relationships>
</file>

<file path=xl/drawings/_rels/drawing41.xml.rels><?xml version="1.0" encoding="UTF-8" standalone="yes"?>
<Relationships xmlns="http://schemas.openxmlformats.org/package/2006/relationships"><Relationship Id="rId1" Type="http://schemas.openxmlformats.org/officeDocument/2006/relationships/image" Target="../media/image3.png"/></Relationships>
</file>

<file path=xl/drawings/_rels/drawing42.xml.rels><?xml version="1.0" encoding="UTF-8" standalone="yes"?>
<Relationships xmlns="http://schemas.openxmlformats.org/package/2006/relationships"><Relationship Id="rId1" Type="http://schemas.openxmlformats.org/officeDocument/2006/relationships/image" Target="../media/image3.png"/></Relationships>
</file>

<file path=xl/drawings/_rels/drawing4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4.xml.rels><?xml version="1.0" encoding="UTF-8" standalone="yes"?>
<Relationships xmlns="http://schemas.openxmlformats.org/package/2006/relationships"><Relationship Id="rId1" Type="http://schemas.openxmlformats.org/officeDocument/2006/relationships/image" Target="../media/image3.png"/></Relationships>
</file>

<file path=xl/drawings/_rels/drawing45.xml.rels><?xml version="1.0" encoding="UTF-8" standalone="yes"?>
<Relationships xmlns="http://schemas.openxmlformats.org/package/2006/relationships"><Relationship Id="rId1" Type="http://schemas.openxmlformats.org/officeDocument/2006/relationships/image" Target="../media/image3.png"/></Relationships>
</file>

<file path=xl/drawings/_rels/drawing46.xml.rels><?xml version="1.0" encoding="UTF-8" standalone="yes"?>
<Relationships xmlns="http://schemas.openxmlformats.org/package/2006/relationships"><Relationship Id="rId1" Type="http://schemas.openxmlformats.org/officeDocument/2006/relationships/image" Target="../media/image3.png"/></Relationships>
</file>

<file path=xl/drawings/_rels/drawing47.xml.rels><?xml version="1.0" encoding="UTF-8" standalone="yes"?>
<Relationships xmlns="http://schemas.openxmlformats.org/package/2006/relationships"><Relationship Id="rId1" Type="http://schemas.openxmlformats.org/officeDocument/2006/relationships/image" Target="../media/image3.png"/></Relationships>
</file>

<file path=xl/drawings/_rels/drawing48.xml.rels><?xml version="1.0" encoding="UTF-8" standalone="yes"?>
<Relationships xmlns="http://schemas.openxmlformats.org/package/2006/relationships"><Relationship Id="rId1" Type="http://schemas.openxmlformats.org/officeDocument/2006/relationships/image" Target="../media/image3.png"/></Relationships>
</file>

<file path=xl/drawings/_rels/drawing49.xml.rels><?xml version="1.0" encoding="UTF-8" standalone="yes"?>
<Relationships xmlns="http://schemas.openxmlformats.org/package/2006/relationships"><Relationship Id="rId1" Type="http://schemas.openxmlformats.org/officeDocument/2006/relationships/image" Target="../media/image3.png"/></Relationships>
</file>

<file path=xl/drawings/_rels/drawing50.xml.rels><?xml version="1.0" encoding="UTF-8" standalone="yes"?>
<Relationships xmlns="http://schemas.openxmlformats.org/package/2006/relationships"><Relationship Id="rId1" Type="http://schemas.openxmlformats.org/officeDocument/2006/relationships/image" Target="../media/image3.png"/></Relationships>
</file>

<file path=xl/drawings/_rels/drawing51.xml.rels><?xml version="1.0" encoding="UTF-8" standalone="yes"?>
<Relationships xmlns="http://schemas.openxmlformats.org/package/2006/relationships"><Relationship Id="rId1" Type="http://schemas.openxmlformats.org/officeDocument/2006/relationships/image" Target="../media/image3.png"/></Relationships>
</file>

<file path=xl/drawings/_rels/drawing52.xml.rels><?xml version="1.0" encoding="UTF-8" standalone="yes"?>
<Relationships xmlns="http://schemas.openxmlformats.org/package/2006/relationships"><Relationship Id="rId1" Type="http://schemas.openxmlformats.org/officeDocument/2006/relationships/image" Target="../media/image3.png"/></Relationships>
</file>

<file path=xl/drawings/_rels/drawing53.xml.rels><?xml version="1.0" encoding="UTF-8" standalone="yes"?>
<Relationships xmlns="http://schemas.openxmlformats.org/package/2006/relationships"><Relationship Id="rId1" Type="http://schemas.openxmlformats.org/officeDocument/2006/relationships/image" Target="../media/image3.png"/></Relationships>
</file>

<file path=xl/drawings/_rels/drawing5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5.xml.rels><?xml version="1.0" encoding="UTF-8" standalone="yes"?>
<Relationships xmlns="http://schemas.openxmlformats.org/package/2006/relationships"><Relationship Id="rId1" Type="http://schemas.openxmlformats.org/officeDocument/2006/relationships/image" Target="../media/image3.png"/></Relationships>
</file>

<file path=xl/drawings/_rels/drawing56.xml.rels><?xml version="1.0" encoding="UTF-8" standalone="yes"?>
<Relationships xmlns="http://schemas.openxmlformats.org/package/2006/relationships"><Relationship Id="rId1" Type="http://schemas.openxmlformats.org/officeDocument/2006/relationships/image" Target="../media/image3.png"/></Relationships>
</file>

<file path=xl/drawings/_rels/drawing57.xml.rels><?xml version="1.0" encoding="UTF-8" standalone="yes"?>
<Relationships xmlns="http://schemas.openxmlformats.org/package/2006/relationships"><Relationship Id="rId1" Type="http://schemas.openxmlformats.org/officeDocument/2006/relationships/image" Target="../media/image3.png"/></Relationships>
</file>

<file path=xl/drawings/_rels/drawing58.xml.rels><?xml version="1.0" encoding="UTF-8" standalone="yes"?>
<Relationships xmlns="http://schemas.openxmlformats.org/package/2006/relationships"><Relationship Id="rId1" Type="http://schemas.openxmlformats.org/officeDocument/2006/relationships/image" Target="../media/image3.png"/></Relationships>
</file>

<file path=xl/drawings/_rels/drawing59.xml.rels><?xml version="1.0" encoding="UTF-8" standalone="yes"?>
<Relationships xmlns="http://schemas.openxmlformats.org/package/2006/relationships"><Relationship Id="rId1" Type="http://schemas.openxmlformats.org/officeDocument/2006/relationships/image" Target="../media/image3.png"/></Relationships>
</file>

<file path=xl/drawings/_rels/drawing60.xml.rels><?xml version="1.0" encoding="UTF-8" standalone="yes"?>
<Relationships xmlns="http://schemas.openxmlformats.org/package/2006/relationships"><Relationship Id="rId1" Type="http://schemas.openxmlformats.org/officeDocument/2006/relationships/image" Target="../media/image3.png"/></Relationships>
</file>

<file path=xl/drawings/_rels/drawing61.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18</xdr:col>
      <xdr:colOff>142875</xdr:colOff>
      <xdr:row>39</xdr:row>
      <xdr:rowOff>19050</xdr:rowOff>
    </xdr:to>
    <xdr:pic>
      <xdr:nvPicPr>
        <xdr:cNvPr id="4" name="Imagem 3">
          <a:extLst>
            <a:ext uri="{FF2B5EF4-FFF2-40B4-BE49-F238E27FC236}">
              <a16:creationId xmlns:a16="http://schemas.microsoft.com/office/drawing/2014/main" id="{82E06CA5-6DE9-7F38-A5D0-51F6F2C630C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8100"/>
          <a:ext cx="11115675" cy="7410450"/>
        </a:xfrm>
        <a:prstGeom prst="rect">
          <a:avLst/>
        </a:prstGeom>
      </xdr:spPr>
    </xdr:pic>
    <xdr:clientData/>
  </xdr:twoCellAnchor>
  <xdr:twoCellAnchor>
    <xdr:from>
      <xdr:col>0</xdr:col>
      <xdr:colOff>274640</xdr:colOff>
      <xdr:row>4</xdr:row>
      <xdr:rowOff>131387</xdr:rowOff>
    </xdr:from>
    <xdr:to>
      <xdr:col>3</xdr:col>
      <xdr:colOff>449262</xdr:colOff>
      <xdr:row>7</xdr:row>
      <xdr:rowOff>111656</xdr:rowOff>
    </xdr:to>
    <xdr:sp macro="" textlink="">
      <xdr:nvSpPr>
        <xdr:cNvPr id="5" name="CaixaDeTexto 4">
          <a:hlinkClick xmlns:r="http://schemas.openxmlformats.org/officeDocument/2006/relationships" r:id="rId2"/>
          <a:extLst>
            <a:ext uri="{FF2B5EF4-FFF2-40B4-BE49-F238E27FC236}">
              <a16:creationId xmlns:a16="http://schemas.microsoft.com/office/drawing/2014/main" id="{4BC328A0-41DC-4112-8CDA-8459CEAB3BAA}"/>
            </a:ext>
          </a:extLst>
        </xdr:cNvPr>
        <xdr:cNvSpPr txBox="1"/>
      </xdr:nvSpPr>
      <xdr:spPr>
        <a:xfrm>
          <a:off x="274640" y="855287"/>
          <a:ext cx="2003422" cy="523194"/>
        </a:xfrm>
        <a:prstGeom prst="rect">
          <a:avLst/>
        </a:prstGeom>
        <a:solidFill>
          <a:srgbClr val="0070C0"/>
        </a:solidFill>
        <a:ln w="9525" cmpd="sng">
          <a:solidFill>
            <a:schemeClr val="accent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600" b="1">
              <a:solidFill>
                <a:schemeClr val="bg1"/>
              </a:solidFill>
            </a:rPr>
            <a:t>ACCESS THE HUB</a:t>
          </a:r>
        </a:p>
      </xdr:txBody>
    </xdr:sp>
    <xdr:clientData/>
  </xdr:twoCellAnchor>
  <xdr:twoCellAnchor>
    <xdr:from>
      <xdr:col>0</xdr:col>
      <xdr:colOff>304345</xdr:colOff>
      <xdr:row>1</xdr:row>
      <xdr:rowOff>121407</xdr:rowOff>
    </xdr:from>
    <xdr:to>
      <xdr:col>15</xdr:col>
      <xdr:colOff>582612</xdr:colOff>
      <xdr:row>4</xdr:row>
      <xdr:rowOff>65619</xdr:rowOff>
    </xdr:to>
    <xdr:sp macro="" textlink="">
      <xdr:nvSpPr>
        <xdr:cNvPr id="6" name="CaixaDeTexto 5">
          <a:extLst>
            <a:ext uri="{FF2B5EF4-FFF2-40B4-BE49-F238E27FC236}">
              <a16:creationId xmlns:a16="http://schemas.microsoft.com/office/drawing/2014/main" id="{D44836D4-49F9-4D50-AB3F-2AB0B08B2D1D}"/>
            </a:ext>
          </a:extLst>
        </xdr:cNvPr>
        <xdr:cNvSpPr txBox="1"/>
      </xdr:nvSpPr>
      <xdr:spPr>
        <a:xfrm>
          <a:off x="304345" y="302382"/>
          <a:ext cx="9422267" cy="4871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3200" b="1">
              <a:solidFill>
                <a:schemeClr val="bg1"/>
              </a:solidFill>
              <a:latin typeface="+mj-lt"/>
            </a:rPr>
            <a:t>BRASKEM</a:t>
          </a:r>
          <a:r>
            <a:rPr lang="pt-BR" sz="3200" b="1" baseline="0">
              <a:solidFill>
                <a:schemeClr val="bg1"/>
              </a:solidFill>
              <a:latin typeface="+mj-lt"/>
            </a:rPr>
            <a:t> | INDICATORS HUB 2025</a:t>
          </a:r>
          <a:endParaRPr lang="pt-BR" sz="3200" b="1">
            <a:solidFill>
              <a:schemeClr val="bg1"/>
            </a:solidFill>
            <a:latin typeface="+mj-lt"/>
          </a:endParaRPr>
        </a:p>
      </xdr:txBody>
    </xdr:sp>
    <xdr:clientData/>
  </xdr:twoCellAnchor>
  <xdr:oneCellAnchor>
    <xdr:from>
      <xdr:col>15</xdr:col>
      <xdr:colOff>137284</xdr:colOff>
      <xdr:row>33</xdr:row>
      <xdr:rowOff>164570</xdr:rowOff>
    </xdr:from>
    <xdr:ext cx="1525092" cy="449125"/>
    <xdr:pic>
      <xdr:nvPicPr>
        <xdr:cNvPr id="7" name="Picture 26">
          <a:extLst>
            <a:ext uri="{FF2B5EF4-FFF2-40B4-BE49-F238E27FC236}">
              <a16:creationId xmlns:a16="http://schemas.microsoft.com/office/drawing/2014/main" id="{A48AEF02-B07B-474D-8015-DDB70DA87A7C}"/>
            </a:ext>
          </a:extLst>
        </xdr:cNvPr>
        <xdr:cNvPicPr>
          <a:picLocks noChangeAspect="1"/>
        </xdr:cNvPicPr>
      </xdr:nvPicPr>
      <xdr:blipFill>
        <a:blip xmlns:r="http://schemas.openxmlformats.org/officeDocument/2006/relationships" r:embed="rId3" cstate="print">
          <a:biLevel thresh="25000"/>
          <a:extLst>
            <a:ext uri="{28A0092B-C50C-407E-A947-70E740481C1C}">
              <a14:useLocalDpi xmlns:a14="http://schemas.microsoft.com/office/drawing/2010/main" val="0"/>
            </a:ext>
          </a:extLst>
        </a:blip>
        <a:stretch>
          <a:fillRect/>
        </a:stretch>
      </xdr:blipFill>
      <xdr:spPr>
        <a:xfrm>
          <a:off x="9281284" y="6451070"/>
          <a:ext cx="1525092" cy="44912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2</xdr:col>
      <xdr:colOff>116681</xdr:colOff>
      <xdr:row>0</xdr:row>
      <xdr:rowOff>142876</xdr:rowOff>
    </xdr:from>
    <xdr:ext cx="978402" cy="288130"/>
    <xdr:pic>
      <xdr:nvPicPr>
        <xdr:cNvPr id="2" name="Picture 26">
          <a:extLst>
            <a:ext uri="{FF2B5EF4-FFF2-40B4-BE49-F238E27FC236}">
              <a16:creationId xmlns:a16="http://schemas.microsoft.com/office/drawing/2014/main" id="{6E926E12-D7E4-4906-A53D-6D0277946451}"/>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66775" y="142876"/>
          <a:ext cx="978402" cy="288130"/>
        </a:xfrm>
        <a:prstGeom prst="rect">
          <a:avLst/>
        </a:prstGeom>
      </xdr:spPr>
    </xdr:pic>
    <xdr:clientData/>
  </xdr:oneCellAnchor>
  <xdr:twoCellAnchor editAs="oneCell">
    <xdr:from>
      <xdr:col>9</xdr:col>
      <xdr:colOff>0</xdr:colOff>
      <xdr:row>11</xdr:row>
      <xdr:rowOff>0</xdr:rowOff>
    </xdr:from>
    <xdr:to>
      <xdr:col>9</xdr:col>
      <xdr:colOff>304800</xdr:colOff>
      <xdr:row>12</xdr:row>
      <xdr:rowOff>64293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72884904-2EFE-49B9-822F-C3BBDE028316}"/>
            </a:ext>
          </a:extLst>
        </xdr:cNvPr>
        <xdr:cNvSpPr>
          <a:spLocks noChangeAspect="1" noChangeArrowheads="1"/>
        </xdr:cNvSpPr>
      </xdr:nvSpPr>
      <xdr:spPr bwMode="auto">
        <a:xfrm>
          <a:off x="7016750" y="4038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64294</xdr:colOff>
      <xdr:row>6</xdr:row>
      <xdr:rowOff>1859091</xdr:rowOff>
    </xdr:from>
    <xdr:to>
      <xdr:col>13</xdr:col>
      <xdr:colOff>56245</xdr:colOff>
      <xdr:row>9</xdr:row>
      <xdr:rowOff>164041</xdr:rowOff>
    </xdr:to>
    <xdr:pic>
      <xdr:nvPicPr>
        <xdr:cNvPr id="4" name="Imagem 3" descr="Imagem digital fictícia de personagem de desenho animado&#10;&#10;Descrição gerada automaticamente com confiança média">
          <a:extLst>
            <a:ext uri="{FF2B5EF4-FFF2-40B4-BE49-F238E27FC236}">
              <a16:creationId xmlns:a16="http://schemas.microsoft.com/office/drawing/2014/main" id="{E594EFF6-DF91-4239-ADC2-197148099D60}"/>
            </a:ext>
          </a:extLst>
        </xdr:cNvPr>
        <xdr:cNvPicPr>
          <a:picLocks noChangeAspect="1"/>
        </xdr:cNvPicPr>
      </xdr:nvPicPr>
      <xdr:blipFill rotWithShape="1">
        <a:blip xmlns:r="http://schemas.openxmlformats.org/officeDocument/2006/relationships" r:embed="rId2" cstate="hqprint">
          <a:extLst>
            <a:ext uri="{28A0092B-C50C-407E-A947-70E740481C1C}">
              <a14:useLocalDpi xmlns:a14="http://schemas.microsoft.com/office/drawing/2010/main"/>
            </a:ext>
          </a:extLst>
        </a:blip>
        <a:srcRect/>
        <a:stretch/>
      </xdr:blipFill>
      <xdr:spPr>
        <a:xfrm>
          <a:off x="10017919" y="3676779"/>
          <a:ext cx="4683014" cy="3210325"/>
        </a:xfrm>
        <a:prstGeom prst="rect">
          <a:avLst/>
        </a:prstGeom>
      </xdr:spPr>
    </xdr:pic>
    <xdr:clientData/>
  </xdr:twoCellAnchor>
  <xdr:twoCellAnchor>
    <xdr:from>
      <xdr:col>0</xdr:col>
      <xdr:colOff>166689</xdr:colOff>
      <xdr:row>0</xdr:row>
      <xdr:rowOff>137318</xdr:rowOff>
    </xdr:from>
    <xdr:to>
      <xdr:col>1</xdr:col>
      <xdr:colOff>357189</xdr:colOff>
      <xdr:row>0</xdr:row>
      <xdr:rowOff>428625</xdr:rowOff>
    </xdr:to>
    <xdr:sp macro="" textlink="">
      <xdr:nvSpPr>
        <xdr:cNvPr id="5" name="Gráfico 39">
          <a:hlinkClick xmlns:r="http://schemas.openxmlformats.org/officeDocument/2006/relationships" r:id="rId3"/>
          <a:extLst>
            <a:ext uri="{FF2B5EF4-FFF2-40B4-BE49-F238E27FC236}">
              <a16:creationId xmlns:a16="http://schemas.microsoft.com/office/drawing/2014/main" id="{50EB71C6-462B-455C-8188-ADD0D3882DD3}"/>
            </a:ext>
          </a:extLst>
        </xdr:cNvPr>
        <xdr:cNvSpPr/>
      </xdr:nvSpPr>
      <xdr:spPr>
        <a:xfrm>
          <a:off x="166689" y="137318"/>
          <a:ext cx="392906" cy="291307"/>
        </a:xfrm>
        <a:custGeom>
          <a:avLst/>
          <a:gdLst>
            <a:gd name="connsiteX0" fmla="*/ 221148 w 536444"/>
            <a:gd name="connsiteY0" fmla="*/ 5443 h 412791"/>
            <a:gd name="connsiteX1" fmla="*/ 221148 w 536444"/>
            <a:gd name="connsiteY1" fmla="*/ 5443 h 412791"/>
            <a:gd name="connsiteX2" fmla="*/ 221148 w 536444"/>
            <a:gd name="connsiteY2" fmla="*/ 31600 h 412791"/>
            <a:gd name="connsiteX3" fmla="*/ 64826 w 536444"/>
            <a:gd name="connsiteY3" fmla="*/ 187799 h 412791"/>
            <a:gd name="connsiteX4" fmla="*/ 517938 w 536444"/>
            <a:gd name="connsiteY4" fmla="*/ 187799 h 412791"/>
            <a:gd name="connsiteX5" fmla="*/ 536445 w 536444"/>
            <a:gd name="connsiteY5" fmla="*/ 206306 h 412791"/>
            <a:gd name="connsiteX6" fmla="*/ 517938 w 536444"/>
            <a:gd name="connsiteY6" fmla="*/ 224813 h 412791"/>
            <a:gd name="connsiteX7" fmla="*/ 64826 w 536444"/>
            <a:gd name="connsiteY7" fmla="*/ 224813 h 412791"/>
            <a:gd name="connsiteX8" fmla="*/ 221148 w 536444"/>
            <a:gd name="connsiteY8" fmla="*/ 381197 h 412791"/>
            <a:gd name="connsiteX9" fmla="*/ 221117 w 536444"/>
            <a:gd name="connsiteY9" fmla="*/ 407384 h 412791"/>
            <a:gd name="connsiteX10" fmla="*/ 194930 w 536444"/>
            <a:gd name="connsiteY10" fmla="*/ 407353 h 412791"/>
            <a:gd name="connsiteX11" fmla="*/ 10353 w 536444"/>
            <a:gd name="connsiteY11" fmla="*/ 222777 h 412791"/>
            <a:gd name="connsiteX12" fmla="*/ 1899 w 536444"/>
            <a:gd name="connsiteY12" fmla="*/ 198007 h 412791"/>
            <a:gd name="connsiteX13" fmla="*/ 11217 w 536444"/>
            <a:gd name="connsiteY13" fmla="*/ 189156 h 412791"/>
            <a:gd name="connsiteX14" fmla="*/ 194930 w 536444"/>
            <a:gd name="connsiteY14" fmla="*/ 5443 h 412791"/>
            <a:gd name="connsiteX15" fmla="*/ 221102 w 536444"/>
            <a:gd name="connsiteY15" fmla="*/ 5398 h 412791"/>
            <a:gd name="connsiteX16" fmla="*/ 221148 w 536444"/>
            <a:gd name="connsiteY16" fmla="*/ 5443 h 41279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536444" h="412791">
              <a:moveTo>
                <a:pt x="221148" y="5443"/>
              </a:moveTo>
              <a:lnTo>
                <a:pt x="221148" y="5443"/>
              </a:lnTo>
              <a:cubicBezTo>
                <a:pt x="228364" y="12669"/>
                <a:pt x="228364" y="24374"/>
                <a:pt x="221148" y="31600"/>
              </a:cubicBezTo>
              <a:lnTo>
                <a:pt x="64826" y="187799"/>
              </a:lnTo>
              <a:lnTo>
                <a:pt x="517938" y="187799"/>
              </a:lnTo>
              <a:cubicBezTo>
                <a:pt x="528159" y="187799"/>
                <a:pt x="536445" y="196084"/>
                <a:pt x="536445" y="206306"/>
              </a:cubicBezTo>
              <a:cubicBezTo>
                <a:pt x="536445" y="216527"/>
                <a:pt x="528159" y="224813"/>
                <a:pt x="517938" y="224813"/>
              </a:cubicBezTo>
              <a:lnTo>
                <a:pt x="64826" y="224813"/>
              </a:lnTo>
              <a:lnTo>
                <a:pt x="221148" y="381197"/>
              </a:lnTo>
              <a:cubicBezTo>
                <a:pt x="228370" y="388436"/>
                <a:pt x="228357" y="400161"/>
                <a:pt x="221117" y="407384"/>
              </a:cubicBezTo>
              <a:cubicBezTo>
                <a:pt x="213877" y="414607"/>
                <a:pt x="202152" y="414593"/>
                <a:pt x="194930" y="407353"/>
              </a:cubicBezTo>
              <a:lnTo>
                <a:pt x="10353" y="222777"/>
              </a:lnTo>
              <a:cubicBezTo>
                <a:pt x="1179" y="218272"/>
                <a:pt x="-2606" y="207182"/>
                <a:pt x="1899" y="198007"/>
              </a:cubicBezTo>
              <a:cubicBezTo>
                <a:pt x="3848" y="194039"/>
                <a:pt x="7154" y="190899"/>
                <a:pt x="11217" y="189156"/>
              </a:cubicBezTo>
              <a:lnTo>
                <a:pt x="194930" y="5443"/>
              </a:lnTo>
              <a:cubicBezTo>
                <a:pt x="202144" y="-1797"/>
                <a:pt x="213862" y="-1817"/>
                <a:pt x="221102" y="5398"/>
              </a:cubicBezTo>
              <a:cubicBezTo>
                <a:pt x="221118" y="5413"/>
                <a:pt x="221132" y="5428"/>
                <a:pt x="221148" y="5443"/>
              </a:cubicBezTo>
              <a:close/>
            </a:path>
          </a:pathLst>
        </a:custGeom>
        <a:solidFill>
          <a:schemeClr val="bg1"/>
        </a:solidFill>
        <a:ln w="6163" cap="flat">
          <a:solidFill>
            <a:schemeClr val="bg1"/>
          </a:solidFill>
          <a:prstDash val="solid"/>
          <a:miter/>
        </a:ln>
      </xdr:spPr>
      <xdr:txBody>
        <a:bodyPr wrap="square" rtlCol="0" anchor="ct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pt-B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5DC77A8D-13AA-4C7B-8629-2E2F2E5C443E}"/>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11</xdr:row>
      <xdr:rowOff>0</xdr:rowOff>
    </xdr:from>
    <xdr:to>
      <xdr:col>9</xdr:col>
      <xdr:colOff>304800</xdr:colOff>
      <xdr:row>12</xdr:row>
      <xdr:rowOff>67468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974EBD6D-9277-4ADB-B1CF-C08DFC8A050C}"/>
            </a:ext>
          </a:extLst>
        </xdr:cNvPr>
        <xdr:cNvSpPr>
          <a:spLocks noChangeAspect="1" noChangeArrowheads="1"/>
        </xdr:cNvSpPr>
      </xdr:nvSpPr>
      <xdr:spPr bwMode="auto">
        <a:xfrm>
          <a:off x="8382000" y="4638675"/>
          <a:ext cx="304800"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239711</xdr:colOff>
      <xdr:row>0</xdr:row>
      <xdr:rowOff>485776</xdr:rowOff>
    </xdr:from>
    <xdr:to>
      <xdr:col>13</xdr:col>
      <xdr:colOff>29024</xdr:colOff>
      <xdr:row>9</xdr:row>
      <xdr:rowOff>144124</xdr:rowOff>
    </xdr:to>
    <xdr:pic>
      <xdr:nvPicPr>
        <xdr:cNvPr id="5" name="Imagem 4" descr="Desenho de personagem de desenho animado&#10;&#10;Descrição gerada automaticamente com confiança média">
          <a:extLst>
            <a:ext uri="{FF2B5EF4-FFF2-40B4-BE49-F238E27FC236}">
              <a16:creationId xmlns:a16="http://schemas.microsoft.com/office/drawing/2014/main" id="{DDB7003D-F406-CD91-C403-F3C725BFDC8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757024" y="485776"/>
          <a:ext cx="2919863" cy="25444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6FFD5B7B-0A7A-4615-A43E-F888B315CF77}"/>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4FEF3D22-8895-49C8-990E-DDAC55D5E385}"/>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25</xdr:row>
      <xdr:rowOff>0</xdr:rowOff>
    </xdr:from>
    <xdr:to>
      <xdr:col>9</xdr:col>
      <xdr:colOff>304800</xdr:colOff>
      <xdr:row>26</xdr:row>
      <xdr:rowOff>67468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C60E3615-F3AB-4E96-AB4D-C87681A05A5F}"/>
            </a:ext>
          </a:extLst>
        </xdr:cNvPr>
        <xdr:cNvSpPr>
          <a:spLocks noChangeAspect="1" noChangeArrowheads="1"/>
        </xdr:cNvSpPr>
      </xdr:nvSpPr>
      <xdr:spPr bwMode="auto">
        <a:xfrm>
          <a:off x="8382000" y="29241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25</xdr:row>
      <xdr:rowOff>0</xdr:rowOff>
    </xdr:from>
    <xdr:to>
      <xdr:col>9</xdr:col>
      <xdr:colOff>304800</xdr:colOff>
      <xdr:row>26</xdr:row>
      <xdr:rowOff>64293</xdr:rowOff>
    </xdr:to>
    <xdr:sp macro="" textlink="">
      <xdr:nvSpPr>
        <xdr:cNvPr id="4" name="AutoShape 3" descr="Home Ícone, casa, ícone da casa, ícones, casa, logotipo da casa Vetor de  ©porjai 71591283">
          <a:extLst>
            <a:ext uri="{FF2B5EF4-FFF2-40B4-BE49-F238E27FC236}">
              <a16:creationId xmlns:a16="http://schemas.microsoft.com/office/drawing/2014/main" id="{AB9D7104-76C3-4617-86FA-064F1FB09E62}"/>
            </a:ext>
          </a:extLst>
        </xdr:cNvPr>
        <xdr:cNvSpPr>
          <a:spLocks noChangeAspect="1" noChangeArrowheads="1"/>
        </xdr:cNvSpPr>
      </xdr:nvSpPr>
      <xdr:spPr bwMode="auto">
        <a:xfrm>
          <a:off x="8382000" y="29241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35719</xdr:colOff>
      <xdr:row>3</xdr:row>
      <xdr:rowOff>83342</xdr:rowOff>
    </xdr:from>
    <xdr:to>
      <xdr:col>2</xdr:col>
      <xdr:colOff>522217</xdr:colOff>
      <xdr:row>5</xdr:row>
      <xdr:rowOff>64474</xdr:rowOff>
    </xdr:to>
    <xdr:pic>
      <xdr:nvPicPr>
        <xdr:cNvPr id="7" name="Imagem 6" descr="Logotipo&#10;&#10;Descrição gerada automaticamente com confiança média">
          <a:extLst>
            <a:ext uri="{FF2B5EF4-FFF2-40B4-BE49-F238E27FC236}">
              <a16:creationId xmlns:a16="http://schemas.microsoft.com/office/drawing/2014/main" id="{607CBE77-5222-4B8D-B6A1-C182C553CA01}"/>
            </a:ext>
          </a:extLst>
        </xdr:cNvPr>
        <xdr:cNvPicPr>
          <a:picLocks noChangeAspect="1"/>
        </xdr:cNvPicPr>
      </xdr:nvPicPr>
      <xdr:blipFill rotWithShape="1">
        <a:blip xmlns:r="http://schemas.openxmlformats.org/officeDocument/2006/relationships" r:embed="rId2" cstate="hqprint">
          <a:extLst>
            <a:ext uri="{28A0092B-C50C-407E-A947-70E740481C1C}">
              <a14:useLocalDpi xmlns:a14="http://schemas.microsoft.com/office/drawing/2010/main"/>
            </a:ext>
          </a:extLst>
        </a:blip>
        <a:srcRect/>
        <a:stretch/>
      </xdr:blipFill>
      <xdr:spPr>
        <a:xfrm>
          <a:off x="785813" y="1166811"/>
          <a:ext cx="486498" cy="51135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67AE7CB4-6F9D-4864-9686-46365EC55378}"/>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8</xdr:row>
      <xdr:rowOff>0</xdr:rowOff>
    </xdr:from>
    <xdr:to>
      <xdr:col>9</xdr:col>
      <xdr:colOff>304800</xdr:colOff>
      <xdr:row>9</xdr:row>
      <xdr:rowOff>64293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03C6E5E4-F076-4605-92B9-950ED16EB217}"/>
            </a:ext>
          </a:extLst>
        </xdr:cNvPr>
        <xdr:cNvSpPr>
          <a:spLocks noChangeAspect="1" noChangeArrowheads="1"/>
        </xdr:cNvSpPr>
      </xdr:nvSpPr>
      <xdr:spPr bwMode="auto">
        <a:xfrm>
          <a:off x="8382000" y="243840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47625</xdr:colOff>
      <xdr:row>3</xdr:row>
      <xdr:rowOff>56356</xdr:rowOff>
    </xdr:from>
    <xdr:to>
      <xdr:col>2</xdr:col>
      <xdr:colOff>503236</xdr:colOff>
      <xdr:row>4</xdr:row>
      <xdr:rowOff>404811</xdr:rowOff>
    </xdr:to>
    <xdr:grpSp>
      <xdr:nvGrpSpPr>
        <xdr:cNvPr id="19" name="Gráfico 103">
          <a:extLst>
            <a:ext uri="{FF2B5EF4-FFF2-40B4-BE49-F238E27FC236}">
              <a16:creationId xmlns:a16="http://schemas.microsoft.com/office/drawing/2014/main" id="{1E33C64B-FAAB-4795-B9C6-D42A9EBBA22D}"/>
            </a:ext>
          </a:extLst>
        </xdr:cNvPr>
        <xdr:cNvGrpSpPr/>
      </xdr:nvGrpSpPr>
      <xdr:grpSpPr>
        <a:xfrm>
          <a:off x="762000" y="1132681"/>
          <a:ext cx="455611" cy="462755"/>
          <a:chOff x="7327400" y="1419175"/>
          <a:chExt cx="438911" cy="610742"/>
        </a:xfrm>
        <a:solidFill>
          <a:srgbClr val="0070C0"/>
        </a:solidFill>
      </xdr:grpSpPr>
      <xdr:sp macro="" textlink="">
        <xdr:nvSpPr>
          <xdr:cNvPr id="20" name="Forma Livre: Forma 19">
            <a:extLst>
              <a:ext uri="{FF2B5EF4-FFF2-40B4-BE49-F238E27FC236}">
                <a16:creationId xmlns:a16="http://schemas.microsoft.com/office/drawing/2014/main" id="{C82318D7-C0EB-45FE-8551-6D58DC7192C6}"/>
              </a:ext>
            </a:extLst>
          </xdr:cNvPr>
          <xdr:cNvSpPr/>
        </xdr:nvSpPr>
        <xdr:spPr>
          <a:xfrm>
            <a:off x="7690002" y="1419175"/>
            <a:ext cx="76308" cy="76399"/>
          </a:xfrm>
          <a:custGeom>
            <a:avLst/>
            <a:gdLst>
              <a:gd name="connsiteX0" fmla="*/ 0 w 76308"/>
              <a:gd name="connsiteY0" fmla="*/ 0 h 76399"/>
              <a:gd name="connsiteX1" fmla="*/ 76309 w 76308"/>
              <a:gd name="connsiteY1" fmla="*/ 0 h 76399"/>
              <a:gd name="connsiteX2" fmla="*/ 76309 w 76308"/>
              <a:gd name="connsiteY2" fmla="*/ 76400 h 76399"/>
            </a:gdLst>
            <a:ahLst/>
            <a:cxnLst>
              <a:cxn ang="0">
                <a:pos x="connsiteX0" y="connsiteY0"/>
              </a:cxn>
              <a:cxn ang="0">
                <a:pos x="connsiteX1" y="connsiteY1"/>
              </a:cxn>
              <a:cxn ang="0">
                <a:pos x="connsiteX2" y="connsiteY2"/>
              </a:cxn>
            </a:cxnLst>
            <a:rect l="l" t="t" r="r" b="b"/>
            <a:pathLst>
              <a:path w="76308" h="76399">
                <a:moveTo>
                  <a:pt x="0" y="0"/>
                </a:moveTo>
                <a:lnTo>
                  <a:pt x="76309" y="0"/>
                </a:lnTo>
                <a:lnTo>
                  <a:pt x="76309" y="76400"/>
                </a:lnTo>
              </a:path>
            </a:pathLst>
          </a:custGeom>
          <a:grpFill/>
          <a:ln w="38020" cap="flat">
            <a:solidFill>
              <a:srgbClr val="0070C0"/>
            </a:solidFill>
            <a:prstDash val="solid"/>
            <a:round/>
          </a:ln>
        </xdr:spPr>
        <xdr:txBody>
          <a:bodyPr wrap="square" rtlCol="0" anchor="ct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pt-BR"/>
          </a:p>
        </xdr:txBody>
      </xdr:sp>
      <xdr:sp macro="" textlink="">
        <xdr:nvSpPr>
          <xdr:cNvPr id="21" name="Forma Livre: Forma 20">
            <a:extLst>
              <a:ext uri="{FF2B5EF4-FFF2-40B4-BE49-F238E27FC236}">
                <a16:creationId xmlns:a16="http://schemas.microsoft.com/office/drawing/2014/main" id="{AD022801-A367-4551-8076-7E7A54A33558}"/>
              </a:ext>
            </a:extLst>
          </xdr:cNvPr>
          <xdr:cNvSpPr/>
        </xdr:nvSpPr>
        <xdr:spPr>
          <a:xfrm>
            <a:off x="7327400" y="1877209"/>
            <a:ext cx="95431" cy="152617"/>
          </a:xfrm>
          <a:custGeom>
            <a:avLst/>
            <a:gdLst>
              <a:gd name="connsiteX0" fmla="*/ 0 w 95431"/>
              <a:gd name="connsiteY0" fmla="*/ 0 h 152617"/>
              <a:gd name="connsiteX1" fmla="*/ 95431 w 95431"/>
              <a:gd name="connsiteY1" fmla="*/ 0 h 152617"/>
              <a:gd name="connsiteX2" fmla="*/ 95431 w 95431"/>
              <a:gd name="connsiteY2" fmla="*/ 152617 h 152617"/>
              <a:gd name="connsiteX3" fmla="*/ 0 w 95431"/>
              <a:gd name="connsiteY3" fmla="*/ 152617 h 152617"/>
            </a:gdLst>
            <a:ahLst/>
            <a:cxnLst>
              <a:cxn ang="0">
                <a:pos x="connsiteX0" y="connsiteY0"/>
              </a:cxn>
              <a:cxn ang="0">
                <a:pos x="connsiteX1" y="connsiteY1"/>
              </a:cxn>
              <a:cxn ang="0">
                <a:pos x="connsiteX2" y="connsiteY2"/>
              </a:cxn>
              <a:cxn ang="0">
                <a:pos x="connsiteX3" y="connsiteY3"/>
              </a:cxn>
            </a:cxnLst>
            <a:rect l="l" t="t" r="r" b="b"/>
            <a:pathLst>
              <a:path w="95431" h="152617">
                <a:moveTo>
                  <a:pt x="0" y="0"/>
                </a:moveTo>
                <a:lnTo>
                  <a:pt x="95431" y="0"/>
                </a:lnTo>
                <a:lnTo>
                  <a:pt x="95431" y="152617"/>
                </a:lnTo>
                <a:lnTo>
                  <a:pt x="0" y="152617"/>
                </a:lnTo>
                <a:close/>
              </a:path>
            </a:pathLst>
          </a:custGeom>
          <a:grpFill/>
          <a:ln w="38020" cap="flat">
            <a:solidFill>
              <a:srgbClr val="0070C0"/>
            </a:solidFill>
            <a:prstDash val="solid"/>
            <a:round/>
          </a:ln>
        </xdr:spPr>
        <xdr:txBody>
          <a:bodyPr wrap="square" rtlCol="0" anchor="ct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pt-BR"/>
          </a:p>
        </xdr:txBody>
      </xdr:sp>
      <xdr:sp macro="" textlink="">
        <xdr:nvSpPr>
          <xdr:cNvPr id="22" name="Forma Livre: Forma 21">
            <a:extLst>
              <a:ext uri="{FF2B5EF4-FFF2-40B4-BE49-F238E27FC236}">
                <a16:creationId xmlns:a16="http://schemas.microsoft.com/office/drawing/2014/main" id="{17B5DB81-F59B-4F3B-825F-B19829BA539B}"/>
              </a:ext>
            </a:extLst>
          </xdr:cNvPr>
          <xdr:cNvSpPr/>
        </xdr:nvSpPr>
        <xdr:spPr>
          <a:xfrm>
            <a:off x="7499140" y="1781778"/>
            <a:ext cx="95431" cy="248048"/>
          </a:xfrm>
          <a:custGeom>
            <a:avLst/>
            <a:gdLst>
              <a:gd name="connsiteX0" fmla="*/ 0 w 95431"/>
              <a:gd name="connsiteY0" fmla="*/ 0 h 248048"/>
              <a:gd name="connsiteX1" fmla="*/ 95431 w 95431"/>
              <a:gd name="connsiteY1" fmla="*/ 0 h 248048"/>
              <a:gd name="connsiteX2" fmla="*/ 95431 w 95431"/>
              <a:gd name="connsiteY2" fmla="*/ 248049 h 248048"/>
              <a:gd name="connsiteX3" fmla="*/ 0 w 95431"/>
              <a:gd name="connsiteY3" fmla="*/ 248049 h 248048"/>
            </a:gdLst>
            <a:ahLst/>
            <a:cxnLst>
              <a:cxn ang="0">
                <a:pos x="connsiteX0" y="connsiteY0"/>
              </a:cxn>
              <a:cxn ang="0">
                <a:pos x="connsiteX1" y="connsiteY1"/>
              </a:cxn>
              <a:cxn ang="0">
                <a:pos x="connsiteX2" y="connsiteY2"/>
              </a:cxn>
              <a:cxn ang="0">
                <a:pos x="connsiteX3" y="connsiteY3"/>
              </a:cxn>
            </a:cxnLst>
            <a:rect l="l" t="t" r="r" b="b"/>
            <a:pathLst>
              <a:path w="95431" h="248048">
                <a:moveTo>
                  <a:pt x="0" y="0"/>
                </a:moveTo>
                <a:lnTo>
                  <a:pt x="95431" y="0"/>
                </a:lnTo>
                <a:lnTo>
                  <a:pt x="95431" y="248049"/>
                </a:lnTo>
                <a:lnTo>
                  <a:pt x="0" y="248049"/>
                </a:lnTo>
                <a:close/>
              </a:path>
            </a:pathLst>
          </a:custGeom>
          <a:grpFill/>
          <a:ln w="38020" cap="flat">
            <a:solidFill>
              <a:srgbClr val="0070C0"/>
            </a:solidFill>
            <a:prstDash val="solid"/>
            <a:round/>
          </a:ln>
        </xdr:spPr>
        <xdr:txBody>
          <a:bodyPr wrap="square" rtlCol="0" anchor="ct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pt-BR"/>
          </a:p>
        </xdr:txBody>
      </xdr:sp>
      <xdr:sp macro="" textlink="">
        <xdr:nvSpPr>
          <xdr:cNvPr id="23" name="Forma Livre: Forma 22">
            <a:extLst>
              <a:ext uri="{FF2B5EF4-FFF2-40B4-BE49-F238E27FC236}">
                <a16:creationId xmlns:a16="http://schemas.microsoft.com/office/drawing/2014/main" id="{94EBDB4E-2EB5-408D-8F4A-62C862039F23}"/>
              </a:ext>
            </a:extLst>
          </xdr:cNvPr>
          <xdr:cNvSpPr/>
        </xdr:nvSpPr>
        <xdr:spPr>
          <a:xfrm>
            <a:off x="7670880" y="1667315"/>
            <a:ext cx="95431" cy="362602"/>
          </a:xfrm>
          <a:custGeom>
            <a:avLst/>
            <a:gdLst>
              <a:gd name="connsiteX0" fmla="*/ 0 w 95431"/>
              <a:gd name="connsiteY0" fmla="*/ 0 h 362602"/>
              <a:gd name="connsiteX1" fmla="*/ 95431 w 95431"/>
              <a:gd name="connsiteY1" fmla="*/ 0 h 362602"/>
              <a:gd name="connsiteX2" fmla="*/ 95431 w 95431"/>
              <a:gd name="connsiteY2" fmla="*/ 362603 h 362602"/>
              <a:gd name="connsiteX3" fmla="*/ 0 w 95431"/>
              <a:gd name="connsiteY3" fmla="*/ 362603 h 362602"/>
            </a:gdLst>
            <a:ahLst/>
            <a:cxnLst>
              <a:cxn ang="0">
                <a:pos x="connsiteX0" y="connsiteY0"/>
              </a:cxn>
              <a:cxn ang="0">
                <a:pos x="connsiteX1" y="connsiteY1"/>
              </a:cxn>
              <a:cxn ang="0">
                <a:pos x="connsiteX2" y="connsiteY2"/>
              </a:cxn>
              <a:cxn ang="0">
                <a:pos x="connsiteX3" y="connsiteY3"/>
              </a:cxn>
            </a:cxnLst>
            <a:rect l="l" t="t" r="r" b="b"/>
            <a:pathLst>
              <a:path w="95431" h="362602">
                <a:moveTo>
                  <a:pt x="0" y="0"/>
                </a:moveTo>
                <a:lnTo>
                  <a:pt x="95431" y="0"/>
                </a:lnTo>
                <a:lnTo>
                  <a:pt x="95431" y="362603"/>
                </a:lnTo>
                <a:lnTo>
                  <a:pt x="0" y="362603"/>
                </a:lnTo>
                <a:close/>
              </a:path>
            </a:pathLst>
          </a:custGeom>
          <a:grpFill/>
          <a:ln w="38020" cap="flat">
            <a:solidFill>
              <a:srgbClr val="0070C0"/>
            </a:solidFill>
            <a:prstDash val="solid"/>
            <a:round/>
          </a:ln>
        </xdr:spPr>
        <xdr:txBody>
          <a:bodyPr wrap="square" rtlCol="0" anchor="ct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pt-BR"/>
          </a:p>
        </xdr:txBody>
      </xdr:sp>
      <xdr:sp macro="" textlink="">
        <xdr:nvSpPr>
          <xdr:cNvPr id="24" name="Forma Livre: Forma 23">
            <a:extLst>
              <a:ext uri="{FF2B5EF4-FFF2-40B4-BE49-F238E27FC236}">
                <a16:creationId xmlns:a16="http://schemas.microsoft.com/office/drawing/2014/main" id="{35C405C1-4A55-40EE-A999-8C17AF7FEB77}"/>
              </a:ext>
            </a:extLst>
          </xdr:cNvPr>
          <xdr:cNvSpPr/>
        </xdr:nvSpPr>
        <xdr:spPr>
          <a:xfrm>
            <a:off x="7327400" y="1428736"/>
            <a:ext cx="429349" cy="295764"/>
          </a:xfrm>
          <a:custGeom>
            <a:avLst/>
            <a:gdLst>
              <a:gd name="connsiteX0" fmla="*/ 429350 w 429349"/>
              <a:gd name="connsiteY0" fmla="*/ 0 h 295764"/>
              <a:gd name="connsiteX1" fmla="*/ 190863 w 429349"/>
              <a:gd name="connsiteY1" fmla="*/ 238487 h 295764"/>
              <a:gd name="connsiteX2" fmla="*/ 57277 w 429349"/>
              <a:gd name="connsiteY2" fmla="*/ 295764 h 295764"/>
              <a:gd name="connsiteX3" fmla="*/ 0 w 429349"/>
              <a:gd name="connsiteY3" fmla="*/ 295764 h 295764"/>
            </a:gdLst>
            <a:ahLst/>
            <a:cxnLst>
              <a:cxn ang="0">
                <a:pos x="connsiteX0" y="connsiteY0"/>
              </a:cxn>
              <a:cxn ang="0">
                <a:pos x="connsiteX1" y="connsiteY1"/>
              </a:cxn>
              <a:cxn ang="0">
                <a:pos x="connsiteX2" y="connsiteY2"/>
              </a:cxn>
              <a:cxn ang="0">
                <a:pos x="connsiteX3" y="connsiteY3"/>
              </a:cxn>
            </a:cxnLst>
            <a:rect l="l" t="t" r="r" b="b"/>
            <a:pathLst>
              <a:path w="429349" h="295764">
                <a:moveTo>
                  <a:pt x="429350" y="0"/>
                </a:moveTo>
                <a:cubicBezTo>
                  <a:pt x="429350" y="0"/>
                  <a:pt x="237850" y="191500"/>
                  <a:pt x="190863" y="238487"/>
                </a:cubicBezTo>
                <a:cubicBezTo>
                  <a:pt x="152708" y="276642"/>
                  <a:pt x="114554" y="295764"/>
                  <a:pt x="57277" y="295764"/>
                </a:cubicBezTo>
                <a:cubicBezTo>
                  <a:pt x="32509" y="295764"/>
                  <a:pt x="0" y="295764"/>
                  <a:pt x="0" y="295764"/>
                </a:cubicBezTo>
              </a:path>
            </a:pathLst>
          </a:custGeom>
          <a:grpFill/>
          <a:ln w="38020" cap="flat">
            <a:solidFill>
              <a:srgbClr val="0070C0"/>
            </a:solidFill>
            <a:prstDash val="solid"/>
            <a:round/>
          </a:ln>
        </xdr:spPr>
        <xdr:txBody>
          <a:bodyPr wrap="square" rtlCol="0" anchor="ct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pt-BR"/>
          </a:p>
        </xdr:txBody>
      </xdr:sp>
    </xdr:grpSp>
    <xdr:clientData/>
  </xdr:twoCellAnchor>
</xdr:wsDr>
</file>

<file path=xl/drawings/drawing7.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7614D306-6ADC-49C8-9D48-2AA7F52729B4}"/>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8</xdr:row>
      <xdr:rowOff>0</xdr:rowOff>
    </xdr:from>
    <xdr:to>
      <xdr:col>9</xdr:col>
      <xdr:colOff>304800</xdr:colOff>
      <xdr:row>9</xdr:row>
      <xdr:rowOff>64293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E5D95F30-D94C-46F9-9056-3E3CED84975C}"/>
            </a:ext>
          </a:extLst>
        </xdr:cNvPr>
        <xdr:cNvSpPr>
          <a:spLocks noChangeAspect="1" noChangeArrowheads="1"/>
        </xdr:cNvSpPr>
      </xdr:nvSpPr>
      <xdr:spPr bwMode="auto">
        <a:xfrm>
          <a:off x="8382000" y="22002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47624</xdr:colOff>
      <xdr:row>3</xdr:row>
      <xdr:rowOff>95251</xdr:rowOff>
    </xdr:from>
    <xdr:to>
      <xdr:col>2</xdr:col>
      <xdr:colOff>511968</xdr:colOff>
      <xdr:row>5</xdr:row>
      <xdr:rowOff>35720</xdr:rowOff>
    </xdr:to>
    <xdr:sp macro="" textlink="">
      <xdr:nvSpPr>
        <xdr:cNvPr id="10" name="Gráfico 246">
          <a:extLst>
            <a:ext uri="{FF2B5EF4-FFF2-40B4-BE49-F238E27FC236}">
              <a16:creationId xmlns:a16="http://schemas.microsoft.com/office/drawing/2014/main" id="{81C46F6C-68E3-4C5F-8034-9DC1CD94DD5A}"/>
            </a:ext>
          </a:extLst>
        </xdr:cNvPr>
        <xdr:cNvSpPr/>
      </xdr:nvSpPr>
      <xdr:spPr>
        <a:xfrm>
          <a:off x="797718" y="1178720"/>
          <a:ext cx="464344" cy="464344"/>
        </a:xfrm>
        <a:custGeom>
          <a:avLst/>
          <a:gdLst>
            <a:gd name="connsiteX0" fmla="*/ 530397 w 530397"/>
            <a:gd name="connsiteY0" fmla="*/ 221033 h 530430"/>
            <a:gd name="connsiteX1" fmla="*/ 530397 w 530397"/>
            <a:gd name="connsiteY1" fmla="*/ 174822 h 530430"/>
            <a:gd name="connsiteX2" fmla="*/ 495855 w 530397"/>
            <a:gd name="connsiteY2" fmla="*/ 116611 h 530430"/>
            <a:gd name="connsiteX3" fmla="*/ 296956 w 530397"/>
            <a:gd name="connsiteY3" fmla="*/ 8122 h 530430"/>
            <a:gd name="connsiteX4" fmla="*/ 233441 w 530397"/>
            <a:gd name="connsiteY4" fmla="*/ 8122 h 530430"/>
            <a:gd name="connsiteX5" fmla="*/ 34542 w 530397"/>
            <a:gd name="connsiteY5" fmla="*/ 116611 h 530430"/>
            <a:gd name="connsiteX6" fmla="*/ 0 w 530397"/>
            <a:gd name="connsiteY6" fmla="*/ 174822 h 530430"/>
            <a:gd name="connsiteX7" fmla="*/ 0 w 530397"/>
            <a:gd name="connsiteY7" fmla="*/ 221033 h 530430"/>
            <a:gd name="connsiteX8" fmla="*/ 66300 w 530397"/>
            <a:gd name="connsiteY8" fmla="*/ 221033 h 530430"/>
            <a:gd name="connsiteX9" fmla="*/ 66300 w 530397"/>
            <a:gd name="connsiteY9" fmla="*/ 419932 h 530430"/>
            <a:gd name="connsiteX10" fmla="*/ 22100 w 530397"/>
            <a:gd name="connsiteY10" fmla="*/ 419932 h 530430"/>
            <a:gd name="connsiteX11" fmla="*/ 22100 w 530397"/>
            <a:gd name="connsiteY11" fmla="*/ 486231 h 530430"/>
            <a:gd name="connsiteX12" fmla="*/ 0 w 530397"/>
            <a:gd name="connsiteY12" fmla="*/ 486231 h 530430"/>
            <a:gd name="connsiteX13" fmla="*/ 0 w 530397"/>
            <a:gd name="connsiteY13" fmla="*/ 530431 h 530430"/>
            <a:gd name="connsiteX14" fmla="*/ 530397 w 530397"/>
            <a:gd name="connsiteY14" fmla="*/ 530431 h 530430"/>
            <a:gd name="connsiteX15" fmla="*/ 530397 w 530397"/>
            <a:gd name="connsiteY15" fmla="*/ 486231 h 530430"/>
            <a:gd name="connsiteX16" fmla="*/ 508297 w 530397"/>
            <a:gd name="connsiteY16" fmla="*/ 486231 h 530430"/>
            <a:gd name="connsiteX17" fmla="*/ 508297 w 530397"/>
            <a:gd name="connsiteY17" fmla="*/ 419932 h 530430"/>
            <a:gd name="connsiteX18" fmla="*/ 464097 w 530397"/>
            <a:gd name="connsiteY18" fmla="*/ 419932 h 530430"/>
            <a:gd name="connsiteX19" fmla="*/ 464097 w 530397"/>
            <a:gd name="connsiteY19" fmla="*/ 221033 h 530430"/>
            <a:gd name="connsiteX20" fmla="*/ 309398 w 530397"/>
            <a:gd name="connsiteY20" fmla="*/ 221033 h 530430"/>
            <a:gd name="connsiteX21" fmla="*/ 309398 w 530397"/>
            <a:gd name="connsiteY21" fmla="*/ 419932 h 530430"/>
            <a:gd name="connsiteX22" fmla="*/ 220999 w 530397"/>
            <a:gd name="connsiteY22" fmla="*/ 419932 h 530430"/>
            <a:gd name="connsiteX23" fmla="*/ 220999 w 530397"/>
            <a:gd name="connsiteY23" fmla="*/ 221033 h 530430"/>
            <a:gd name="connsiteX24" fmla="*/ 110499 w 530397"/>
            <a:gd name="connsiteY24" fmla="*/ 221033 h 530430"/>
            <a:gd name="connsiteX25" fmla="*/ 176799 w 530397"/>
            <a:gd name="connsiteY25" fmla="*/ 221033 h 530430"/>
            <a:gd name="connsiteX26" fmla="*/ 176799 w 530397"/>
            <a:gd name="connsiteY26" fmla="*/ 419932 h 530430"/>
            <a:gd name="connsiteX27" fmla="*/ 110499 w 530397"/>
            <a:gd name="connsiteY27" fmla="*/ 419932 h 530430"/>
            <a:gd name="connsiteX28" fmla="*/ 419898 w 530397"/>
            <a:gd name="connsiteY28" fmla="*/ 419932 h 530430"/>
            <a:gd name="connsiteX29" fmla="*/ 353598 w 530397"/>
            <a:gd name="connsiteY29" fmla="*/ 419932 h 530430"/>
            <a:gd name="connsiteX30" fmla="*/ 353598 w 530397"/>
            <a:gd name="connsiteY30" fmla="*/ 221033 h 530430"/>
            <a:gd name="connsiteX31" fmla="*/ 419898 w 530397"/>
            <a:gd name="connsiteY31" fmla="*/ 221033 h 53043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Lst>
          <a:rect l="l" t="t" r="r" b="b"/>
          <a:pathLst>
            <a:path w="530397" h="530430">
              <a:moveTo>
                <a:pt x="530397" y="221033"/>
              </a:moveTo>
              <a:lnTo>
                <a:pt x="530397" y="174822"/>
              </a:lnTo>
              <a:cubicBezTo>
                <a:pt x="530401" y="150559"/>
                <a:pt x="517153" y="128232"/>
                <a:pt x="495855" y="116611"/>
              </a:cubicBezTo>
              <a:lnTo>
                <a:pt x="296956" y="8122"/>
              </a:lnTo>
              <a:cubicBezTo>
                <a:pt x="277170" y="-2707"/>
                <a:pt x="253227" y="-2707"/>
                <a:pt x="233441" y="8122"/>
              </a:cubicBezTo>
              <a:lnTo>
                <a:pt x="34542" y="116611"/>
              </a:lnTo>
              <a:cubicBezTo>
                <a:pt x="13244" y="128232"/>
                <a:pt x="-4" y="150559"/>
                <a:pt x="0" y="174822"/>
              </a:cubicBezTo>
              <a:lnTo>
                <a:pt x="0" y="221033"/>
              </a:lnTo>
              <a:lnTo>
                <a:pt x="66300" y="221033"/>
              </a:lnTo>
              <a:lnTo>
                <a:pt x="66300" y="419932"/>
              </a:lnTo>
              <a:lnTo>
                <a:pt x="22100" y="419932"/>
              </a:lnTo>
              <a:lnTo>
                <a:pt x="22100" y="486231"/>
              </a:lnTo>
              <a:lnTo>
                <a:pt x="0" y="486231"/>
              </a:lnTo>
              <a:lnTo>
                <a:pt x="0" y="530431"/>
              </a:lnTo>
              <a:lnTo>
                <a:pt x="530397" y="530431"/>
              </a:lnTo>
              <a:lnTo>
                <a:pt x="530397" y="486231"/>
              </a:lnTo>
              <a:lnTo>
                <a:pt x="508297" y="486231"/>
              </a:lnTo>
              <a:lnTo>
                <a:pt x="508297" y="419932"/>
              </a:lnTo>
              <a:lnTo>
                <a:pt x="464097" y="419932"/>
              </a:lnTo>
              <a:lnTo>
                <a:pt x="464097" y="221033"/>
              </a:lnTo>
              <a:close/>
              <a:moveTo>
                <a:pt x="309398" y="221033"/>
              </a:moveTo>
              <a:lnTo>
                <a:pt x="309398" y="419932"/>
              </a:lnTo>
              <a:lnTo>
                <a:pt x="220999" y="419932"/>
              </a:lnTo>
              <a:lnTo>
                <a:pt x="220999" y="221033"/>
              </a:lnTo>
              <a:close/>
              <a:moveTo>
                <a:pt x="110499" y="221033"/>
              </a:moveTo>
              <a:lnTo>
                <a:pt x="176799" y="221033"/>
              </a:lnTo>
              <a:lnTo>
                <a:pt x="176799" y="419932"/>
              </a:lnTo>
              <a:lnTo>
                <a:pt x="110499" y="419932"/>
              </a:lnTo>
              <a:close/>
              <a:moveTo>
                <a:pt x="419898" y="419932"/>
              </a:moveTo>
              <a:lnTo>
                <a:pt x="353598" y="419932"/>
              </a:lnTo>
              <a:lnTo>
                <a:pt x="353598" y="221033"/>
              </a:lnTo>
              <a:lnTo>
                <a:pt x="419898" y="221033"/>
              </a:lnTo>
              <a:close/>
            </a:path>
          </a:pathLst>
        </a:custGeom>
        <a:solidFill>
          <a:srgbClr val="0070C0"/>
        </a:solidFill>
        <a:ln w="21828" cap="flat">
          <a:noFill/>
          <a:prstDash val="solid"/>
          <a:miter/>
        </a:ln>
      </xdr:spPr>
      <xdr:txBody>
        <a:bodyPr wrap="square" rtlCol="0" anchor="ct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pt-B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9018B8DC-73C9-445B-8299-695E8249D1DA}"/>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8</xdr:row>
      <xdr:rowOff>0</xdr:rowOff>
    </xdr:from>
    <xdr:to>
      <xdr:col>9</xdr:col>
      <xdr:colOff>304800</xdr:colOff>
      <xdr:row>9</xdr:row>
      <xdr:rowOff>64293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713F4C17-6774-4BC0-A37B-30AA9CA01278}"/>
            </a:ext>
          </a:extLst>
        </xdr:cNvPr>
        <xdr:cNvSpPr>
          <a:spLocks noChangeAspect="1" noChangeArrowheads="1"/>
        </xdr:cNvSpPr>
      </xdr:nvSpPr>
      <xdr:spPr bwMode="auto">
        <a:xfrm>
          <a:off x="8382000" y="22002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484982</xdr:colOff>
      <xdr:row>3</xdr:row>
      <xdr:rowOff>30163</xdr:rowOff>
    </xdr:from>
    <xdr:to>
      <xdr:col>2</xdr:col>
      <xdr:colOff>580087</xdr:colOff>
      <xdr:row>5</xdr:row>
      <xdr:rowOff>47625</xdr:rowOff>
    </xdr:to>
    <xdr:pic>
      <xdr:nvPicPr>
        <xdr:cNvPr id="10" name="Imagem 9" descr="Desenho de pessoa em pé&#10;&#10;Descrição gerada automaticamente">
          <a:extLst>
            <a:ext uri="{FF2B5EF4-FFF2-40B4-BE49-F238E27FC236}">
              <a16:creationId xmlns:a16="http://schemas.microsoft.com/office/drawing/2014/main" id="{D3E42E22-0CDA-4F3B-9E69-2ED04650158D}"/>
            </a:ext>
          </a:extLst>
        </xdr:cNvPr>
        <xdr:cNvPicPr>
          <a:picLocks noChangeAspect="1"/>
        </xdr:cNvPicPr>
      </xdr:nvPicPr>
      <xdr:blipFill>
        <a:blip xmlns:r="http://schemas.openxmlformats.org/officeDocument/2006/relationships" r:embed="rId2" cstate="hqprint">
          <a:extLst>
            <a:ext uri="{28A0092B-C50C-407E-A947-70E740481C1C}">
              <a14:useLocalDpi xmlns:a14="http://schemas.microsoft.com/office/drawing/2010/main"/>
            </a:ext>
          </a:extLst>
        </a:blip>
        <a:stretch>
          <a:fillRect/>
        </a:stretch>
      </xdr:blipFill>
      <xdr:spPr>
        <a:xfrm>
          <a:off x="687388" y="1113632"/>
          <a:ext cx="649143" cy="54133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FC207D58-2A5C-4C0B-BFED-3B2628525A17}"/>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8</xdr:row>
      <xdr:rowOff>0</xdr:rowOff>
    </xdr:from>
    <xdr:to>
      <xdr:col>9</xdr:col>
      <xdr:colOff>304800</xdr:colOff>
      <xdr:row>9</xdr:row>
      <xdr:rowOff>64293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FB7E346F-D4EF-40DB-822E-67E9B3C91F45}"/>
            </a:ext>
          </a:extLst>
        </xdr:cNvPr>
        <xdr:cNvSpPr>
          <a:spLocks noChangeAspect="1" noChangeArrowheads="1"/>
        </xdr:cNvSpPr>
      </xdr:nvSpPr>
      <xdr:spPr bwMode="auto">
        <a:xfrm>
          <a:off x="8382000" y="22002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494506</xdr:colOff>
      <xdr:row>2</xdr:row>
      <xdr:rowOff>261937</xdr:rowOff>
    </xdr:from>
    <xdr:to>
      <xdr:col>2</xdr:col>
      <xdr:colOff>579391</xdr:colOff>
      <xdr:row>6</xdr:row>
      <xdr:rowOff>3854</xdr:rowOff>
    </xdr:to>
    <xdr:pic>
      <xdr:nvPicPr>
        <xdr:cNvPr id="10" name="Imagem 9" descr="Global Reporting Initiative - Wikipedia">
          <a:extLst>
            <a:ext uri="{FF2B5EF4-FFF2-40B4-BE49-F238E27FC236}">
              <a16:creationId xmlns:a16="http://schemas.microsoft.com/office/drawing/2014/main" id="{082AFB10-4DF6-CC95-468F-FD77FF60891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6912" y="1083468"/>
          <a:ext cx="632573" cy="6429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0ED1C03C-718A-41CA-9D7F-F8414096EE2C}"/>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8</xdr:row>
      <xdr:rowOff>0</xdr:rowOff>
    </xdr:from>
    <xdr:to>
      <xdr:col>9</xdr:col>
      <xdr:colOff>304800</xdr:colOff>
      <xdr:row>9</xdr:row>
      <xdr:rowOff>67468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D3D68170-EE44-44AF-B12B-03B3E404F132}"/>
            </a:ext>
          </a:extLst>
        </xdr:cNvPr>
        <xdr:cNvSpPr>
          <a:spLocks noChangeAspect="1" noChangeArrowheads="1"/>
        </xdr:cNvSpPr>
      </xdr:nvSpPr>
      <xdr:spPr bwMode="auto">
        <a:xfrm>
          <a:off x="8382000" y="22002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23812</xdr:colOff>
      <xdr:row>3</xdr:row>
      <xdr:rowOff>59531</xdr:rowOff>
    </xdr:from>
    <xdr:to>
      <xdr:col>2</xdr:col>
      <xdr:colOff>561974</xdr:colOff>
      <xdr:row>5</xdr:row>
      <xdr:rowOff>83188</xdr:rowOff>
    </xdr:to>
    <xdr:pic>
      <xdr:nvPicPr>
        <xdr:cNvPr id="10" name="Imagem 9">
          <a:extLst>
            <a:ext uri="{FF2B5EF4-FFF2-40B4-BE49-F238E27FC236}">
              <a16:creationId xmlns:a16="http://schemas.microsoft.com/office/drawing/2014/main" id="{BB502F27-DB4B-30B2-E884-4DC948239B7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4991" y="1161710"/>
          <a:ext cx="538162" cy="5271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0E7746F2-B1D2-42F2-984A-5EFD34EEA235}"/>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11</xdr:row>
      <xdr:rowOff>0</xdr:rowOff>
    </xdr:from>
    <xdr:to>
      <xdr:col>9</xdr:col>
      <xdr:colOff>304800</xdr:colOff>
      <xdr:row>11</xdr:row>
      <xdr:rowOff>305593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4B440A7E-3345-4935-BA5A-F3372FB51937}"/>
            </a:ext>
          </a:extLst>
        </xdr:cNvPr>
        <xdr:cNvSpPr>
          <a:spLocks noChangeAspect="1" noChangeArrowheads="1"/>
        </xdr:cNvSpPr>
      </xdr:nvSpPr>
      <xdr:spPr bwMode="auto">
        <a:xfrm>
          <a:off x="8382000" y="214312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2.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C806B6E9-AE00-4878-AE2C-1EC0928E0EC8}"/>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12</xdr:row>
      <xdr:rowOff>0</xdr:rowOff>
    </xdr:from>
    <xdr:to>
      <xdr:col>9</xdr:col>
      <xdr:colOff>304800</xdr:colOff>
      <xdr:row>13</xdr:row>
      <xdr:rowOff>40253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2204C19F-C605-43D4-90B4-A4D3C3D3D5F8}"/>
            </a:ext>
          </a:extLst>
        </xdr:cNvPr>
        <xdr:cNvSpPr>
          <a:spLocks noChangeAspect="1" noChangeArrowheads="1"/>
        </xdr:cNvSpPr>
      </xdr:nvSpPr>
      <xdr:spPr bwMode="auto">
        <a:xfrm>
          <a:off x="8382000" y="30765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3.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09E9DB03-D566-4E17-B152-2773A27BECD1}"/>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12</xdr:row>
      <xdr:rowOff>0</xdr:rowOff>
    </xdr:from>
    <xdr:to>
      <xdr:col>9</xdr:col>
      <xdr:colOff>304800</xdr:colOff>
      <xdr:row>13</xdr:row>
      <xdr:rowOff>67468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01BDF5E4-EC8F-4673-AE24-DFDC8FFFBF26}"/>
            </a:ext>
          </a:extLst>
        </xdr:cNvPr>
        <xdr:cNvSpPr>
          <a:spLocks noChangeAspect="1" noChangeArrowheads="1"/>
        </xdr:cNvSpPr>
      </xdr:nvSpPr>
      <xdr:spPr bwMode="auto">
        <a:xfrm>
          <a:off x="8382000" y="32289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4.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CE786CFB-BC02-4BB9-904C-B26B007BC595}"/>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6AF99378-533A-4B43-A5AA-C53712A2BE1D}"/>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9</xdr:row>
      <xdr:rowOff>0</xdr:rowOff>
    </xdr:from>
    <xdr:to>
      <xdr:col>9</xdr:col>
      <xdr:colOff>304800</xdr:colOff>
      <xdr:row>10</xdr:row>
      <xdr:rowOff>35946</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6A6EA244-5BD4-402C-BB2B-616AC305BD8E}"/>
            </a:ext>
          </a:extLst>
        </xdr:cNvPr>
        <xdr:cNvSpPr>
          <a:spLocks noChangeAspect="1" noChangeArrowheads="1"/>
        </xdr:cNvSpPr>
      </xdr:nvSpPr>
      <xdr:spPr bwMode="auto">
        <a:xfrm>
          <a:off x="8382000" y="507682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6.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F9533904-705B-4BC6-BE76-DF2BF1E91594}"/>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9</xdr:row>
      <xdr:rowOff>0</xdr:rowOff>
    </xdr:from>
    <xdr:to>
      <xdr:col>9</xdr:col>
      <xdr:colOff>304800</xdr:colOff>
      <xdr:row>10</xdr:row>
      <xdr:rowOff>67468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E4E64864-C451-466F-85D1-F6A806BDC285}"/>
            </a:ext>
          </a:extLst>
        </xdr:cNvPr>
        <xdr:cNvSpPr>
          <a:spLocks noChangeAspect="1" noChangeArrowheads="1"/>
        </xdr:cNvSpPr>
      </xdr:nvSpPr>
      <xdr:spPr bwMode="auto">
        <a:xfrm>
          <a:off x="8382000" y="2657475"/>
          <a:ext cx="304800" cy="3071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7.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824820AD-0A83-42CD-A063-6F72B61A6008}"/>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07244" y="175420"/>
          <a:ext cx="978402" cy="288130"/>
        </a:xfrm>
        <a:prstGeom prst="rect">
          <a:avLst/>
        </a:prstGeom>
      </xdr:spPr>
    </xdr:pic>
    <xdr:clientData/>
  </xdr:oneCellAnchor>
  <xdr:twoCellAnchor editAs="oneCell">
    <xdr:from>
      <xdr:col>7</xdr:col>
      <xdr:colOff>0</xdr:colOff>
      <xdr:row>14</xdr:row>
      <xdr:rowOff>0</xdr:rowOff>
    </xdr:from>
    <xdr:to>
      <xdr:col>7</xdr:col>
      <xdr:colOff>304800</xdr:colOff>
      <xdr:row>14</xdr:row>
      <xdr:rowOff>311415</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94FAE6C8-B637-469B-BE50-4F31C405A604}"/>
            </a:ext>
          </a:extLst>
        </xdr:cNvPr>
        <xdr:cNvSpPr>
          <a:spLocks noChangeAspect="1" noChangeArrowheads="1"/>
        </xdr:cNvSpPr>
      </xdr:nvSpPr>
      <xdr:spPr bwMode="auto">
        <a:xfrm>
          <a:off x="29470350" y="5372100"/>
          <a:ext cx="304800" cy="31353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8.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10221372-9A27-427A-B894-02E98E5F5431}"/>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17</xdr:row>
      <xdr:rowOff>0</xdr:rowOff>
    </xdr:from>
    <xdr:to>
      <xdr:col>9</xdr:col>
      <xdr:colOff>304800</xdr:colOff>
      <xdr:row>18</xdr:row>
      <xdr:rowOff>46832</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0B61994C-111E-401B-ABE4-58B764CEF41A}"/>
            </a:ext>
          </a:extLst>
        </xdr:cNvPr>
        <xdr:cNvSpPr>
          <a:spLocks noChangeAspect="1" noChangeArrowheads="1"/>
        </xdr:cNvSpPr>
      </xdr:nvSpPr>
      <xdr:spPr bwMode="auto">
        <a:xfrm>
          <a:off x="8382000" y="2657475"/>
          <a:ext cx="304800" cy="3071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9.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9D72FA18-106F-45E6-99BE-4B683F43A16E}"/>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30</xdr:row>
      <xdr:rowOff>0</xdr:rowOff>
    </xdr:from>
    <xdr:to>
      <xdr:col>9</xdr:col>
      <xdr:colOff>304800</xdr:colOff>
      <xdr:row>31</xdr:row>
      <xdr:rowOff>50006</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E06D34F6-F747-485C-9124-D9CB5BABBBAD}"/>
            </a:ext>
          </a:extLst>
        </xdr:cNvPr>
        <xdr:cNvSpPr>
          <a:spLocks noChangeAspect="1" noChangeArrowheads="1"/>
        </xdr:cNvSpPr>
      </xdr:nvSpPr>
      <xdr:spPr bwMode="auto">
        <a:xfrm>
          <a:off x="8382000" y="5057775"/>
          <a:ext cx="304800" cy="31670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0.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FB8F0603-3094-4CB5-832B-F45A3053E557}"/>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9</xdr:row>
      <xdr:rowOff>0</xdr:rowOff>
    </xdr:from>
    <xdr:to>
      <xdr:col>9</xdr:col>
      <xdr:colOff>304800</xdr:colOff>
      <xdr:row>10</xdr:row>
      <xdr:rowOff>50005</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2B7C2889-E4F6-4291-A4CE-C0121222AD89}"/>
            </a:ext>
          </a:extLst>
        </xdr:cNvPr>
        <xdr:cNvSpPr>
          <a:spLocks noChangeAspect="1" noChangeArrowheads="1"/>
        </xdr:cNvSpPr>
      </xdr:nvSpPr>
      <xdr:spPr bwMode="auto">
        <a:xfrm>
          <a:off x="8382000" y="8134350"/>
          <a:ext cx="304800" cy="31353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1.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91677231-3E9D-4D58-9062-78E6A55E8CB6}"/>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27</xdr:row>
      <xdr:rowOff>0</xdr:rowOff>
    </xdr:from>
    <xdr:to>
      <xdr:col>9</xdr:col>
      <xdr:colOff>304800</xdr:colOff>
      <xdr:row>28</xdr:row>
      <xdr:rowOff>64293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AA217D4E-A93C-4192-9BA2-8FE48C968C2A}"/>
            </a:ext>
          </a:extLst>
        </xdr:cNvPr>
        <xdr:cNvSpPr>
          <a:spLocks noChangeAspect="1" noChangeArrowheads="1"/>
        </xdr:cNvSpPr>
      </xdr:nvSpPr>
      <xdr:spPr bwMode="auto">
        <a:xfrm>
          <a:off x="8382000" y="8134350"/>
          <a:ext cx="304800" cy="31353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2.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F04AC7D0-3C24-46FB-B570-D1E4325C1682}"/>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12</xdr:row>
      <xdr:rowOff>0</xdr:rowOff>
    </xdr:from>
    <xdr:to>
      <xdr:col>9</xdr:col>
      <xdr:colOff>304800</xdr:colOff>
      <xdr:row>13</xdr:row>
      <xdr:rowOff>67468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E10F719C-77F0-418C-9F02-168E695BC649}"/>
            </a:ext>
          </a:extLst>
        </xdr:cNvPr>
        <xdr:cNvSpPr>
          <a:spLocks noChangeAspect="1" noChangeArrowheads="1"/>
        </xdr:cNvSpPr>
      </xdr:nvSpPr>
      <xdr:spPr bwMode="auto">
        <a:xfrm>
          <a:off x="8382000" y="729615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29</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C330A07D-2007-4C27-95F4-4B656E444312}"/>
            </a:ext>
          </a:extLst>
        </xdr:cNvPr>
        <xdr:cNvSpPr>
          <a:spLocks noChangeAspect="1" noChangeArrowheads="1"/>
        </xdr:cNvSpPr>
      </xdr:nvSpPr>
      <xdr:spPr bwMode="auto">
        <a:xfrm>
          <a:off x="8370094" y="3833813"/>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3.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C4249F95-A0C2-4CA9-A21F-740EBE591A70}"/>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xdr:row>
      <xdr:rowOff>0</xdr:rowOff>
    </xdr:from>
    <xdr:to>
      <xdr:col>9</xdr:col>
      <xdr:colOff>304800</xdr:colOff>
      <xdr:row>6</xdr:row>
      <xdr:rowOff>305593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870ED848-C49D-46D9-BE5C-7B9FE48F5EF7}"/>
            </a:ext>
          </a:extLst>
        </xdr:cNvPr>
        <xdr:cNvSpPr>
          <a:spLocks noChangeAspect="1" noChangeArrowheads="1"/>
        </xdr:cNvSpPr>
      </xdr:nvSpPr>
      <xdr:spPr bwMode="auto">
        <a:xfrm>
          <a:off x="8382000" y="384810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27</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8A3E8890-921D-48B7-9CED-F8B476ACD7A0}"/>
            </a:ext>
          </a:extLst>
        </xdr:cNvPr>
        <xdr:cNvSpPr>
          <a:spLocks noChangeAspect="1" noChangeArrowheads="1"/>
        </xdr:cNvSpPr>
      </xdr:nvSpPr>
      <xdr:spPr bwMode="auto">
        <a:xfrm>
          <a:off x="8382000" y="92392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9</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448C5841-B23C-47CC-AB9F-260160B48D0D}"/>
            </a:ext>
          </a:extLst>
        </xdr:cNvPr>
        <xdr:cNvSpPr>
          <a:spLocks noChangeAspect="1" noChangeArrowheads="1"/>
        </xdr:cNvSpPr>
      </xdr:nvSpPr>
      <xdr:spPr bwMode="auto">
        <a:xfrm>
          <a:off x="8370094" y="1881188"/>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4.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5AD7B32A-CF25-48CD-B8D8-8825709E1D4F}"/>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xdr:row>
      <xdr:rowOff>0</xdr:rowOff>
    </xdr:from>
    <xdr:to>
      <xdr:col>9</xdr:col>
      <xdr:colOff>304800</xdr:colOff>
      <xdr:row>7</xdr:row>
      <xdr:rowOff>64293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0986FB19-E8B2-4D3F-8DEF-D27E41B03081}"/>
            </a:ext>
          </a:extLst>
        </xdr:cNvPr>
        <xdr:cNvSpPr>
          <a:spLocks noChangeAspect="1" noChangeArrowheads="1"/>
        </xdr:cNvSpPr>
      </xdr:nvSpPr>
      <xdr:spPr bwMode="auto">
        <a:xfrm>
          <a:off x="8382000" y="18954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31</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0F0953ED-A3E0-4039-880D-FCAB72444388}"/>
            </a:ext>
            <a:ext uri="{147F2762-F138-4A5C-976F-8EAC2B608ADB}">
              <a16:predDERef xmlns:a16="http://schemas.microsoft.com/office/drawing/2014/main" pred="{0986FB19-E8B2-4D3F-8DEF-D27E41B03081}"/>
            </a:ext>
          </a:extLst>
        </xdr:cNvPr>
        <xdr:cNvSpPr>
          <a:spLocks noChangeAspect="1" noChangeArrowheads="1"/>
        </xdr:cNvSpPr>
      </xdr:nvSpPr>
      <xdr:spPr bwMode="auto">
        <a:xfrm>
          <a:off x="8382000" y="92868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11</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067A4CA1-9341-4F94-BFF5-F7AE8EBCB610}"/>
            </a:ext>
          </a:extLst>
        </xdr:cNvPr>
        <xdr:cNvSpPr>
          <a:spLocks noChangeAspect="1" noChangeArrowheads="1"/>
        </xdr:cNvSpPr>
      </xdr:nvSpPr>
      <xdr:spPr bwMode="auto">
        <a:xfrm>
          <a:off x="8382000" y="34194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15</xdr:row>
      <xdr:rowOff>0</xdr:rowOff>
    </xdr:from>
    <xdr:ext cx="304800" cy="305593"/>
    <xdr:sp macro="" textlink="">
      <xdr:nvSpPr>
        <xdr:cNvPr id="6" name="AutoShape 3" descr="Home Ícone, casa, ícone da casa, ícones, casa, logotipo da casa Vetor de  ©porjai 71591283">
          <a:extLst>
            <a:ext uri="{FF2B5EF4-FFF2-40B4-BE49-F238E27FC236}">
              <a16:creationId xmlns:a16="http://schemas.microsoft.com/office/drawing/2014/main" id="{673E2B43-8203-4154-A1CD-1FFC376CD868}"/>
            </a:ext>
          </a:extLst>
        </xdr:cNvPr>
        <xdr:cNvSpPr>
          <a:spLocks noChangeAspect="1" noChangeArrowheads="1"/>
        </xdr:cNvSpPr>
      </xdr:nvSpPr>
      <xdr:spPr bwMode="auto">
        <a:xfrm>
          <a:off x="8370094" y="5607844"/>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18</xdr:row>
      <xdr:rowOff>0</xdr:rowOff>
    </xdr:from>
    <xdr:ext cx="304800" cy="305593"/>
    <xdr:sp macro="" textlink="">
      <xdr:nvSpPr>
        <xdr:cNvPr id="7" name="AutoShape 3" descr="Home Ícone, casa, ícone da casa, ícones, casa, logotipo da casa Vetor de  ©porjai 71591283">
          <a:extLst>
            <a:ext uri="{FF2B5EF4-FFF2-40B4-BE49-F238E27FC236}">
              <a16:creationId xmlns:a16="http://schemas.microsoft.com/office/drawing/2014/main" id="{C0EF5B8B-D534-4B29-B9DF-6DF1170AD156}"/>
            </a:ext>
          </a:extLst>
        </xdr:cNvPr>
        <xdr:cNvSpPr>
          <a:spLocks noChangeAspect="1" noChangeArrowheads="1"/>
        </xdr:cNvSpPr>
      </xdr:nvSpPr>
      <xdr:spPr bwMode="auto">
        <a:xfrm>
          <a:off x="8370094" y="5607844"/>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23</xdr:row>
      <xdr:rowOff>0</xdr:rowOff>
    </xdr:from>
    <xdr:ext cx="304800" cy="305593"/>
    <xdr:sp macro="" textlink="">
      <xdr:nvSpPr>
        <xdr:cNvPr id="8" name="AutoShape 3" descr="Home Ícone, casa, ícone da casa, ícones, casa, logotipo da casa Vetor de  ©porjai 71591283">
          <a:extLst>
            <a:ext uri="{FF2B5EF4-FFF2-40B4-BE49-F238E27FC236}">
              <a16:creationId xmlns:a16="http://schemas.microsoft.com/office/drawing/2014/main" id="{2C0619D7-AFD1-45B2-8BAB-92F7F499FEFF}"/>
            </a:ext>
          </a:extLst>
        </xdr:cNvPr>
        <xdr:cNvSpPr>
          <a:spLocks noChangeAspect="1" noChangeArrowheads="1"/>
        </xdr:cNvSpPr>
      </xdr:nvSpPr>
      <xdr:spPr bwMode="auto">
        <a:xfrm>
          <a:off x="8370094" y="5607844"/>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29</xdr:row>
      <xdr:rowOff>0</xdr:rowOff>
    </xdr:from>
    <xdr:ext cx="304800" cy="305593"/>
    <xdr:sp macro="" textlink="">
      <xdr:nvSpPr>
        <xdr:cNvPr id="9" name="AutoShape 3" descr="Home Ícone, casa, ícone da casa, ícones, casa, logotipo da casa Vetor de  ©porjai 71591283">
          <a:extLst>
            <a:ext uri="{FF2B5EF4-FFF2-40B4-BE49-F238E27FC236}">
              <a16:creationId xmlns:a16="http://schemas.microsoft.com/office/drawing/2014/main" id="{297AC930-503C-40CD-AFE1-D27F75FA99EA}"/>
            </a:ext>
          </a:extLst>
        </xdr:cNvPr>
        <xdr:cNvSpPr>
          <a:spLocks noChangeAspect="1" noChangeArrowheads="1"/>
        </xdr:cNvSpPr>
      </xdr:nvSpPr>
      <xdr:spPr bwMode="auto">
        <a:xfrm>
          <a:off x="8370094" y="1000125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31</xdr:row>
      <xdr:rowOff>0</xdr:rowOff>
    </xdr:from>
    <xdr:ext cx="304800" cy="305593"/>
    <xdr:sp macro="" textlink="">
      <xdr:nvSpPr>
        <xdr:cNvPr id="10" name="AutoShape 3" descr="Home Ícone, casa, ícone da casa, ícones, casa, logotipo da casa Vetor de  ©porjai 71591283">
          <a:extLst>
            <a:ext uri="{FF2B5EF4-FFF2-40B4-BE49-F238E27FC236}">
              <a16:creationId xmlns:a16="http://schemas.microsoft.com/office/drawing/2014/main" id="{D03EB035-1DB2-418E-AA20-64F6F1E829D5}"/>
            </a:ext>
            <a:ext uri="{147F2762-F138-4A5C-976F-8EAC2B608ADB}">
              <a16:predDERef xmlns:a16="http://schemas.microsoft.com/office/drawing/2014/main" pred="{297AC930-503C-40CD-AFE1-D27F75FA99EA}"/>
            </a:ext>
          </a:extLst>
        </xdr:cNvPr>
        <xdr:cNvSpPr>
          <a:spLocks noChangeAspect="1" noChangeArrowheads="1"/>
        </xdr:cNvSpPr>
      </xdr:nvSpPr>
      <xdr:spPr bwMode="auto">
        <a:xfrm>
          <a:off x="8370094" y="15644813"/>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31</xdr:row>
      <xdr:rowOff>0</xdr:rowOff>
    </xdr:from>
    <xdr:ext cx="304800" cy="305593"/>
    <xdr:sp macro="" textlink="">
      <xdr:nvSpPr>
        <xdr:cNvPr id="11" name="AutoShape 3" descr="Home Ícone, casa, ícone da casa, ícones, casa, logotipo da casa Vetor de  ©porjai 71591283">
          <a:extLst>
            <a:ext uri="{FF2B5EF4-FFF2-40B4-BE49-F238E27FC236}">
              <a16:creationId xmlns:a16="http://schemas.microsoft.com/office/drawing/2014/main" id="{5A724586-D45C-46B4-9736-17D372CCD74B}"/>
            </a:ext>
            <a:ext uri="{147F2762-F138-4A5C-976F-8EAC2B608ADB}">
              <a16:predDERef xmlns:a16="http://schemas.microsoft.com/office/drawing/2014/main" pred="{D03EB035-1DB2-418E-AA20-64F6F1E829D5}"/>
            </a:ext>
          </a:extLst>
        </xdr:cNvPr>
        <xdr:cNvSpPr>
          <a:spLocks noChangeAspect="1" noChangeArrowheads="1"/>
        </xdr:cNvSpPr>
      </xdr:nvSpPr>
      <xdr:spPr bwMode="auto">
        <a:xfrm>
          <a:off x="8370094" y="15644813"/>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30</xdr:row>
      <xdr:rowOff>0</xdr:rowOff>
    </xdr:from>
    <xdr:ext cx="304800" cy="302418"/>
    <xdr:sp macro="" textlink="">
      <xdr:nvSpPr>
        <xdr:cNvPr id="12" name="AutoShape 3" descr="Home Ícone, casa, ícone da casa, ícones, casa, logotipo da casa Vetor de  ©porjai 71591283">
          <a:extLst>
            <a:ext uri="{FF2B5EF4-FFF2-40B4-BE49-F238E27FC236}">
              <a16:creationId xmlns:a16="http://schemas.microsoft.com/office/drawing/2014/main" id="{8961DED9-B4E5-4038-A73E-4FAC9F1C73DD}"/>
            </a:ext>
            <a:ext uri="{147F2762-F138-4A5C-976F-8EAC2B608ADB}">
              <a16:predDERef xmlns:a16="http://schemas.microsoft.com/office/drawing/2014/main" pred="{0986FB19-E8B2-4D3F-8DEF-D27E41B03081}"/>
            </a:ext>
          </a:extLst>
        </xdr:cNvPr>
        <xdr:cNvSpPr>
          <a:spLocks noChangeAspect="1" noChangeArrowheads="1"/>
        </xdr:cNvSpPr>
      </xdr:nvSpPr>
      <xdr:spPr bwMode="auto">
        <a:xfrm>
          <a:off x="9705975" y="237934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29</xdr:row>
      <xdr:rowOff>0</xdr:rowOff>
    </xdr:from>
    <xdr:ext cx="304800" cy="305593"/>
    <xdr:sp macro="" textlink="">
      <xdr:nvSpPr>
        <xdr:cNvPr id="13" name="AutoShape 3" descr="Home Ícone, casa, ícone da casa, ícones, casa, logotipo da casa Vetor de  ©porjai 71591283">
          <a:extLst>
            <a:ext uri="{FF2B5EF4-FFF2-40B4-BE49-F238E27FC236}">
              <a16:creationId xmlns:a16="http://schemas.microsoft.com/office/drawing/2014/main" id="{D6F5DEF9-C5F1-4D9C-B270-BD60A18EEC57}"/>
            </a:ext>
          </a:extLst>
        </xdr:cNvPr>
        <xdr:cNvSpPr>
          <a:spLocks noChangeAspect="1" noChangeArrowheads="1"/>
        </xdr:cNvSpPr>
      </xdr:nvSpPr>
      <xdr:spPr bwMode="auto">
        <a:xfrm>
          <a:off x="9705975" y="235362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30</xdr:row>
      <xdr:rowOff>0</xdr:rowOff>
    </xdr:from>
    <xdr:ext cx="304800" cy="305593"/>
    <xdr:sp macro="" textlink="">
      <xdr:nvSpPr>
        <xdr:cNvPr id="14" name="AutoShape 3" descr="Home Ícone, casa, ícone da casa, ícones, casa, logotipo da casa Vetor de  ©porjai 71591283">
          <a:extLst>
            <a:ext uri="{FF2B5EF4-FFF2-40B4-BE49-F238E27FC236}">
              <a16:creationId xmlns:a16="http://schemas.microsoft.com/office/drawing/2014/main" id="{AA68DD5B-E47F-462A-B6BD-55C7EE317AE0}"/>
            </a:ext>
            <a:ext uri="{147F2762-F138-4A5C-976F-8EAC2B608ADB}">
              <a16:predDERef xmlns:a16="http://schemas.microsoft.com/office/drawing/2014/main" pred="{297AC930-503C-40CD-AFE1-D27F75FA99EA}"/>
            </a:ext>
          </a:extLst>
        </xdr:cNvPr>
        <xdr:cNvSpPr>
          <a:spLocks noChangeAspect="1" noChangeArrowheads="1"/>
        </xdr:cNvSpPr>
      </xdr:nvSpPr>
      <xdr:spPr bwMode="auto">
        <a:xfrm>
          <a:off x="9705975" y="2379345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30</xdr:row>
      <xdr:rowOff>0</xdr:rowOff>
    </xdr:from>
    <xdr:ext cx="304800" cy="305593"/>
    <xdr:sp macro="" textlink="">
      <xdr:nvSpPr>
        <xdr:cNvPr id="15" name="AutoShape 3" descr="Home Ícone, casa, ícone da casa, ícones, casa, logotipo da casa Vetor de  ©porjai 71591283">
          <a:extLst>
            <a:ext uri="{FF2B5EF4-FFF2-40B4-BE49-F238E27FC236}">
              <a16:creationId xmlns:a16="http://schemas.microsoft.com/office/drawing/2014/main" id="{3C24A4EE-58AF-43F0-B09E-E315745BA783}"/>
            </a:ext>
            <a:ext uri="{147F2762-F138-4A5C-976F-8EAC2B608ADB}">
              <a16:predDERef xmlns:a16="http://schemas.microsoft.com/office/drawing/2014/main" pred="{D03EB035-1DB2-418E-AA20-64F6F1E829D5}"/>
            </a:ext>
          </a:extLst>
        </xdr:cNvPr>
        <xdr:cNvSpPr>
          <a:spLocks noChangeAspect="1" noChangeArrowheads="1"/>
        </xdr:cNvSpPr>
      </xdr:nvSpPr>
      <xdr:spPr bwMode="auto">
        <a:xfrm>
          <a:off x="9705975" y="2379345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5.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1AB5CE61-9B09-467C-9EE3-A8CF50F91BE9}"/>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12</xdr:row>
      <xdr:rowOff>0</xdr:rowOff>
    </xdr:from>
    <xdr:to>
      <xdr:col>9</xdr:col>
      <xdr:colOff>304800</xdr:colOff>
      <xdr:row>13</xdr:row>
      <xdr:rowOff>40464</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9654A499-21B2-4C89-8987-4346A3A94CDE}"/>
            </a:ext>
          </a:extLst>
        </xdr:cNvPr>
        <xdr:cNvSpPr>
          <a:spLocks noChangeAspect="1" noChangeArrowheads="1"/>
        </xdr:cNvSpPr>
      </xdr:nvSpPr>
      <xdr:spPr bwMode="auto">
        <a:xfrm>
          <a:off x="8382000" y="384810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23</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0B87453E-509A-479F-806F-00D0F8634C35}"/>
            </a:ext>
          </a:extLst>
        </xdr:cNvPr>
        <xdr:cNvSpPr>
          <a:spLocks noChangeAspect="1" noChangeArrowheads="1"/>
        </xdr:cNvSpPr>
      </xdr:nvSpPr>
      <xdr:spPr bwMode="auto">
        <a:xfrm>
          <a:off x="8382000" y="92392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22</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21EFF0BA-470D-4690-8E84-96446309748B}"/>
            </a:ext>
          </a:extLst>
        </xdr:cNvPr>
        <xdr:cNvSpPr>
          <a:spLocks noChangeAspect="1" noChangeArrowheads="1"/>
        </xdr:cNvSpPr>
      </xdr:nvSpPr>
      <xdr:spPr bwMode="auto">
        <a:xfrm>
          <a:off x="8370094" y="34290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6.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0092C3E2-C083-42B8-9C5C-C6F19A1A5065}"/>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2169" y="175420"/>
          <a:ext cx="978402" cy="288130"/>
        </a:xfrm>
        <a:prstGeom prst="rect">
          <a:avLst/>
        </a:prstGeom>
      </xdr:spPr>
    </xdr:pic>
    <xdr:clientData/>
  </xdr:oneCellAnchor>
  <xdr:twoCellAnchor editAs="oneCell">
    <xdr:from>
      <xdr:col>9</xdr:col>
      <xdr:colOff>0</xdr:colOff>
      <xdr:row>54</xdr:row>
      <xdr:rowOff>0</xdr:rowOff>
    </xdr:from>
    <xdr:to>
      <xdr:col>9</xdr:col>
      <xdr:colOff>304800</xdr:colOff>
      <xdr:row>55</xdr:row>
      <xdr:rowOff>126999</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F9B098C0-B3A6-4419-8E73-0A57F1B60E8B}"/>
            </a:ext>
          </a:extLst>
        </xdr:cNvPr>
        <xdr:cNvSpPr>
          <a:spLocks noChangeAspect="1" noChangeArrowheads="1"/>
        </xdr:cNvSpPr>
      </xdr:nvSpPr>
      <xdr:spPr bwMode="auto">
        <a:xfrm>
          <a:off x="8375650" y="3435350"/>
          <a:ext cx="304800" cy="31114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68</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5FEA5261-B335-49BD-A044-D0AC4F047A37}"/>
            </a:ext>
          </a:extLst>
        </xdr:cNvPr>
        <xdr:cNvSpPr>
          <a:spLocks noChangeAspect="1" noChangeArrowheads="1"/>
        </xdr:cNvSpPr>
      </xdr:nvSpPr>
      <xdr:spPr bwMode="auto">
        <a:xfrm>
          <a:off x="8375650" y="784860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67</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5AC4F9C5-8C64-4AC6-A2A8-466B6F11B806}"/>
            </a:ext>
          </a:extLst>
        </xdr:cNvPr>
        <xdr:cNvSpPr>
          <a:spLocks noChangeAspect="1" noChangeArrowheads="1"/>
        </xdr:cNvSpPr>
      </xdr:nvSpPr>
      <xdr:spPr bwMode="auto">
        <a:xfrm>
          <a:off x="8375650" y="74295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7.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74BC02A5-17B9-45C0-A9CB-33A053711C22}"/>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2169" y="175420"/>
          <a:ext cx="978402" cy="288130"/>
        </a:xfrm>
        <a:prstGeom prst="rect">
          <a:avLst/>
        </a:prstGeom>
      </xdr:spPr>
    </xdr:pic>
    <xdr:clientData/>
  </xdr:oneCellAnchor>
  <xdr:twoCellAnchor editAs="oneCell">
    <xdr:from>
      <xdr:col>9</xdr:col>
      <xdr:colOff>0</xdr:colOff>
      <xdr:row>31</xdr:row>
      <xdr:rowOff>0</xdr:rowOff>
    </xdr:from>
    <xdr:to>
      <xdr:col>9</xdr:col>
      <xdr:colOff>304800</xdr:colOff>
      <xdr:row>32</xdr:row>
      <xdr:rowOff>68264</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20359DB5-363F-4F05-A86B-7F2EB5624EE0}"/>
            </a:ext>
          </a:extLst>
        </xdr:cNvPr>
        <xdr:cNvSpPr>
          <a:spLocks noChangeAspect="1" noChangeArrowheads="1"/>
        </xdr:cNvSpPr>
      </xdr:nvSpPr>
      <xdr:spPr bwMode="auto">
        <a:xfrm>
          <a:off x="8375650" y="17119600"/>
          <a:ext cx="304800" cy="3111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55</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AF76D344-C7FC-4189-AFD4-D3E76B93A4A0}"/>
            </a:ext>
          </a:extLst>
        </xdr:cNvPr>
        <xdr:cNvSpPr>
          <a:spLocks noChangeAspect="1" noChangeArrowheads="1"/>
        </xdr:cNvSpPr>
      </xdr:nvSpPr>
      <xdr:spPr bwMode="auto">
        <a:xfrm>
          <a:off x="8375650" y="214947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53</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23B1EB47-F7DC-48BD-8B0D-13EEF0F13ED5}"/>
            </a:ext>
          </a:extLst>
        </xdr:cNvPr>
        <xdr:cNvSpPr>
          <a:spLocks noChangeAspect="1" noChangeArrowheads="1"/>
        </xdr:cNvSpPr>
      </xdr:nvSpPr>
      <xdr:spPr bwMode="auto">
        <a:xfrm>
          <a:off x="8375650" y="212598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63</xdr:row>
      <xdr:rowOff>0</xdr:rowOff>
    </xdr:from>
    <xdr:ext cx="304800" cy="306387"/>
    <xdr:sp macro="" textlink="">
      <xdr:nvSpPr>
        <xdr:cNvPr id="6" name="AutoShape 3" descr="Home Ícone, casa, ícone da casa, ícones, casa, logotipo da casa Vetor de  ©porjai 71591283">
          <a:extLst>
            <a:ext uri="{FF2B5EF4-FFF2-40B4-BE49-F238E27FC236}">
              <a16:creationId xmlns:a16="http://schemas.microsoft.com/office/drawing/2014/main" id="{3E67D2CC-279C-47F6-9398-A5725BEA6E69}"/>
            </a:ext>
          </a:extLst>
        </xdr:cNvPr>
        <xdr:cNvSpPr>
          <a:spLocks noChangeAspect="1" noChangeArrowheads="1"/>
        </xdr:cNvSpPr>
      </xdr:nvSpPr>
      <xdr:spPr bwMode="auto">
        <a:xfrm>
          <a:off x="8370094" y="27979688"/>
          <a:ext cx="304800" cy="3063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89</xdr:row>
      <xdr:rowOff>0</xdr:rowOff>
    </xdr:from>
    <xdr:ext cx="304800" cy="302418"/>
    <xdr:sp macro="" textlink="">
      <xdr:nvSpPr>
        <xdr:cNvPr id="7" name="AutoShape 3" descr="Home Ícone, casa, ícone da casa, ícones, casa, logotipo da casa Vetor de  ©porjai 71591283">
          <a:extLst>
            <a:ext uri="{FF2B5EF4-FFF2-40B4-BE49-F238E27FC236}">
              <a16:creationId xmlns:a16="http://schemas.microsoft.com/office/drawing/2014/main" id="{080FFE28-E0CF-4872-9FFC-07E0392E610F}"/>
            </a:ext>
          </a:extLst>
        </xdr:cNvPr>
        <xdr:cNvSpPr>
          <a:spLocks noChangeAspect="1" noChangeArrowheads="1"/>
        </xdr:cNvSpPr>
      </xdr:nvSpPr>
      <xdr:spPr bwMode="auto">
        <a:xfrm>
          <a:off x="8370094" y="32206406"/>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89</xdr:row>
      <xdr:rowOff>0</xdr:rowOff>
    </xdr:from>
    <xdr:ext cx="304800" cy="305593"/>
    <xdr:sp macro="" textlink="">
      <xdr:nvSpPr>
        <xdr:cNvPr id="8" name="AutoShape 3" descr="Home Ícone, casa, ícone da casa, ícones, casa, logotipo da casa Vetor de  ©porjai 71591283">
          <a:extLst>
            <a:ext uri="{FF2B5EF4-FFF2-40B4-BE49-F238E27FC236}">
              <a16:creationId xmlns:a16="http://schemas.microsoft.com/office/drawing/2014/main" id="{4F51BEF4-6D9D-48B6-AD83-ED1858187EC7}"/>
            </a:ext>
          </a:extLst>
        </xdr:cNvPr>
        <xdr:cNvSpPr>
          <a:spLocks noChangeAspect="1" noChangeArrowheads="1"/>
        </xdr:cNvSpPr>
      </xdr:nvSpPr>
      <xdr:spPr bwMode="auto">
        <a:xfrm>
          <a:off x="8370094" y="32027813"/>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94</xdr:row>
      <xdr:rowOff>0</xdr:rowOff>
    </xdr:from>
    <xdr:ext cx="304800" cy="303212"/>
    <xdr:sp macro="" textlink="">
      <xdr:nvSpPr>
        <xdr:cNvPr id="9" name="AutoShape 3" descr="Home Ícone, casa, ícone da casa, ícones, casa, logotipo da casa Vetor de  ©porjai 71591283">
          <a:extLst>
            <a:ext uri="{FF2B5EF4-FFF2-40B4-BE49-F238E27FC236}">
              <a16:creationId xmlns:a16="http://schemas.microsoft.com/office/drawing/2014/main" id="{16AF303F-3763-4D29-BF64-D6B175674860}"/>
            </a:ext>
          </a:extLst>
        </xdr:cNvPr>
        <xdr:cNvSpPr>
          <a:spLocks noChangeAspect="1" noChangeArrowheads="1"/>
        </xdr:cNvSpPr>
      </xdr:nvSpPr>
      <xdr:spPr bwMode="auto">
        <a:xfrm>
          <a:off x="8370094" y="27979688"/>
          <a:ext cx="304800" cy="30321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111</xdr:row>
      <xdr:rowOff>0</xdr:rowOff>
    </xdr:from>
    <xdr:ext cx="304800" cy="302418"/>
    <xdr:sp macro="" textlink="">
      <xdr:nvSpPr>
        <xdr:cNvPr id="10" name="AutoShape 3" descr="Home Ícone, casa, ícone da casa, ícones, casa, logotipo da casa Vetor de  ©porjai 71591283">
          <a:extLst>
            <a:ext uri="{FF2B5EF4-FFF2-40B4-BE49-F238E27FC236}">
              <a16:creationId xmlns:a16="http://schemas.microsoft.com/office/drawing/2014/main" id="{F0492057-7E16-47B3-A1E6-FB562F76CD04}"/>
            </a:ext>
          </a:extLst>
        </xdr:cNvPr>
        <xdr:cNvSpPr>
          <a:spLocks noChangeAspect="1" noChangeArrowheads="1"/>
        </xdr:cNvSpPr>
      </xdr:nvSpPr>
      <xdr:spPr bwMode="auto">
        <a:xfrm>
          <a:off x="8370094" y="32206406"/>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110</xdr:row>
      <xdr:rowOff>0</xdr:rowOff>
    </xdr:from>
    <xdr:ext cx="304800" cy="305593"/>
    <xdr:sp macro="" textlink="">
      <xdr:nvSpPr>
        <xdr:cNvPr id="11" name="AutoShape 3" descr="Home Ícone, casa, ícone da casa, ícones, casa, logotipo da casa Vetor de  ©porjai 71591283">
          <a:extLst>
            <a:ext uri="{FF2B5EF4-FFF2-40B4-BE49-F238E27FC236}">
              <a16:creationId xmlns:a16="http://schemas.microsoft.com/office/drawing/2014/main" id="{8ABD49DD-96E9-43AB-B830-3BCBF760F799}"/>
            </a:ext>
          </a:extLst>
        </xdr:cNvPr>
        <xdr:cNvSpPr>
          <a:spLocks noChangeAspect="1" noChangeArrowheads="1"/>
        </xdr:cNvSpPr>
      </xdr:nvSpPr>
      <xdr:spPr bwMode="auto">
        <a:xfrm>
          <a:off x="8370094" y="32027813"/>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8.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E8D7286F-CD6B-4146-BFDE-B7C37B212D79}"/>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2169" y="175420"/>
          <a:ext cx="978402" cy="288130"/>
        </a:xfrm>
        <a:prstGeom prst="rect">
          <a:avLst/>
        </a:prstGeom>
      </xdr:spPr>
    </xdr:pic>
    <xdr:clientData/>
  </xdr:oneCellAnchor>
  <xdr:twoCellAnchor editAs="oneCell">
    <xdr:from>
      <xdr:col>9</xdr:col>
      <xdr:colOff>0</xdr:colOff>
      <xdr:row>158</xdr:row>
      <xdr:rowOff>0</xdr:rowOff>
    </xdr:from>
    <xdr:to>
      <xdr:col>9</xdr:col>
      <xdr:colOff>304800</xdr:colOff>
      <xdr:row>159</xdr:row>
      <xdr:rowOff>67465</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971E51C4-4FC9-4303-B35A-DE7A99DFD91C}"/>
            </a:ext>
          </a:extLst>
        </xdr:cNvPr>
        <xdr:cNvSpPr>
          <a:spLocks noChangeAspect="1" noChangeArrowheads="1"/>
        </xdr:cNvSpPr>
      </xdr:nvSpPr>
      <xdr:spPr bwMode="auto">
        <a:xfrm>
          <a:off x="8375650" y="17119600"/>
          <a:ext cx="304800" cy="3111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176</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5B3E04FF-D72A-41CC-89F9-962FF2EB5DE9}"/>
            </a:ext>
          </a:extLst>
        </xdr:cNvPr>
        <xdr:cNvSpPr>
          <a:spLocks noChangeAspect="1" noChangeArrowheads="1"/>
        </xdr:cNvSpPr>
      </xdr:nvSpPr>
      <xdr:spPr bwMode="auto">
        <a:xfrm>
          <a:off x="8375650" y="214947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175</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E8C8B03E-97D8-46F2-8AF0-3DDC11636FA9}"/>
            </a:ext>
          </a:extLst>
        </xdr:cNvPr>
        <xdr:cNvSpPr>
          <a:spLocks noChangeAspect="1" noChangeArrowheads="1"/>
        </xdr:cNvSpPr>
      </xdr:nvSpPr>
      <xdr:spPr bwMode="auto">
        <a:xfrm>
          <a:off x="8375650" y="212598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9.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AFF6E2D1-E561-42EE-81B6-38DECF103AC4}"/>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195</xdr:row>
      <xdr:rowOff>0</xdr:rowOff>
    </xdr:from>
    <xdr:to>
      <xdr:col>9</xdr:col>
      <xdr:colOff>304800</xdr:colOff>
      <xdr:row>196</xdr:row>
      <xdr:rowOff>123823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D883D595-AFC8-4F39-A8CF-1E55B8C8B43B}"/>
            </a:ext>
          </a:extLst>
        </xdr:cNvPr>
        <xdr:cNvSpPr>
          <a:spLocks noChangeAspect="1" noChangeArrowheads="1"/>
        </xdr:cNvSpPr>
      </xdr:nvSpPr>
      <xdr:spPr bwMode="auto">
        <a:xfrm>
          <a:off x="8382000" y="45377100"/>
          <a:ext cx="304800" cy="30559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212</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748CD460-DD03-438F-9D3F-2DD7A9E66075}"/>
            </a:ext>
          </a:extLst>
        </xdr:cNvPr>
        <xdr:cNvSpPr>
          <a:spLocks noChangeAspect="1" noChangeArrowheads="1"/>
        </xdr:cNvSpPr>
      </xdr:nvSpPr>
      <xdr:spPr bwMode="auto">
        <a:xfrm>
          <a:off x="8382000" y="496728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211</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15E61FA6-1586-41E7-B1F8-22E2EFD4D4C2}"/>
            </a:ext>
          </a:extLst>
        </xdr:cNvPr>
        <xdr:cNvSpPr>
          <a:spLocks noChangeAspect="1" noChangeArrowheads="1"/>
        </xdr:cNvSpPr>
      </xdr:nvSpPr>
      <xdr:spPr bwMode="auto">
        <a:xfrm>
          <a:off x="8382000" y="494919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0.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5637F4F3-453E-4A14-A8AB-BEFE28AB577F}"/>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207</xdr:row>
      <xdr:rowOff>0</xdr:rowOff>
    </xdr:from>
    <xdr:to>
      <xdr:col>9</xdr:col>
      <xdr:colOff>304800</xdr:colOff>
      <xdr:row>208</xdr:row>
      <xdr:rowOff>123823</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5BCB0BA3-44DB-4ADA-814B-D39ABCF8A747}"/>
            </a:ext>
          </a:extLst>
        </xdr:cNvPr>
        <xdr:cNvSpPr>
          <a:spLocks noChangeAspect="1" noChangeArrowheads="1"/>
        </xdr:cNvSpPr>
      </xdr:nvSpPr>
      <xdr:spPr bwMode="auto">
        <a:xfrm>
          <a:off x="8382000" y="61150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224</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98DCC714-D4DB-4E41-A6B2-F3181827666C}"/>
            </a:ext>
          </a:extLst>
        </xdr:cNvPr>
        <xdr:cNvSpPr>
          <a:spLocks noChangeAspect="1" noChangeArrowheads="1"/>
        </xdr:cNvSpPr>
      </xdr:nvSpPr>
      <xdr:spPr bwMode="auto">
        <a:xfrm>
          <a:off x="8382000" y="6493192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223</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4B9F8286-8BCD-4BEB-B406-1CD1BCA66A0A}"/>
            </a:ext>
          </a:extLst>
        </xdr:cNvPr>
        <xdr:cNvSpPr>
          <a:spLocks noChangeAspect="1" noChangeArrowheads="1"/>
        </xdr:cNvSpPr>
      </xdr:nvSpPr>
      <xdr:spPr bwMode="auto">
        <a:xfrm>
          <a:off x="8382000" y="6475095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1.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92CD0AE7-ABC9-4512-B95D-5D0DC46FF03B}"/>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574</xdr:row>
      <xdr:rowOff>0</xdr:rowOff>
    </xdr:from>
    <xdr:to>
      <xdr:col>9</xdr:col>
      <xdr:colOff>304800</xdr:colOff>
      <xdr:row>575</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00CD57C6-BAFF-4A38-89C0-75646422F426}"/>
            </a:ext>
          </a:extLst>
        </xdr:cNvPr>
        <xdr:cNvSpPr>
          <a:spLocks noChangeAspect="1" noChangeArrowheads="1"/>
        </xdr:cNvSpPr>
      </xdr:nvSpPr>
      <xdr:spPr bwMode="auto">
        <a:xfrm>
          <a:off x="8382000" y="45377100"/>
          <a:ext cx="304800" cy="30559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591</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E5B8D986-D542-4C70-978D-354BFCA8E290}"/>
            </a:ext>
          </a:extLst>
        </xdr:cNvPr>
        <xdr:cNvSpPr>
          <a:spLocks noChangeAspect="1" noChangeArrowheads="1"/>
        </xdr:cNvSpPr>
      </xdr:nvSpPr>
      <xdr:spPr bwMode="auto">
        <a:xfrm>
          <a:off x="8382000" y="496728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590</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65295891-6CAF-4C7F-B8E0-1F8C6E037C36}"/>
            </a:ext>
          </a:extLst>
        </xdr:cNvPr>
        <xdr:cNvSpPr>
          <a:spLocks noChangeAspect="1" noChangeArrowheads="1"/>
        </xdr:cNvSpPr>
      </xdr:nvSpPr>
      <xdr:spPr bwMode="auto">
        <a:xfrm>
          <a:off x="8382000" y="494919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2.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D5060F9A-3935-4B34-A80F-E63468BF3B15}"/>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573</xdr:row>
      <xdr:rowOff>0</xdr:rowOff>
    </xdr:from>
    <xdr:to>
      <xdr:col>9</xdr:col>
      <xdr:colOff>304800</xdr:colOff>
      <xdr:row>574</xdr:row>
      <xdr:rowOff>132329</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BD42D188-E6E0-4E51-9E3B-15E99C76CD27}"/>
            </a:ext>
          </a:extLst>
        </xdr:cNvPr>
        <xdr:cNvSpPr>
          <a:spLocks noChangeAspect="1" noChangeArrowheads="1"/>
        </xdr:cNvSpPr>
      </xdr:nvSpPr>
      <xdr:spPr bwMode="auto">
        <a:xfrm>
          <a:off x="8382000" y="14842807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590</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C322409E-5FA3-419E-8DCF-C46EEE00C3E0}"/>
            </a:ext>
          </a:extLst>
        </xdr:cNvPr>
        <xdr:cNvSpPr>
          <a:spLocks noChangeAspect="1" noChangeArrowheads="1"/>
        </xdr:cNvSpPr>
      </xdr:nvSpPr>
      <xdr:spPr bwMode="auto">
        <a:xfrm>
          <a:off x="8382000" y="15220950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589</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4B361326-7F90-4421-AA53-AD39F150650F}"/>
            </a:ext>
          </a:extLst>
        </xdr:cNvPr>
        <xdr:cNvSpPr>
          <a:spLocks noChangeAspect="1" noChangeArrowheads="1"/>
        </xdr:cNvSpPr>
      </xdr:nvSpPr>
      <xdr:spPr bwMode="auto">
        <a:xfrm>
          <a:off x="8382000" y="15202852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3.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978ED174-7C49-4A20-A296-1AE3A71B94A6}"/>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600</xdr:row>
      <xdr:rowOff>0</xdr:rowOff>
    </xdr:from>
    <xdr:to>
      <xdr:col>9</xdr:col>
      <xdr:colOff>304800</xdr:colOff>
      <xdr:row>601</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3FF86A97-9D60-4FB0-9425-C0706E47D91A}"/>
            </a:ext>
          </a:extLst>
        </xdr:cNvPr>
        <xdr:cNvSpPr>
          <a:spLocks noChangeAspect="1" noChangeArrowheads="1"/>
        </xdr:cNvSpPr>
      </xdr:nvSpPr>
      <xdr:spPr bwMode="auto">
        <a:xfrm>
          <a:off x="8382000" y="147761325"/>
          <a:ext cx="304800" cy="31330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617</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FCCE2450-3200-4411-8A86-F4E00E97BB9A}"/>
            </a:ext>
          </a:extLst>
        </xdr:cNvPr>
        <xdr:cNvSpPr>
          <a:spLocks noChangeAspect="1" noChangeArrowheads="1"/>
        </xdr:cNvSpPr>
      </xdr:nvSpPr>
      <xdr:spPr bwMode="auto">
        <a:xfrm>
          <a:off x="8382000" y="1515427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616</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1AC3CBC0-A79B-472D-BD73-66B090379486}"/>
            </a:ext>
          </a:extLst>
        </xdr:cNvPr>
        <xdr:cNvSpPr>
          <a:spLocks noChangeAspect="1" noChangeArrowheads="1"/>
        </xdr:cNvSpPr>
      </xdr:nvSpPr>
      <xdr:spPr bwMode="auto">
        <a:xfrm>
          <a:off x="8382000" y="1513617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4.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D36C0091-EABF-4880-B2C4-881206F4D9F6}"/>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577</xdr:row>
      <xdr:rowOff>0</xdr:rowOff>
    </xdr:from>
    <xdr:to>
      <xdr:col>9</xdr:col>
      <xdr:colOff>304800</xdr:colOff>
      <xdr:row>578</xdr:row>
      <xdr:rowOff>135502</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BDEA7D48-B588-4EAD-B167-B3EA96FE210F}"/>
            </a:ext>
          </a:extLst>
        </xdr:cNvPr>
        <xdr:cNvSpPr>
          <a:spLocks noChangeAspect="1" noChangeArrowheads="1"/>
        </xdr:cNvSpPr>
      </xdr:nvSpPr>
      <xdr:spPr bwMode="auto">
        <a:xfrm>
          <a:off x="8382000" y="14842807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594</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756E577E-EF37-45DD-B7F6-E846F1ABCA05}"/>
            </a:ext>
          </a:extLst>
        </xdr:cNvPr>
        <xdr:cNvSpPr>
          <a:spLocks noChangeAspect="1" noChangeArrowheads="1"/>
        </xdr:cNvSpPr>
      </xdr:nvSpPr>
      <xdr:spPr bwMode="auto">
        <a:xfrm>
          <a:off x="8382000" y="15220950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593</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58D59648-172A-4C21-9B0F-B65A86FDF3CC}"/>
            </a:ext>
          </a:extLst>
        </xdr:cNvPr>
        <xdr:cNvSpPr>
          <a:spLocks noChangeAspect="1" noChangeArrowheads="1"/>
        </xdr:cNvSpPr>
      </xdr:nvSpPr>
      <xdr:spPr bwMode="auto">
        <a:xfrm>
          <a:off x="8382000" y="15202852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5.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1D887DA4-C594-4E7C-B531-2543377E073F}"/>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581</xdr:row>
      <xdr:rowOff>0</xdr:rowOff>
    </xdr:from>
    <xdr:to>
      <xdr:col>9</xdr:col>
      <xdr:colOff>304800</xdr:colOff>
      <xdr:row>582</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1354539B-09AD-4DA4-AC60-87F5C2B67FF5}"/>
            </a:ext>
          </a:extLst>
        </xdr:cNvPr>
        <xdr:cNvSpPr>
          <a:spLocks noChangeAspect="1" noChangeArrowheads="1"/>
        </xdr:cNvSpPr>
      </xdr:nvSpPr>
      <xdr:spPr bwMode="auto">
        <a:xfrm>
          <a:off x="8382000" y="16253460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598</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234DB1DF-3736-4C41-9FFA-306E884C1958}"/>
            </a:ext>
          </a:extLst>
        </xdr:cNvPr>
        <xdr:cNvSpPr>
          <a:spLocks noChangeAspect="1" noChangeArrowheads="1"/>
        </xdr:cNvSpPr>
      </xdr:nvSpPr>
      <xdr:spPr bwMode="auto">
        <a:xfrm>
          <a:off x="8382000" y="16631602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597</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76A2DA4C-A8C4-4585-829C-3925AAF05849}"/>
            </a:ext>
          </a:extLst>
        </xdr:cNvPr>
        <xdr:cNvSpPr>
          <a:spLocks noChangeAspect="1" noChangeArrowheads="1"/>
        </xdr:cNvSpPr>
      </xdr:nvSpPr>
      <xdr:spPr bwMode="auto">
        <a:xfrm>
          <a:off x="8382000" y="16613505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6.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E9F4D334-E728-4B65-BDD9-37E515C30AAD}"/>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575</xdr:row>
      <xdr:rowOff>0</xdr:rowOff>
    </xdr:from>
    <xdr:to>
      <xdr:col>9</xdr:col>
      <xdr:colOff>304800</xdr:colOff>
      <xdr:row>576</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4F92B85C-2523-461F-9A27-B7782DB32269}"/>
            </a:ext>
          </a:extLst>
        </xdr:cNvPr>
        <xdr:cNvSpPr>
          <a:spLocks noChangeAspect="1" noChangeArrowheads="1"/>
        </xdr:cNvSpPr>
      </xdr:nvSpPr>
      <xdr:spPr bwMode="auto">
        <a:xfrm>
          <a:off x="8382000" y="147761325"/>
          <a:ext cx="304800" cy="31330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592</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CBDB08B4-DDA3-4E11-B031-75479D957B17}"/>
            </a:ext>
          </a:extLst>
        </xdr:cNvPr>
        <xdr:cNvSpPr>
          <a:spLocks noChangeAspect="1" noChangeArrowheads="1"/>
        </xdr:cNvSpPr>
      </xdr:nvSpPr>
      <xdr:spPr bwMode="auto">
        <a:xfrm>
          <a:off x="8382000" y="1515427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591</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FC24927C-6FB8-448D-A5F9-A4D7590B4708}"/>
            </a:ext>
          </a:extLst>
        </xdr:cNvPr>
        <xdr:cNvSpPr>
          <a:spLocks noChangeAspect="1" noChangeArrowheads="1"/>
        </xdr:cNvSpPr>
      </xdr:nvSpPr>
      <xdr:spPr bwMode="auto">
        <a:xfrm>
          <a:off x="8382000" y="1513617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7.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2951946E-F4DD-4F5A-8938-E70253C10543}"/>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574</xdr:row>
      <xdr:rowOff>0</xdr:rowOff>
    </xdr:from>
    <xdr:to>
      <xdr:col>9</xdr:col>
      <xdr:colOff>304800</xdr:colOff>
      <xdr:row>575</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00CC3EBD-7F96-43C7-8B8F-4839304C9373}"/>
            </a:ext>
          </a:extLst>
        </xdr:cNvPr>
        <xdr:cNvSpPr>
          <a:spLocks noChangeAspect="1" noChangeArrowheads="1"/>
        </xdr:cNvSpPr>
      </xdr:nvSpPr>
      <xdr:spPr bwMode="auto">
        <a:xfrm>
          <a:off x="8382000" y="147761325"/>
          <a:ext cx="304800" cy="31330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591</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07303439-3392-4F20-8C7E-AF522EF33668}"/>
            </a:ext>
          </a:extLst>
        </xdr:cNvPr>
        <xdr:cNvSpPr>
          <a:spLocks noChangeAspect="1" noChangeArrowheads="1"/>
        </xdr:cNvSpPr>
      </xdr:nvSpPr>
      <xdr:spPr bwMode="auto">
        <a:xfrm>
          <a:off x="8382000" y="1515427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590</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BD9A486D-568D-4747-9B4E-70660D7C7898}"/>
            </a:ext>
          </a:extLst>
        </xdr:cNvPr>
        <xdr:cNvSpPr>
          <a:spLocks noChangeAspect="1" noChangeArrowheads="1"/>
        </xdr:cNvSpPr>
      </xdr:nvSpPr>
      <xdr:spPr bwMode="auto">
        <a:xfrm>
          <a:off x="8382000" y="1513617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8.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7FC3CD0F-10BA-47F9-A723-2043CBD0201F}"/>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569</xdr:row>
      <xdr:rowOff>0</xdr:rowOff>
    </xdr:from>
    <xdr:to>
      <xdr:col>9</xdr:col>
      <xdr:colOff>304800</xdr:colOff>
      <xdr:row>570</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A3766755-E014-403C-A910-DA15AC904D43}"/>
            </a:ext>
          </a:extLst>
        </xdr:cNvPr>
        <xdr:cNvSpPr>
          <a:spLocks noChangeAspect="1" noChangeArrowheads="1"/>
        </xdr:cNvSpPr>
      </xdr:nvSpPr>
      <xdr:spPr bwMode="auto">
        <a:xfrm>
          <a:off x="8382000" y="1492853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586</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96B61133-9483-44C6-8239-1C50B96D8BA3}"/>
            </a:ext>
          </a:extLst>
        </xdr:cNvPr>
        <xdr:cNvSpPr>
          <a:spLocks noChangeAspect="1" noChangeArrowheads="1"/>
        </xdr:cNvSpPr>
      </xdr:nvSpPr>
      <xdr:spPr bwMode="auto">
        <a:xfrm>
          <a:off x="8382000" y="1530667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585</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31C256CB-7B0B-41E0-A7C1-C30322D7FAC0}"/>
            </a:ext>
          </a:extLst>
        </xdr:cNvPr>
        <xdr:cNvSpPr>
          <a:spLocks noChangeAspect="1" noChangeArrowheads="1"/>
        </xdr:cNvSpPr>
      </xdr:nvSpPr>
      <xdr:spPr bwMode="auto">
        <a:xfrm>
          <a:off x="8382000" y="1528857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9.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6F5D7777-7C6C-40BB-AE04-CF03A37D2EF2}"/>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567</xdr:row>
      <xdr:rowOff>0</xdr:rowOff>
    </xdr:from>
    <xdr:to>
      <xdr:col>9</xdr:col>
      <xdr:colOff>304800</xdr:colOff>
      <xdr:row>568</xdr:row>
      <xdr:rowOff>132329</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58D7BEC9-16FD-47C0-BDCD-4DE8A82A3CB5}"/>
            </a:ext>
          </a:extLst>
        </xdr:cNvPr>
        <xdr:cNvSpPr>
          <a:spLocks noChangeAspect="1" noChangeArrowheads="1"/>
        </xdr:cNvSpPr>
      </xdr:nvSpPr>
      <xdr:spPr bwMode="auto">
        <a:xfrm>
          <a:off x="8382000" y="145322925"/>
          <a:ext cx="304800" cy="31330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584</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DEDAEC20-F2B8-4E33-BFE5-BC301607F739}"/>
            </a:ext>
          </a:extLst>
        </xdr:cNvPr>
        <xdr:cNvSpPr>
          <a:spLocks noChangeAspect="1" noChangeArrowheads="1"/>
        </xdr:cNvSpPr>
      </xdr:nvSpPr>
      <xdr:spPr bwMode="auto">
        <a:xfrm>
          <a:off x="8382000" y="1491043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583</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2A5B3E00-FDFC-4041-8B27-76D197C86172}"/>
            </a:ext>
          </a:extLst>
        </xdr:cNvPr>
        <xdr:cNvSpPr>
          <a:spLocks noChangeAspect="1" noChangeArrowheads="1"/>
        </xdr:cNvSpPr>
      </xdr:nvSpPr>
      <xdr:spPr bwMode="auto">
        <a:xfrm>
          <a:off x="8382000" y="1489233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0.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788EE944-2B3E-4B9A-949C-93A112539AB4}"/>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567</xdr:row>
      <xdr:rowOff>0</xdr:rowOff>
    </xdr:from>
    <xdr:to>
      <xdr:col>9</xdr:col>
      <xdr:colOff>304800</xdr:colOff>
      <xdr:row>568</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C3966371-9AFE-4B6F-B900-68A74D91A12B}"/>
            </a:ext>
          </a:extLst>
        </xdr:cNvPr>
        <xdr:cNvSpPr>
          <a:spLocks noChangeAspect="1" noChangeArrowheads="1"/>
        </xdr:cNvSpPr>
      </xdr:nvSpPr>
      <xdr:spPr bwMode="auto">
        <a:xfrm>
          <a:off x="8382000" y="1472279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584</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2053BC5D-3934-439A-9B4B-1DCF9EB629E7}"/>
            </a:ext>
          </a:extLst>
        </xdr:cNvPr>
        <xdr:cNvSpPr>
          <a:spLocks noChangeAspect="1" noChangeArrowheads="1"/>
        </xdr:cNvSpPr>
      </xdr:nvSpPr>
      <xdr:spPr bwMode="auto">
        <a:xfrm>
          <a:off x="8382000" y="1510093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583</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90F9AE92-8511-40A9-8365-BCCDFEF89F43}"/>
            </a:ext>
          </a:extLst>
        </xdr:cNvPr>
        <xdr:cNvSpPr>
          <a:spLocks noChangeAspect="1" noChangeArrowheads="1"/>
        </xdr:cNvSpPr>
      </xdr:nvSpPr>
      <xdr:spPr bwMode="auto">
        <a:xfrm>
          <a:off x="8382000" y="1508283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1.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E2CD61B7-C76A-49F0-A5E7-EDB42E2B4000}"/>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585</xdr:row>
      <xdr:rowOff>0</xdr:rowOff>
    </xdr:from>
    <xdr:to>
      <xdr:col>9</xdr:col>
      <xdr:colOff>304800</xdr:colOff>
      <xdr:row>586</xdr:row>
      <xdr:rowOff>145026</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77A086BC-0EF5-4CAF-8674-C3A2C6887B80}"/>
            </a:ext>
          </a:extLst>
        </xdr:cNvPr>
        <xdr:cNvSpPr>
          <a:spLocks noChangeAspect="1" noChangeArrowheads="1"/>
        </xdr:cNvSpPr>
      </xdr:nvSpPr>
      <xdr:spPr bwMode="auto">
        <a:xfrm>
          <a:off x="8382000" y="1459325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602</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3080792E-D0B8-4FE7-A802-28E1C832C3EA}"/>
            </a:ext>
          </a:extLst>
        </xdr:cNvPr>
        <xdr:cNvSpPr>
          <a:spLocks noChangeAspect="1" noChangeArrowheads="1"/>
        </xdr:cNvSpPr>
      </xdr:nvSpPr>
      <xdr:spPr bwMode="auto">
        <a:xfrm>
          <a:off x="8382000" y="1497139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601</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1E0224E1-25C7-4A69-84AB-C341D099F525}"/>
            </a:ext>
          </a:extLst>
        </xdr:cNvPr>
        <xdr:cNvSpPr>
          <a:spLocks noChangeAspect="1" noChangeArrowheads="1"/>
        </xdr:cNvSpPr>
      </xdr:nvSpPr>
      <xdr:spPr bwMode="auto">
        <a:xfrm>
          <a:off x="8382000" y="1495329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2.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44F0D199-5ED9-47E1-BB70-04C6EDD06773}"/>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567</xdr:row>
      <xdr:rowOff>0</xdr:rowOff>
    </xdr:from>
    <xdr:to>
      <xdr:col>9</xdr:col>
      <xdr:colOff>304800</xdr:colOff>
      <xdr:row>568</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1C4B7787-8956-4A0B-AF9D-427AD7573E88}"/>
            </a:ext>
          </a:extLst>
        </xdr:cNvPr>
        <xdr:cNvSpPr>
          <a:spLocks noChangeAspect="1" noChangeArrowheads="1"/>
        </xdr:cNvSpPr>
      </xdr:nvSpPr>
      <xdr:spPr bwMode="auto">
        <a:xfrm>
          <a:off x="8382000" y="1459325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584</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54B1FA7E-4F06-455E-B8FC-EF1280D92899}"/>
            </a:ext>
          </a:extLst>
        </xdr:cNvPr>
        <xdr:cNvSpPr>
          <a:spLocks noChangeAspect="1" noChangeArrowheads="1"/>
        </xdr:cNvSpPr>
      </xdr:nvSpPr>
      <xdr:spPr bwMode="auto">
        <a:xfrm>
          <a:off x="8382000" y="1497139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583</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85C7FE46-7B2E-42CE-92E7-7392D3C141EF}"/>
            </a:ext>
          </a:extLst>
        </xdr:cNvPr>
        <xdr:cNvSpPr>
          <a:spLocks noChangeAspect="1" noChangeArrowheads="1"/>
        </xdr:cNvSpPr>
      </xdr:nvSpPr>
      <xdr:spPr bwMode="auto">
        <a:xfrm>
          <a:off x="8382000" y="1495329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3.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7CC79189-A3E9-48AE-813E-9687D38EB312}"/>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567</xdr:row>
      <xdr:rowOff>0</xdr:rowOff>
    </xdr:from>
    <xdr:to>
      <xdr:col>9</xdr:col>
      <xdr:colOff>304800</xdr:colOff>
      <xdr:row>568</xdr:row>
      <xdr:rowOff>132327</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82ADB251-156A-499C-9034-2373588E9276}"/>
            </a:ext>
          </a:extLst>
        </xdr:cNvPr>
        <xdr:cNvSpPr>
          <a:spLocks noChangeAspect="1" noChangeArrowheads="1"/>
        </xdr:cNvSpPr>
      </xdr:nvSpPr>
      <xdr:spPr bwMode="auto">
        <a:xfrm>
          <a:off x="8382000" y="1459325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584</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EFCBD27A-F6B5-4E92-BF96-CD7C4BBA88E5}"/>
            </a:ext>
          </a:extLst>
        </xdr:cNvPr>
        <xdr:cNvSpPr>
          <a:spLocks noChangeAspect="1" noChangeArrowheads="1"/>
        </xdr:cNvSpPr>
      </xdr:nvSpPr>
      <xdr:spPr bwMode="auto">
        <a:xfrm>
          <a:off x="8382000" y="1497139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583</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044B0479-BABF-465A-A4A9-70C1A20EBC06}"/>
            </a:ext>
          </a:extLst>
        </xdr:cNvPr>
        <xdr:cNvSpPr>
          <a:spLocks noChangeAspect="1" noChangeArrowheads="1"/>
        </xdr:cNvSpPr>
      </xdr:nvSpPr>
      <xdr:spPr bwMode="auto">
        <a:xfrm>
          <a:off x="8382000" y="1495329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4.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FD0F73B6-AB7E-48AE-AE5D-9B3878C8737A}"/>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567</xdr:row>
      <xdr:rowOff>0</xdr:rowOff>
    </xdr:from>
    <xdr:to>
      <xdr:col>9</xdr:col>
      <xdr:colOff>304800</xdr:colOff>
      <xdr:row>568</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E60B2AEE-C4BC-4765-ACF8-9558E20C10F3}"/>
            </a:ext>
          </a:extLst>
        </xdr:cNvPr>
        <xdr:cNvSpPr>
          <a:spLocks noChangeAspect="1" noChangeArrowheads="1"/>
        </xdr:cNvSpPr>
      </xdr:nvSpPr>
      <xdr:spPr bwMode="auto">
        <a:xfrm>
          <a:off x="8382000" y="1476470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584</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C853BD59-C339-475D-9B7E-B31B6331B0BC}"/>
            </a:ext>
          </a:extLst>
        </xdr:cNvPr>
        <xdr:cNvSpPr>
          <a:spLocks noChangeAspect="1" noChangeArrowheads="1"/>
        </xdr:cNvSpPr>
      </xdr:nvSpPr>
      <xdr:spPr bwMode="auto">
        <a:xfrm>
          <a:off x="8382000" y="1514284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583</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843965F6-2764-4747-A226-729F7EF47CE8}"/>
            </a:ext>
          </a:extLst>
        </xdr:cNvPr>
        <xdr:cNvSpPr>
          <a:spLocks noChangeAspect="1" noChangeArrowheads="1"/>
        </xdr:cNvSpPr>
      </xdr:nvSpPr>
      <xdr:spPr bwMode="auto">
        <a:xfrm>
          <a:off x="8382000" y="1512474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5.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05FDA224-B542-4D14-ABCF-D9B673869313}"/>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565</xdr:row>
      <xdr:rowOff>0</xdr:rowOff>
    </xdr:from>
    <xdr:to>
      <xdr:col>9</xdr:col>
      <xdr:colOff>304800</xdr:colOff>
      <xdr:row>566</xdr:row>
      <xdr:rowOff>132330</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B06D70EF-B1EF-41DB-AB60-D1F0D19F6C3C}"/>
            </a:ext>
          </a:extLst>
        </xdr:cNvPr>
        <xdr:cNvSpPr>
          <a:spLocks noChangeAspect="1" noChangeArrowheads="1"/>
        </xdr:cNvSpPr>
      </xdr:nvSpPr>
      <xdr:spPr bwMode="auto">
        <a:xfrm>
          <a:off x="8382000" y="14868525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582</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5E7D0E6D-CC83-4EC1-A5F8-8F0972E275C7}"/>
            </a:ext>
          </a:extLst>
        </xdr:cNvPr>
        <xdr:cNvSpPr>
          <a:spLocks noChangeAspect="1" noChangeArrowheads="1"/>
        </xdr:cNvSpPr>
      </xdr:nvSpPr>
      <xdr:spPr bwMode="auto">
        <a:xfrm>
          <a:off x="8382000" y="1524666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581</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009E3CFD-F720-4870-B771-1D3C8ACC7BEE}"/>
            </a:ext>
          </a:extLst>
        </xdr:cNvPr>
        <xdr:cNvSpPr>
          <a:spLocks noChangeAspect="1" noChangeArrowheads="1"/>
        </xdr:cNvSpPr>
      </xdr:nvSpPr>
      <xdr:spPr bwMode="auto">
        <a:xfrm>
          <a:off x="8382000" y="1522857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6.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F4BAB4E8-4315-4CC9-8536-7F5B28AB9AF4}"/>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567</xdr:row>
      <xdr:rowOff>0</xdr:rowOff>
    </xdr:from>
    <xdr:to>
      <xdr:col>9</xdr:col>
      <xdr:colOff>304800</xdr:colOff>
      <xdr:row>568</xdr:row>
      <xdr:rowOff>132329</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672DDED9-4383-4E86-A684-4ECE3287F088}"/>
            </a:ext>
          </a:extLst>
        </xdr:cNvPr>
        <xdr:cNvSpPr>
          <a:spLocks noChangeAspect="1" noChangeArrowheads="1"/>
        </xdr:cNvSpPr>
      </xdr:nvSpPr>
      <xdr:spPr bwMode="auto">
        <a:xfrm>
          <a:off x="8382000" y="1464278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584</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1D6ECFDD-927D-4D5D-8032-011D7553DEBC}"/>
            </a:ext>
          </a:extLst>
        </xdr:cNvPr>
        <xdr:cNvSpPr>
          <a:spLocks noChangeAspect="1" noChangeArrowheads="1"/>
        </xdr:cNvSpPr>
      </xdr:nvSpPr>
      <xdr:spPr bwMode="auto">
        <a:xfrm>
          <a:off x="8382000" y="1502092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583</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3645BD45-7920-4384-BAF8-6F4248548950}"/>
            </a:ext>
          </a:extLst>
        </xdr:cNvPr>
        <xdr:cNvSpPr>
          <a:spLocks noChangeAspect="1" noChangeArrowheads="1"/>
        </xdr:cNvSpPr>
      </xdr:nvSpPr>
      <xdr:spPr bwMode="auto">
        <a:xfrm>
          <a:off x="8382000" y="1500282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7.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25DB0871-AE04-49CF-B700-8DF9CF3D13F6}"/>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624</xdr:row>
      <xdr:rowOff>0</xdr:rowOff>
    </xdr:from>
    <xdr:to>
      <xdr:col>9</xdr:col>
      <xdr:colOff>304800</xdr:colOff>
      <xdr:row>625</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85430A81-F5D5-4AD1-BFD6-51A2D3338144}"/>
            </a:ext>
          </a:extLst>
        </xdr:cNvPr>
        <xdr:cNvSpPr>
          <a:spLocks noChangeAspect="1" noChangeArrowheads="1"/>
        </xdr:cNvSpPr>
      </xdr:nvSpPr>
      <xdr:spPr bwMode="auto">
        <a:xfrm>
          <a:off x="8382000" y="14678977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641</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A9574D01-D912-4437-9E76-9670B8FB821C}"/>
            </a:ext>
          </a:extLst>
        </xdr:cNvPr>
        <xdr:cNvSpPr>
          <a:spLocks noChangeAspect="1" noChangeArrowheads="1"/>
        </xdr:cNvSpPr>
      </xdr:nvSpPr>
      <xdr:spPr bwMode="auto">
        <a:xfrm>
          <a:off x="8382000" y="15057120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640</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66D9A20B-E2C2-4BC8-AA73-86ACD1433ABC}"/>
            </a:ext>
          </a:extLst>
        </xdr:cNvPr>
        <xdr:cNvSpPr>
          <a:spLocks noChangeAspect="1" noChangeArrowheads="1"/>
        </xdr:cNvSpPr>
      </xdr:nvSpPr>
      <xdr:spPr bwMode="auto">
        <a:xfrm>
          <a:off x="8382000" y="15039022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8.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6A607FE6-ED67-4BBE-A227-2CE406BD8551}"/>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633</xdr:row>
      <xdr:rowOff>0</xdr:rowOff>
    </xdr:from>
    <xdr:to>
      <xdr:col>9</xdr:col>
      <xdr:colOff>304800</xdr:colOff>
      <xdr:row>634</xdr:row>
      <xdr:rowOff>132330</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A1354EF5-4A2E-4B8A-9EC1-845684EAC801}"/>
            </a:ext>
          </a:extLst>
        </xdr:cNvPr>
        <xdr:cNvSpPr>
          <a:spLocks noChangeAspect="1" noChangeArrowheads="1"/>
        </xdr:cNvSpPr>
      </xdr:nvSpPr>
      <xdr:spPr bwMode="auto">
        <a:xfrm>
          <a:off x="8382000" y="16232505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650</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9739957D-AA8B-4D2A-9522-2595CC6CAA01}"/>
            </a:ext>
          </a:extLst>
        </xdr:cNvPr>
        <xdr:cNvSpPr>
          <a:spLocks noChangeAspect="1" noChangeArrowheads="1"/>
        </xdr:cNvSpPr>
      </xdr:nvSpPr>
      <xdr:spPr bwMode="auto">
        <a:xfrm>
          <a:off x="8382000" y="1661064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649</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8CEE3D5D-C475-46BC-B280-B5F87CE1E0BA}"/>
            </a:ext>
          </a:extLst>
        </xdr:cNvPr>
        <xdr:cNvSpPr>
          <a:spLocks noChangeAspect="1" noChangeArrowheads="1"/>
        </xdr:cNvSpPr>
      </xdr:nvSpPr>
      <xdr:spPr bwMode="auto">
        <a:xfrm>
          <a:off x="8382000" y="1659255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9.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9C76B7F2-656D-4785-8971-65B5B4CF268A}"/>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625</xdr:row>
      <xdr:rowOff>0</xdr:rowOff>
    </xdr:from>
    <xdr:to>
      <xdr:col>9</xdr:col>
      <xdr:colOff>304800</xdr:colOff>
      <xdr:row>626</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6F197C72-23BC-4B65-A968-28183004D8EC}"/>
            </a:ext>
          </a:extLst>
        </xdr:cNvPr>
        <xdr:cNvSpPr>
          <a:spLocks noChangeAspect="1" noChangeArrowheads="1"/>
        </xdr:cNvSpPr>
      </xdr:nvSpPr>
      <xdr:spPr bwMode="auto">
        <a:xfrm>
          <a:off x="8382000" y="1652111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642</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B3D207E4-B148-4A13-BD9D-3001D7D09A92}"/>
            </a:ext>
          </a:extLst>
        </xdr:cNvPr>
        <xdr:cNvSpPr>
          <a:spLocks noChangeAspect="1" noChangeArrowheads="1"/>
        </xdr:cNvSpPr>
      </xdr:nvSpPr>
      <xdr:spPr bwMode="auto">
        <a:xfrm>
          <a:off x="8382000" y="1689925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641</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18179C85-A064-4AC0-9AC4-996D34D7CA2E}"/>
            </a:ext>
          </a:extLst>
        </xdr:cNvPr>
        <xdr:cNvSpPr>
          <a:spLocks noChangeAspect="1" noChangeArrowheads="1"/>
        </xdr:cNvSpPr>
      </xdr:nvSpPr>
      <xdr:spPr bwMode="auto">
        <a:xfrm>
          <a:off x="8382000" y="1688115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9</xdr:col>
      <xdr:colOff>0</xdr:colOff>
      <xdr:row>7</xdr:row>
      <xdr:rowOff>0</xdr:rowOff>
    </xdr:from>
    <xdr:to>
      <xdr:col>9</xdr:col>
      <xdr:colOff>304800</xdr:colOff>
      <xdr:row>8</xdr:row>
      <xdr:rowOff>67465</xdr:rowOff>
    </xdr:to>
    <xdr:sp macro="" textlink="">
      <xdr:nvSpPr>
        <xdr:cNvPr id="6" name="AutoShape 3" descr="Home Ícone, casa, ícone da casa, ícones, casa, logotipo da casa Vetor de  ©porjai 71591283">
          <a:extLst>
            <a:ext uri="{FF2B5EF4-FFF2-40B4-BE49-F238E27FC236}">
              <a16:creationId xmlns:a16="http://schemas.microsoft.com/office/drawing/2014/main" id="{93BC77B8-B972-423A-82C1-B6877E4A8C31}"/>
            </a:ext>
            <a:ext uri="{147F2762-F138-4A5C-976F-8EAC2B608ADB}">
              <a16:predDERef xmlns:a16="http://schemas.microsoft.com/office/drawing/2014/main" pred="{18179C85-A064-4AC0-9AC4-996D34D7CA2E}"/>
            </a:ext>
          </a:extLst>
        </xdr:cNvPr>
        <xdr:cNvSpPr>
          <a:spLocks noChangeAspect="1" noChangeArrowheads="1"/>
        </xdr:cNvSpPr>
      </xdr:nvSpPr>
      <xdr:spPr bwMode="auto">
        <a:xfrm>
          <a:off x="8067675" y="46253400"/>
          <a:ext cx="304800" cy="30559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50.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009EE99B-AA57-43F6-BE33-E4F0350D7A45}"/>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644</xdr:row>
      <xdr:rowOff>0</xdr:rowOff>
    </xdr:from>
    <xdr:to>
      <xdr:col>9</xdr:col>
      <xdr:colOff>304800</xdr:colOff>
      <xdr:row>645</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B71D8023-81D5-4B01-8477-E6B0F727E78A}"/>
            </a:ext>
          </a:extLst>
        </xdr:cNvPr>
        <xdr:cNvSpPr>
          <a:spLocks noChangeAspect="1" noChangeArrowheads="1"/>
        </xdr:cNvSpPr>
      </xdr:nvSpPr>
      <xdr:spPr bwMode="auto">
        <a:xfrm>
          <a:off x="8382000" y="16232505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661</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F0B9E3AA-0706-4E2F-8D7F-9E3957E5B969}"/>
            </a:ext>
          </a:extLst>
        </xdr:cNvPr>
        <xdr:cNvSpPr>
          <a:spLocks noChangeAspect="1" noChangeArrowheads="1"/>
        </xdr:cNvSpPr>
      </xdr:nvSpPr>
      <xdr:spPr bwMode="auto">
        <a:xfrm>
          <a:off x="8382000" y="1661064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660</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AB3507B5-80EF-4B7A-BF4F-86A370ACD62E}"/>
            </a:ext>
          </a:extLst>
        </xdr:cNvPr>
        <xdr:cNvSpPr>
          <a:spLocks noChangeAspect="1" noChangeArrowheads="1"/>
        </xdr:cNvSpPr>
      </xdr:nvSpPr>
      <xdr:spPr bwMode="auto">
        <a:xfrm>
          <a:off x="8382000" y="1659255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1.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C935FC9F-BB7A-4B49-AA87-09537A3DE7DB}"/>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646</xdr:row>
      <xdr:rowOff>0</xdr:rowOff>
    </xdr:from>
    <xdr:to>
      <xdr:col>9</xdr:col>
      <xdr:colOff>304800</xdr:colOff>
      <xdr:row>647</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FD2BF4F7-2832-45AB-8C3A-F969F51EBA6C}"/>
            </a:ext>
          </a:extLst>
        </xdr:cNvPr>
        <xdr:cNvSpPr>
          <a:spLocks noChangeAspect="1" noChangeArrowheads="1"/>
        </xdr:cNvSpPr>
      </xdr:nvSpPr>
      <xdr:spPr bwMode="auto">
        <a:xfrm>
          <a:off x="8382000" y="16461105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663</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F86164FC-9D8E-4CF1-BFD3-8D1E60EA8FC3}"/>
            </a:ext>
          </a:extLst>
        </xdr:cNvPr>
        <xdr:cNvSpPr>
          <a:spLocks noChangeAspect="1" noChangeArrowheads="1"/>
        </xdr:cNvSpPr>
      </xdr:nvSpPr>
      <xdr:spPr bwMode="auto">
        <a:xfrm>
          <a:off x="8382000" y="1683924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662</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47B31F1B-D1F8-41E5-AFF0-514ED7E70240}"/>
            </a:ext>
          </a:extLst>
        </xdr:cNvPr>
        <xdr:cNvSpPr>
          <a:spLocks noChangeAspect="1" noChangeArrowheads="1"/>
        </xdr:cNvSpPr>
      </xdr:nvSpPr>
      <xdr:spPr bwMode="auto">
        <a:xfrm>
          <a:off x="8382000" y="1682115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2.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E865EF14-EE67-4348-B840-9C16240BE7C9}"/>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635</xdr:row>
      <xdr:rowOff>0</xdr:rowOff>
    </xdr:from>
    <xdr:to>
      <xdr:col>9</xdr:col>
      <xdr:colOff>304800</xdr:colOff>
      <xdr:row>636</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7A376AE0-3A48-42E9-A73E-44C9D09591EF}"/>
            </a:ext>
          </a:extLst>
        </xdr:cNvPr>
        <xdr:cNvSpPr>
          <a:spLocks noChangeAspect="1" noChangeArrowheads="1"/>
        </xdr:cNvSpPr>
      </xdr:nvSpPr>
      <xdr:spPr bwMode="auto">
        <a:xfrm>
          <a:off x="8382000" y="1652111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652</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3D21A70E-0630-4D28-8AD4-96ECF8904FEB}"/>
            </a:ext>
          </a:extLst>
        </xdr:cNvPr>
        <xdr:cNvSpPr>
          <a:spLocks noChangeAspect="1" noChangeArrowheads="1"/>
        </xdr:cNvSpPr>
      </xdr:nvSpPr>
      <xdr:spPr bwMode="auto">
        <a:xfrm>
          <a:off x="8382000" y="1689925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651</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CE1F3CCD-10F1-43C6-AE6F-63938C0857D1}"/>
            </a:ext>
          </a:extLst>
        </xdr:cNvPr>
        <xdr:cNvSpPr>
          <a:spLocks noChangeAspect="1" noChangeArrowheads="1"/>
        </xdr:cNvSpPr>
      </xdr:nvSpPr>
      <xdr:spPr bwMode="auto">
        <a:xfrm>
          <a:off x="8382000" y="1688115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3.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B8A77F2C-0DBC-4CF3-B37E-1E04208D1A7E}"/>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565</xdr:row>
      <xdr:rowOff>0</xdr:rowOff>
    </xdr:from>
    <xdr:to>
      <xdr:col>9</xdr:col>
      <xdr:colOff>304800</xdr:colOff>
      <xdr:row>566</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852D6273-AD6B-4696-A593-2273DFB17937}"/>
            </a:ext>
          </a:extLst>
        </xdr:cNvPr>
        <xdr:cNvSpPr>
          <a:spLocks noChangeAspect="1" noChangeArrowheads="1"/>
        </xdr:cNvSpPr>
      </xdr:nvSpPr>
      <xdr:spPr bwMode="auto">
        <a:xfrm>
          <a:off x="8382000" y="1464278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582</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B373ED9C-B050-4859-9293-D52D18C25C87}"/>
            </a:ext>
          </a:extLst>
        </xdr:cNvPr>
        <xdr:cNvSpPr>
          <a:spLocks noChangeAspect="1" noChangeArrowheads="1"/>
        </xdr:cNvSpPr>
      </xdr:nvSpPr>
      <xdr:spPr bwMode="auto">
        <a:xfrm>
          <a:off x="8382000" y="1502092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581</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90B6D93A-614B-4B7D-A29D-1400D41C64C4}"/>
            </a:ext>
          </a:extLst>
        </xdr:cNvPr>
        <xdr:cNvSpPr>
          <a:spLocks noChangeAspect="1" noChangeArrowheads="1"/>
        </xdr:cNvSpPr>
      </xdr:nvSpPr>
      <xdr:spPr bwMode="auto">
        <a:xfrm>
          <a:off x="8382000" y="1500282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4.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117D6307-9E6D-4D9A-8058-8A7F50A8D829}"/>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569</xdr:row>
      <xdr:rowOff>0</xdr:rowOff>
    </xdr:from>
    <xdr:to>
      <xdr:col>9</xdr:col>
      <xdr:colOff>304800</xdr:colOff>
      <xdr:row>570</xdr:row>
      <xdr:rowOff>132327</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EE0EE1EF-3035-407B-8880-D63D07397576}"/>
            </a:ext>
          </a:extLst>
        </xdr:cNvPr>
        <xdr:cNvSpPr>
          <a:spLocks noChangeAspect="1" noChangeArrowheads="1"/>
        </xdr:cNvSpPr>
      </xdr:nvSpPr>
      <xdr:spPr bwMode="auto">
        <a:xfrm>
          <a:off x="8382000" y="14975205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586</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AE4B69EF-9B5A-4B8C-8450-8B8D6DD280CE}"/>
            </a:ext>
          </a:extLst>
        </xdr:cNvPr>
        <xdr:cNvSpPr>
          <a:spLocks noChangeAspect="1" noChangeArrowheads="1"/>
        </xdr:cNvSpPr>
      </xdr:nvSpPr>
      <xdr:spPr bwMode="auto">
        <a:xfrm>
          <a:off x="8382000" y="1535334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585</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429599DA-85B5-44B2-B801-45BBAA1E8521}"/>
            </a:ext>
          </a:extLst>
        </xdr:cNvPr>
        <xdr:cNvSpPr>
          <a:spLocks noChangeAspect="1" noChangeArrowheads="1"/>
        </xdr:cNvSpPr>
      </xdr:nvSpPr>
      <xdr:spPr bwMode="auto">
        <a:xfrm>
          <a:off x="8382000" y="1533525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5.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DDEB34FB-1D3F-4E4A-9661-2B55DD4139BF}"/>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561</xdr:row>
      <xdr:rowOff>0</xdr:rowOff>
    </xdr:from>
    <xdr:to>
      <xdr:col>9</xdr:col>
      <xdr:colOff>304800</xdr:colOff>
      <xdr:row>562</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7C158E33-5824-4A49-B1BA-6C10FC6BB631}"/>
            </a:ext>
          </a:extLst>
        </xdr:cNvPr>
        <xdr:cNvSpPr>
          <a:spLocks noChangeAspect="1" noChangeArrowheads="1"/>
        </xdr:cNvSpPr>
      </xdr:nvSpPr>
      <xdr:spPr bwMode="auto">
        <a:xfrm>
          <a:off x="8382000" y="1497044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578</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46D8547E-CC49-4E69-AA95-EF8285B732B5}"/>
            </a:ext>
          </a:extLst>
        </xdr:cNvPr>
        <xdr:cNvSpPr>
          <a:spLocks noChangeAspect="1" noChangeArrowheads="1"/>
        </xdr:cNvSpPr>
      </xdr:nvSpPr>
      <xdr:spPr bwMode="auto">
        <a:xfrm>
          <a:off x="8382000" y="1534858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577</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7850E25A-E2AF-4F57-89F3-0BAC9B7A2A97}"/>
            </a:ext>
          </a:extLst>
        </xdr:cNvPr>
        <xdr:cNvSpPr>
          <a:spLocks noChangeAspect="1" noChangeArrowheads="1"/>
        </xdr:cNvSpPr>
      </xdr:nvSpPr>
      <xdr:spPr bwMode="auto">
        <a:xfrm>
          <a:off x="8382000" y="1533048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6.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94056BA6-7D41-4067-8524-CD450BA3CB26}"/>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567</xdr:row>
      <xdr:rowOff>0</xdr:rowOff>
    </xdr:from>
    <xdr:to>
      <xdr:col>9</xdr:col>
      <xdr:colOff>304800</xdr:colOff>
      <xdr:row>568</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F31B7ECE-AEE2-4EED-B53C-DC1E91CF96F5}"/>
            </a:ext>
          </a:extLst>
        </xdr:cNvPr>
        <xdr:cNvSpPr>
          <a:spLocks noChangeAspect="1" noChangeArrowheads="1"/>
        </xdr:cNvSpPr>
      </xdr:nvSpPr>
      <xdr:spPr bwMode="auto">
        <a:xfrm>
          <a:off x="8382000" y="1497044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584</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23782457-39DB-4834-9755-53C8AF31D5FC}"/>
            </a:ext>
          </a:extLst>
        </xdr:cNvPr>
        <xdr:cNvSpPr>
          <a:spLocks noChangeAspect="1" noChangeArrowheads="1"/>
        </xdr:cNvSpPr>
      </xdr:nvSpPr>
      <xdr:spPr bwMode="auto">
        <a:xfrm>
          <a:off x="8382000" y="1534858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583</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42018D98-F4A6-45EA-8BB9-D6AC7E02AC97}"/>
            </a:ext>
          </a:extLst>
        </xdr:cNvPr>
        <xdr:cNvSpPr>
          <a:spLocks noChangeAspect="1" noChangeArrowheads="1"/>
        </xdr:cNvSpPr>
      </xdr:nvSpPr>
      <xdr:spPr bwMode="auto">
        <a:xfrm>
          <a:off x="8382000" y="1533048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7.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E867087F-1967-4FE0-9ABA-167AD14E0F49}"/>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571</xdr:row>
      <xdr:rowOff>0</xdr:rowOff>
    </xdr:from>
    <xdr:to>
      <xdr:col>9</xdr:col>
      <xdr:colOff>304800</xdr:colOff>
      <xdr:row>572</xdr:row>
      <xdr:rowOff>132327</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7127F359-B12F-483C-A64A-47AF3DB3FC53}"/>
            </a:ext>
          </a:extLst>
        </xdr:cNvPr>
        <xdr:cNvSpPr>
          <a:spLocks noChangeAspect="1" noChangeArrowheads="1"/>
        </xdr:cNvSpPr>
      </xdr:nvSpPr>
      <xdr:spPr bwMode="auto">
        <a:xfrm>
          <a:off x="8382000" y="149704425"/>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588</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94B7A1D5-296A-4469-ABE5-0A5ACC77324D}"/>
            </a:ext>
          </a:extLst>
        </xdr:cNvPr>
        <xdr:cNvSpPr>
          <a:spLocks noChangeAspect="1" noChangeArrowheads="1"/>
        </xdr:cNvSpPr>
      </xdr:nvSpPr>
      <xdr:spPr bwMode="auto">
        <a:xfrm>
          <a:off x="8382000" y="153485850"/>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587</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BD4C014B-158E-4F53-AF06-D06012D96B4D}"/>
            </a:ext>
          </a:extLst>
        </xdr:cNvPr>
        <xdr:cNvSpPr>
          <a:spLocks noChangeAspect="1" noChangeArrowheads="1"/>
        </xdr:cNvSpPr>
      </xdr:nvSpPr>
      <xdr:spPr bwMode="auto">
        <a:xfrm>
          <a:off x="8382000" y="153304875"/>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8.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3A6F053B-B559-4FF3-AF3F-99828D0C4B8C}"/>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568</xdr:row>
      <xdr:rowOff>0</xdr:rowOff>
    </xdr:from>
    <xdr:to>
      <xdr:col>9</xdr:col>
      <xdr:colOff>304800</xdr:colOff>
      <xdr:row>569</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417853DF-4C39-4F68-99E0-996CB0F50C52}"/>
            </a:ext>
          </a:extLst>
        </xdr:cNvPr>
        <xdr:cNvSpPr>
          <a:spLocks noChangeAspect="1" noChangeArrowheads="1"/>
        </xdr:cNvSpPr>
      </xdr:nvSpPr>
      <xdr:spPr bwMode="auto">
        <a:xfrm>
          <a:off x="8382000" y="14634210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585</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AC9014BC-BFC0-4E50-B71F-1ACD06193EB4}"/>
            </a:ext>
          </a:extLst>
        </xdr:cNvPr>
        <xdr:cNvSpPr>
          <a:spLocks noChangeAspect="1" noChangeArrowheads="1"/>
        </xdr:cNvSpPr>
      </xdr:nvSpPr>
      <xdr:spPr bwMode="auto">
        <a:xfrm>
          <a:off x="8382000" y="15012352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584</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7837E7E5-5389-45BE-A85F-BC2541ED049A}"/>
            </a:ext>
          </a:extLst>
        </xdr:cNvPr>
        <xdr:cNvSpPr>
          <a:spLocks noChangeAspect="1" noChangeArrowheads="1"/>
        </xdr:cNvSpPr>
      </xdr:nvSpPr>
      <xdr:spPr bwMode="auto">
        <a:xfrm>
          <a:off x="8382000" y="14994255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9.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CA1ED0B6-9D1A-4B9A-BFA1-ED1A93B9E992}"/>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570</xdr:row>
      <xdr:rowOff>0</xdr:rowOff>
    </xdr:from>
    <xdr:to>
      <xdr:col>9</xdr:col>
      <xdr:colOff>304800</xdr:colOff>
      <xdr:row>571</xdr:row>
      <xdr:rowOff>132328</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34055FB7-F88A-4B36-AA7B-335C50BCBC2D}"/>
            </a:ext>
          </a:extLst>
        </xdr:cNvPr>
        <xdr:cNvSpPr>
          <a:spLocks noChangeAspect="1" noChangeArrowheads="1"/>
        </xdr:cNvSpPr>
      </xdr:nvSpPr>
      <xdr:spPr bwMode="auto">
        <a:xfrm>
          <a:off x="8382000" y="14628495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587</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300F93CA-73EC-4E27-BC3E-967DE60B3B34}"/>
            </a:ext>
          </a:extLst>
        </xdr:cNvPr>
        <xdr:cNvSpPr>
          <a:spLocks noChangeAspect="1" noChangeArrowheads="1"/>
        </xdr:cNvSpPr>
      </xdr:nvSpPr>
      <xdr:spPr bwMode="auto">
        <a:xfrm>
          <a:off x="8382000" y="1500663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586</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391ED7F9-4383-4BD9-887E-DBD5AA53A78C}"/>
            </a:ext>
          </a:extLst>
        </xdr:cNvPr>
        <xdr:cNvSpPr>
          <a:spLocks noChangeAspect="1" noChangeArrowheads="1"/>
        </xdr:cNvSpPr>
      </xdr:nvSpPr>
      <xdr:spPr bwMode="auto">
        <a:xfrm>
          <a:off x="8382000" y="1498854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9</xdr:col>
      <xdr:colOff>0</xdr:colOff>
      <xdr:row>7</xdr:row>
      <xdr:rowOff>0</xdr:rowOff>
    </xdr:from>
    <xdr:to>
      <xdr:col>9</xdr:col>
      <xdr:colOff>304800</xdr:colOff>
      <xdr:row>8</xdr:row>
      <xdr:rowOff>38890</xdr:rowOff>
    </xdr:to>
    <xdr:sp macro="" textlink="">
      <xdr:nvSpPr>
        <xdr:cNvPr id="6" name="AutoShape 3" descr="Home Ícone, casa, ícone da casa, ícones, casa, logotipo da casa Vetor de  ©porjai 71591283">
          <a:extLst>
            <a:ext uri="{FF2B5EF4-FFF2-40B4-BE49-F238E27FC236}">
              <a16:creationId xmlns:a16="http://schemas.microsoft.com/office/drawing/2014/main" id="{395DC9A1-5C68-4FFE-86E8-65D8647FB10A}"/>
            </a:ext>
            <a:ext uri="{147F2762-F138-4A5C-976F-8EAC2B608ADB}">
              <a16:predDERef xmlns:a16="http://schemas.microsoft.com/office/drawing/2014/main" pred="{391ED7F9-4383-4BD9-887E-DBD5AA53A78C}"/>
            </a:ext>
          </a:extLst>
        </xdr:cNvPr>
        <xdr:cNvSpPr>
          <a:spLocks noChangeAspect="1" noChangeArrowheads="1"/>
        </xdr:cNvSpPr>
      </xdr:nvSpPr>
      <xdr:spPr bwMode="auto">
        <a:xfrm>
          <a:off x="8515350" y="3028950"/>
          <a:ext cx="304800" cy="30559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7</xdr:row>
      <xdr:rowOff>0</xdr:rowOff>
    </xdr:from>
    <xdr:to>
      <xdr:col>9</xdr:col>
      <xdr:colOff>304800</xdr:colOff>
      <xdr:row>8</xdr:row>
      <xdr:rowOff>38890</xdr:rowOff>
    </xdr:to>
    <xdr:sp macro="" textlink="">
      <xdr:nvSpPr>
        <xdr:cNvPr id="7" name="AutoShape 3" descr="Home Ícone, casa, ícone da casa, ícones, casa, logotipo da casa Vetor de  ©porjai 71591283">
          <a:extLst>
            <a:ext uri="{FF2B5EF4-FFF2-40B4-BE49-F238E27FC236}">
              <a16:creationId xmlns:a16="http://schemas.microsoft.com/office/drawing/2014/main" id="{7886FA91-2BBA-477E-82A1-83BAED8EEBE1}"/>
            </a:ext>
            <a:ext uri="{147F2762-F138-4A5C-976F-8EAC2B608ADB}">
              <a16:predDERef xmlns:a16="http://schemas.microsoft.com/office/drawing/2014/main" pred="{395DC9A1-5C68-4FFE-86E8-65D8647FB10A}"/>
            </a:ext>
          </a:extLst>
        </xdr:cNvPr>
        <xdr:cNvSpPr>
          <a:spLocks noChangeAspect="1" noChangeArrowheads="1"/>
        </xdr:cNvSpPr>
      </xdr:nvSpPr>
      <xdr:spPr bwMode="auto">
        <a:xfrm>
          <a:off x="8515350" y="3028950"/>
          <a:ext cx="304800" cy="30559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60.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A797A897-8A57-409E-A941-8DCAFCE7C616}"/>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570</xdr:row>
      <xdr:rowOff>0</xdr:rowOff>
    </xdr:from>
    <xdr:to>
      <xdr:col>9</xdr:col>
      <xdr:colOff>304800</xdr:colOff>
      <xdr:row>571</xdr:row>
      <xdr:rowOff>132329</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6A3E8BA2-9DF7-4DC5-925B-2D0EBA7C4C2A}"/>
            </a:ext>
          </a:extLst>
        </xdr:cNvPr>
        <xdr:cNvSpPr>
          <a:spLocks noChangeAspect="1" noChangeArrowheads="1"/>
        </xdr:cNvSpPr>
      </xdr:nvSpPr>
      <xdr:spPr bwMode="auto">
        <a:xfrm>
          <a:off x="8382000" y="14655165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587</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B0C067EB-9D88-4582-A020-F24BA5A3D908}"/>
            </a:ext>
          </a:extLst>
        </xdr:cNvPr>
        <xdr:cNvSpPr>
          <a:spLocks noChangeAspect="1" noChangeArrowheads="1"/>
        </xdr:cNvSpPr>
      </xdr:nvSpPr>
      <xdr:spPr bwMode="auto">
        <a:xfrm>
          <a:off x="8382000" y="1503330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586</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2BEFFA74-181E-481C-91B0-757D19845AD4}"/>
            </a:ext>
          </a:extLst>
        </xdr:cNvPr>
        <xdr:cNvSpPr>
          <a:spLocks noChangeAspect="1" noChangeArrowheads="1"/>
        </xdr:cNvSpPr>
      </xdr:nvSpPr>
      <xdr:spPr bwMode="auto">
        <a:xfrm>
          <a:off x="8382000" y="1501521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61.xml><?xml version="1.0" encoding="utf-8"?>
<xdr:wsDr xmlns:xdr="http://schemas.openxmlformats.org/drawingml/2006/spreadsheetDrawing" xmlns:a="http://schemas.openxmlformats.org/drawingml/2006/main">
  <xdr:oneCellAnchor>
    <xdr:from>
      <xdr:col>2</xdr:col>
      <xdr:colOff>92869</xdr:colOff>
      <xdr:row>0</xdr:row>
      <xdr:rowOff>175420</xdr:rowOff>
    </xdr:from>
    <xdr:ext cx="978402" cy="288130"/>
    <xdr:pic>
      <xdr:nvPicPr>
        <xdr:cNvPr id="2" name="Picture 26">
          <a:extLst>
            <a:ext uri="{FF2B5EF4-FFF2-40B4-BE49-F238E27FC236}">
              <a16:creationId xmlns:a16="http://schemas.microsoft.com/office/drawing/2014/main" id="{F2CC2FD8-B1E2-44FA-B4E8-D3D5E09DE2DD}"/>
            </a:ext>
          </a:extLst>
        </xdr:cNvPr>
        <xdr:cNvPicPr>
          <a:picLocks noChangeAspect="1"/>
        </xdr:cNvPicPr>
      </xdr:nvPicPr>
      <xdr:blipFill>
        <a:blip xmlns:r="http://schemas.openxmlformats.org/officeDocument/2006/relationships" r:embed="rId1" cstate="print">
          <a:biLevel thresh="25000"/>
          <a:extLst>
            <a:ext uri="{28A0092B-C50C-407E-A947-70E740481C1C}">
              <a14:useLocalDpi xmlns:a14="http://schemas.microsoft.com/office/drawing/2010/main" val="0"/>
            </a:ext>
          </a:extLst>
        </a:blip>
        <a:stretch>
          <a:fillRect/>
        </a:stretch>
      </xdr:blipFill>
      <xdr:spPr>
        <a:xfrm>
          <a:off x="845344" y="178595"/>
          <a:ext cx="978402" cy="288130"/>
        </a:xfrm>
        <a:prstGeom prst="rect">
          <a:avLst/>
        </a:prstGeom>
      </xdr:spPr>
    </xdr:pic>
    <xdr:clientData/>
  </xdr:oneCellAnchor>
  <xdr:twoCellAnchor editAs="oneCell">
    <xdr:from>
      <xdr:col>9</xdr:col>
      <xdr:colOff>0</xdr:colOff>
      <xdr:row>569</xdr:row>
      <xdr:rowOff>0</xdr:rowOff>
    </xdr:from>
    <xdr:to>
      <xdr:col>9</xdr:col>
      <xdr:colOff>304800</xdr:colOff>
      <xdr:row>570</xdr:row>
      <xdr:rowOff>132329</xdr:rowOff>
    </xdr:to>
    <xdr:sp macro="" textlink="">
      <xdr:nvSpPr>
        <xdr:cNvPr id="3" name="AutoShape 3" descr="Home Ícone, casa, ícone da casa, ícones, casa, logotipo da casa Vetor de  ©porjai 71591283">
          <a:extLst>
            <a:ext uri="{FF2B5EF4-FFF2-40B4-BE49-F238E27FC236}">
              <a16:creationId xmlns:a16="http://schemas.microsoft.com/office/drawing/2014/main" id="{5541FB20-758E-457A-A825-3D83E989C89D}"/>
            </a:ext>
          </a:extLst>
        </xdr:cNvPr>
        <xdr:cNvSpPr>
          <a:spLocks noChangeAspect="1" noChangeArrowheads="1"/>
        </xdr:cNvSpPr>
      </xdr:nvSpPr>
      <xdr:spPr bwMode="auto">
        <a:xfrm>
          <a:off x="8382000" y="146551650"/>
          <a:ext cx="304800" cy="3133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586</xdr:row>
      <xdr:rowOff>0</xdr:rowOff>
    </xdr:from>
    <xdr:ext cx="304800" cy="302418"/>
    <xdr:sp macro="" textlink="">
      <xdr:nvSpPr>
        <xdr:cNvPr id="4" name="AutoShape 3" descr="Home Ícone, casa, ícone da casa, ícones, casa, logotipo da casa Vetor de  ©porjai 71591283">
          <a:extLst>
            <a:ext uri="{FF2B5EF4-FFF2-40B4-BE49-F238E27FC236}">
              <a16:creationId xmlns:a16="http://schemas.microsoft.com/office/drawing/2014/main" id="{D16AFF4F-4C96-4D49-B381-37CBE1490A2F}"/>
            </a:ext>
          </a:extLst>
        </xdr:cNvPr>
        <xdr:cNvSpPr>
          <a:spLocks noChangeAspect="1" noChangeArrowheads="1"/>
        </xdr:cNvSpPr>
      </xdr:nvSpPr>
      <xdr:spPr bwMode="auto">
        <a:xfrm>
          <a:off x="8382000" y="150333075"/>
          <a:ext cx="304800" cy="3024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585</xdr:row>
      <xdr:rowOff>0</xdr:rowOff>
    </xdr:from>
    <xdr:ext cx="304800" cy="305593"/>
    <xdr:sp macro="" textlink="">
      <xdr:nvSpPr>
        <xdr:cNvPr id="5" name="AutoShape 3" descr="Home Ícone, casa, ícone da casa, ícones, casa, logotipo da casa Vetor de  ©porjai 71591283">
          <a:extLst>
            <a:ext uri="{FF2B5EF4-FFF2-40B4-BE49-F238E27FC236}">
              <a16:creationId xmlns:a16="http://schemas.microsoft.com/office/drawing/2014/main" id="{9457B40E-1565-4C0B-A8A6-3EE88A5FA9F5}"/>
            </a:ext>
          </a:extLst>
        </xdr:cNvPr>
        <xdr:cNvSpPr>
          <a:spLocks noChangeAspect="1" noChangeArrowheads="1"/>
        </xdr:cNvSpPr>
      </xdr:nvSpPr>
      <xdr:spPr bwMode="auto">
        <a:xfrm>
          <a:off x="8382000" y="150152100"/>
          <a:ext cx="304800" cy="30559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https://www.braskem.com/relatoriosanuaisintegrados"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8.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9.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10.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11.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2.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13.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14.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15.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16.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17.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8.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9.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20.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21.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22.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23.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24.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5.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6.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27.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28.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29.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30.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31.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32.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33.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3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3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3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37.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38.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39.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40.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41.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42.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showRowColHeaders="0" zoomScale="70" zoomScaleNormal="70" workbookViewId="0">
      <selection activeCell="P49" sqref="P49:Q49"/>
    </sheetView>
  </sheetViews>
  <sheetFormatPr defaultRowHeight="14.45"/>
  <sheetData/>
  <pageMargins left="0.511811024" right="0.511811024" top="0.78740157499999996" bottom="0.78740157499999996" header="0.31496062000000002" footer="0.31496062000000002"/>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9"/>
  <sheetViews>
    <sheetView showGridLines="0" showRowColHeaders="0" zoomScale="70" zoomScaleNormal="70" zoomScaleSheetLayoutView="50" workbookViewId="0">
      <pane xSplit="2" ySplit="5" topLeftCell="C6" activePane="bottomRight" state="frozen"/>
      <selection pane="bottomRight" activeCell="C9" sqref="C9:J9"/>
      <selection pane="bottomLeft" activeCell="A6" sqref="A6"/>
      <selection pane="topRight" activeCell="C1" sqref="C1"/>
    </sheetView>
  </sheetViews>
  <sheetFormatPr defaultRowHeight="14.45"/>
  <cols>
    <col min="1" max="1" width="2.85546875" customWidth="1"/>
    <col min="2" max="2" width="7.85546875" customWidth="1"/>
    <col min="5" max="5" width="2.28515625" customWidth="1"/>
    <col min="6" max="13" width="22.42578125" customWidth="1"/>
  </cols>
  <sheetData>
    <row r="1" spans="1:14" ht="45.95" customHeight="1">
      <c r="A1" s="2"/>
      <c r="B1" s="2"/>
      <c r="C1" s="2"/>
      <c r="D1" s="2"/>
      <c r="E1" s="2"/>
      <c r="F1" s="42" t="s">
        <v>0</v>
      </c>
      <c r="G1" s="42" t="s">
        <v>1</v>
      </c>
      <c r="H1" s="42" t="s">
        <v>2</v>
      </c>
      <c r="I1" s="42" t="s">
        <v>3</v>
      </c>
      <c r="J1" s="42" t="s">
        <v>4</v>
      </c>
      <c r="K1" s="42" t="s">
        <v>5</v>
      </c>
      <c r="L1" s="42" t="s">
        <v>6</v>
      </c>
      <c r="M1" s="42" t="s">
        <v>7</v>
      </c>
      <c r="N1" s="2"/>
    </row>
    <row r="2" spans="1:14" ht="18.600000000000001">
      <c r="A2" s="3"/>
      <c r="B2" s="3"/>
      <c r="C2" s="3"/>
      <c r="D2" s="3"/>
      <c r="E2" s="3"/>
      <c r="F2" s="15"/>
      <c r="G2" s="15"/>
      <c r="H2" s="15"/>
      <c r="I2" s="15"/>
      <c r="J2" s="15"/>
      <c r="K2" s="15"/>
      <c r="L2" s="15"/>
      <c r="M2" s="15"/>
      <c r="N2" s="3"/>
    </row>
    <row r="3" spans="1:14" ht="21">
      <c r="A3" s="3"/>
      <c r="C3" s="13" t="s">
        <v>8</v>
      </c>
      <c r="D3" s="10"/>
      <c r="E3" s="10"/>
      <c r="F3" s="10"/>
      <c r="G3" s="10"/>
      <c r="H3" s="10"/>
      <c r="I3" s="10"/>
      <c r="J3" s="10"/>
      <c r="K3" s="10"/>
      <c r="L3" s="10"/>
      <c r="M3" s="10"/>
      <c r="N3" s="10"/>
    </row>
    <row r="4" spans="1:14" ht="21">
      <c r="A4" s="5" t="s">
        <v>9</v>
      </c>
      <c r="B4" s="6">
        <v>3</v>
      </c>
      <c r="C4" s="4"/>
    </row>
    <row r="5" spans="1:14" ht="21.6" thickBot="1">
      <c r="A5" s="3"/>
      <c r="C5" s="14" t="s">
        <v>10</v>
      </c>
      <c r="D5" s="11"/>
      <c r="E5" s="11"/>
      <c r="F5" s="11"/>
      <c r="G5" s="11"/>
      <c r="H5" s="11"/>
      <c r="I5" s="11"/>
      <c r="J5" s="11"/>
      <c r="K5" s="11"/>
      <c r="L5" s="11"/>
      <c r="M5" s="11"/>
      <c r="N5" s="12"/>
    </row>
    <row r="6" spans="1:14">
      <c r="A6" s="5"/>
    </row>
    <row r="7" spans="1:14" ht="157.5" customHeight="1">
      <c r="A7" s="3"/>
      <c r="B7" s="7"/>
      <c r="C7" s="655" t="s">
        <v>11</v>
      </c>
      <c r="D7" s="655"/>
      <c r="E7" s="655"/>
      <c r="F7" s="655"/>
      <c r="G7" s="655"/>
      <c r="H7" s="655"/>
      <c r="I7" s="655"/>
      <c r="J7" s="655"/>
      <c r="K7" s="655"/>
      <c r="L7" s="655"/>
      <c r="M7" s="655"/>
      <c r="N7" s="8"/>
    </row>
    <row r="8" spans="1:14" ht="192.75" customHeight="1">
      <c r="A8" s="5"/>
      <c r="C8" s="655" t="s">
        <v>12</v>
      </c>
      <c r="D8" s="655"/>
      <c r="E8" s="655"/>
      <c r="F8" s="655"/>
      <c r="G8" s="655"/>
      <c r="H8" s="655"/>
      <c r="I8" s="655"/>
      <c r="J8" s="655"/>
      <c r="K8" s="9"/>
      <c r="L8" s="9"/>
      <c r="M8" s="9"/>
    </row>
    <row r="9" spans="1:14" ht="36" customHeight="1">
      <c r="A9" s="3"/>
      <c r="C9" s="656" t="s">
        <v>13</v>
      </c>
      <c r="D9" s="656"/>
      <c r="E9" s="656"/>
      <c r="F9" s="656"/>
      <c r="G9" s="656"/>
      <c r="H9" s="656"/>
      <c r="I9" s="656"/>
      <c r="J9" s="656"/>
      <c r="K9" s="9"/>
      <c r="L9" s="9"/>
      <c r="M9" s="9"/>
      <c r="N9" s="9"/>
    </row>
    <row r="10" spans="1:14" ht="18.600000000000001">
      <c r="A10" s="5"/>
      <c r="C10" s="655"/>
      <c r="D10" s="655"/>
      <c r="E10" s="655"/>
      <c r="F10" s="655"/>
      <c r="G10" s="655"/>
      <c r="H10" s="655"/>
      <c r="I10" s="655"/>
      <c r="J10" s="655"/>
      <c r="K10" s="9"/>
      <c r="L10" s="9"/>
      <c r="M10" s="9"/>
      <c r="N10" s="9"/>
    </row>
    <row r="11" spans="1:14" ht="18.600000000000001">
      <c r="A11" s="3"/>
      <c r="C11" s="657"/>
      <c r="D11" s="655"/>
      <c r="E11" s="655"/>
      <c r="F11" s="655"/>
      <c r="G11" s="655"/>
      <c r="H11" s="655"/>
      <c r="I11" s="655"/>
      <c r="J11" s="655"/>
      <c r="K11" s="9"/>
      <c r="L11" s="9"/>
      <c r="M11" s="9"/>
      <c r="N11" s="9"/>
    </row>
    <row r="12" spans="1:14" ht="18.600000000000001">
      <c r="A12" s="5"/>
      <c r="C12" s="655"/>
      <c r="D12" s="655"/>
      <c r="E12" s="655"/>
      <c r="F12" s="655"/>
      <c r="G12" s="655"/>
      <c r="H12" s="655"/>
      <c r="I12" s="655"/>
      <c r="J12" s="655"/>
      <c r="K12" s="9"/>
      <c r="L12" s="9"/>
      <c r="M12" s="9"/>
      <c r="N12" s="9"/>
    </row>
    <row r="13" spans="1:14" ht="18.600000000000001">
      <c r="A13" s="3"/>
      <c r="C13" s="655"/>
      <c r="D13" s="655"/>
      <c r="E13" s="655"/>
      <c r="F13" s="655"/>
      <c r="G13" s="655"/>
      <c r="H13" s="655"/>
      <c r="I13" s="655"/>
      <c r="J13" s="655"/>
      <c r="K13" s="9"/>
      <c r="L13" s="9"/>
      <c r="M13" s="9"/>
      <c r="N13" s="9"/>
    </row>
    <row r="14" spans="1:14" ht="15.95" customHeight="1">
      <c r="A14" s="5"/>
      <c r="C14" s="655"/>
      <c r="D14" s="655"/>
      <c r="E14" s="655"/>
      <c r="F14" s="655"/>
      <c r="G14" s="655"/>
      <c r="H14" s="655"/>
      <c r="I14" s="655"/>
      <c r="J14" s="655"/>
      <c r="K14" s="9"/>
      <c r="L14" s="9"/>
      <c r="M14" s="9"/>
      <c r="N14" s="9"/>
    </row>
    <row r="15" spans="1:14" ht="18.600000000000001">
      <c r="A15" s="3"/>
      <c r="C15" s="655"/>
      <c r="D15" s="655"/>
      <c r="E15" s="655"/>
      <c r="F15" s="655"/>
      <c r="G15" s="655"/>
      <c r="H15" s="655"/>
      <c r="I15" s="655"/>
      <c r="J15" s="655"/>
      <c r="N15" s="9"/>
    </row>
    <row r="16" spans="1:14" ht="18.600000000000001">
      <c r="A16" s="5"/>
      <c r="C16" s="655"/>
      <c r="D16" s="655"/>
      <c r="E16" s="655"/>
      <c r="F16" s="655"/>
      <c r="G16" s="655"/>
      <c r="H16" s="655"/>
      <c r="I16" s="655"/>
      <c r="J16" s="655"/>
      <c r="N16" s="9"/>
    </row>
    <row r="17" spans="1:14" ht="18.600000000000001">
      <c r="A17" s="3"/>
      <c r="C17" s="655"/>
      <c r="D17" s="655"/>
      <c r="E17" s="655"/>
      <c r="F17" s="655"/>
      <c r="G17" s="655"/>
      <c r="H17" s="655"/>
      <c r="I17" s="655"/>
      <c r="J17" s="655"/>
      <c r="K17" s="9"/>
      <c r="L17" s="9"/>
      <c r="M17" s="9"/>
      <c r="N17" s="9"/>
    </row>
    <row r="18" spans="1:14" ht="18.600000000000001">
      <c r="A18" s="5"/>
      <c r="C18" s="655"/>
      <c r="D18" s="655"/>
      <c r="E18" s="655"/>
      <c r="F18" s="655"/>
      <c r="G18" s="655"/>
      <c r="H18" s="655"/>
      <c r="I18" s="655"/>
      <c r="J18" s="655"/>
      <c r="K18" s="9"/>
      <c r="L18" s="9"/>
      <c r="M18" s="9"/>
      <c r="N18" s="9"/>
    </row>
    <row r="19" spans="1:14" ht="18.600000000000001">
      <c r="C19" s="655"/>
      <c r="D19" s="655"/>
      <c r="E19" s="655"/>
      <c r="F19" s="655"/>
      <c r="G19" s="655"/>
      <c r="H19" s="655"/>
      <c r="I19" s="655"/>
      <c r="J19" s="655"/>
    </row>
  </sheetData>
  <mergeCells count="13">
    <mergeCell ref="C16:J16"/>
    <mergeCell ref="C17:J17"/>
    <mergeCell ref="C18:J18"/>
    <mergeCell ref="C19:J19"/>
    <mergeCell ref="C7:M7"/>
    <mergeCell ref="C8:J8"/>
    <mergeCell ref="C9:J9"/>
    <mergeCell ref="C10:J10"/>
    <mergeCell ref="C11:J11"/>
    <mergeCell ref="C12:J12"/>
    <mergeCell ref="C13:J13"/>
    <mergeCell ref="C14:J14"/>
    <mergeCell ref="C15:J15"/>
  </mergeCells>
  <hyperlinks>
    <hyperlink ref="A4" location="'ÍNDICE REMISSIVO'!A1" display="Índice" xr:uid="{00000000-0004-0000-0100-000000000000}"/>
    <hyperlink ref="F1" location="ÍNDICE!A1" display="Índice" xr:uid="{00000000-0004-0000-0100-000001000000}"/>
    <hyperlink ref="G1" location="'TEMAS MATERIAIS'!A1" display="Temas materiais" xr:uid="{00000000-0004-0000-0100-000002000000}"/>
    <hyperlink ref="H1" location="AMBIENTAL!A1" display="Ambiental" xr:uid="{00000000-0004-0000-0100-000003000000}"/>
    <hyperlink ref="I1" location="ECONÔMICO!A1" display="Econômico " xr:uid="{00000000-0004-0000-0100-000004000000}"/>
    <hyperlink ref="J1" location="GOVERNANÇA!A1" display="Governança " xr:uid="{00000000-0004-0000-0100-000005000000}"/>
    <hyperlink ref="K1" location="SOCIAL!A1" display="Social " xr:uid="{00000000-0004-0000-0100-000006000000}"/>
    <hyperlink ref="L1" location="GRI!A1" display="GRI" xr:uid="{00000000-0004-0000-0100-000007000000}"/>
    <hyperlink ref="M1" location="SASB!A1" display="SASB" xr:uid="{00000000-0004-0000-0100-000008000000}"/>
    <hyperlink ref="C9:J9" r:id="rId1" display="LINK RELATÓRIO 2025" xr:uid="{00000000-0004-0000-0100-000009000000}"/>
  </hyperlinks>
  <pageMargins left="0.511811024" right="0.511811024" top="0.78740157499999996" bottom="0.78740157499999996" header="0.31496062000000002" footer="0.31496062000000002"/>
  <pageSetup paperSize="9"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28"/>
  <sheetViews>
    <sheetView showGridLines="0" showRowColHeaders="0" zoomScale="70" zoomScaleNormal="70" workbookViewId="0">
      <pane xSplit="2" ySplit="5" topLeftCell="C24" activePane="bottomRight" state="frozen"/>
      <selection pane="bottomRight" activeCell="Y7" sqref="Y7"/>
      <selection pane="bottomLeft" activeCell="A6" sqref="A6"/>
      <selection pane="topRight" activeCell="C1" sqref="C1"/>
    </sheetView>
  </sheetViews>
  <sheetFormatPr defaultRowHeight="14.45"/>
  <cols>
    <col min="1" max="1" width="2.85546875" customWidth="1"/>
    <col min="2" max="2" width="7.85546875" customWidth="1"/>
    <col min="5" max="5" width="2.28515625" customWidth="1"/>
    <col min="6" max="13" width="22.42578125" customWidth="1"/>
  </cols>
  <sheetData>
    <row r="1" spans="1:19" ht="45.95" customHeight="1">
      <c r="A1" s="2"/>
      <c r="B1" s="45" t="e" vm="1">
        <v>#VALUE!</v>
      </c>
      <c r="C1" s="2"/>
      <c r="D1" s="2"/>
      <c r="E1" s="2"/>
      <c r="F1" s="43" t="s">
        <v>0</v>
      </c>
      <c r="G1" s="42" t="s">
        <v>1</v>
      </c>
      <c r="H1" s="42" t="s">
        <v>2</v>
      </c>
      <c r="I1" s="42" t="s">
        <v>3</v>
      </c>
      <c r="J1" s="42" t="s">
        <v>4</v>
      </c>
      <c r="K1" s="42" t="s">
        <v>5</v>
      </c>
      <c r="L1" s="42" t="s">
        <v>6</v>
      </c>
      <c r="M1" s="42" t="s">
        <v>7</v>
      </c>
      <c r="N1" s="2"/>
    </row>
    <row r="2" spans="1:19" ht="18.600000000000001">
      <c r="A2" s="3"/>
      <c r="B2" s="3"/>
      <c r="C2" s="3"/>
      <c r="D2" s="3"/>
      <c r="E2" s="3"/>
      <c r="F2" s="15"/>
      <c r="G2" s="15"/>
      <c r="H2" s="15"/>
      <c r="I2" s="15"/>
      <c r="J2" s="15"/>
      <c r="K2" s="15"/>
      <c r="L2" s="15"/>
      <c r="M2" s="15"/>
      <c r="N2" s="3"/>
    </row>
    <row r="3" spans="1:19" ht="21">
      <c r="A3" s="3"/>
      <c r="C3" s="13" t="s">
        <v>8</v>
      </c>
      <c r="D3" s="10"/>
      <c r="E3" s="10"/>
      <c r="F3" s="10"/>
      <c r="G3" s="10"/>
      <c r="H3" s="10"/>
      <c r="I3" s="10"/>
      <c r="J3" s="10"/>
      <c r="K3" s="10"/>
      <c r="L3" s="10"/>
      <c r="M3" s="10"/>
      <c r="N3" s="10"/>
      <c r="S3" s="21"/>
    </row>
    <row r="4" spans="1:19" ht="21">
      <c r="A4" s="5" t="s">
        <v>9</v>
      </c>
      <c r="B4" s="6">
        <v>3</v>
      </c>
      <c r="C4" s="4"/>
    </row>
    <row r="5" spans="1:19" ht="21.6" thickBot="1">
      <c r="A5" s="3"/>
      <c r="C5" s="14" t="s">
        <v>0</v>
      </c>
      <c r="D5" s="11"/>
      <c r="E5" s="11"/>
      <c r="F5" s="11"/>
      <c r="G5" s="11"/>
      <c r="H5" s="11"/>
      <c r="I5" s="11"/>
      <c r="J5" s="11"/>
      <c r="K5" s="11"/>
      <c r="L5" s="8"/>
      <c r="M5" s="8"/>
      <c r="N5" s="8"/>
    </row>
    <row r="6" spans="1:19">
      <c r="A6" s="5"/>
    </row>
    <row r="7" spans="1:19" ht="21">
      <c r="A7" s="3"/>
      <c r="B7" s="7"/>
      <c r="C7" s="22" t="s">
        <v>1</v>
      </c>
      <c r="D7" s="23"/>
      <c r="E7" s="23"/>
      <c r="F7" s="23"/>
      <c r="G7" s="23"/>
      <c r="H7" s="23"/>
      <c r="I7" s="23"/>
      <c r="J7" s="23"/>
      <c r="K7" s="23"/>
      <c r="L7" s="26"/>
      <c r="M7" s="26"/>
      <c r="N7" s="26"/>
      <c r="O7" s="20"/>
      <c r="P7" s="20"/>
      <c r="Q7" s="20"/>
      <c r="R7" s="20"/>
    </row>
    <row r="8" spans="1:19" ht="44.45" customHeight="1">
      <c r="A8" s="5"/>
      <c r="C8" s="655" t="s">
        <v>14</v>
      </c>
      <c r="D8" s="658"/>
      <c r="E8" s="658"/>
      <c r="F8" s="658"/>
      <c r="G8" s="658"/>
      <c r="H8" s="658"/>
      <c r="I8" s="658"/>
      <c r="J8" s="658"/>
      <c r="K8" s="658"/>
      <c r="L8" s="658"/>
      <c r="M8" s="658"/>
      <c r="N8" s="658"/>
    </row>
    <row r="9" spans="1:19" ht="18.600000000000001">
      <c r="A9" s="3"/>
      <c r="B9" s="7"/>
      <c r="C9" s="22" t="s">
        <v>3</v>
      </c>
      <c r="D9" s="22"/>
      <c r="E9" s="22"/>
      <c r="F9" s="22"/>
      <c r="G9" s="22"/>
      <c r="H9" s="22"/>
      <c r="I9" s="22"/>
      <c r="J9" s="22"/>
      <c r="K9" s="22"/>
      <c r="L9" s="22"/>
      <c r="M9" s="22"/>
      <c r="N9" s="22"/>
      <c r="O9" s="20"/>
      <c r="P9" s="20"/>
      <c r="Q9" s="20"/>
      <c r="R9" s="20"/>
    </row>
    <row r="10" spans="1:19" ht="44.45" customHeight="1">
      <c r="A10" s="5"/>
      <c r="C10" s="655" t="s">
        <v>15</v>
      </c>
      <c r="D10" s="655"/>
      <c r="E10" s="655"/>
      <c r="F10" s="655"/>
      <c r="G10" s="655"/>
      <c r="H10" s="655"/>
      <c r="I10" s="655"/>
      <c r="J10" s="655"/>
      <c r="K10" s="655"/>
      <c r="L10" s="655"/>
      <c r="M10" s="655"/>
      <c r="N10" s="19"/>
    </row>
    <row r="11" spans="1:19" ht="18.600000000000001">
      <c r="A11" s="5"/>
      <c r="C11" s="1"/>
      <c r="D11" s="1"/>
      <c r="E11" s="1"/>
      <c r="F11" s="1"/>
      <c r="G11" s="1"/>
      <c r="H11" s="1"/>
      <c r="I11" s="1"/>
      <c r="J11" s="1"/>
      <c r="K11" s="1"/>
      <c r="L11" s="1"/>
      <c r="M11" s="1"/>
      <c r="N11" s="19"/>
    </row>
    <row r="12" spans="1:19" ht="18.600000000000001">
      <c r="A12" s="3"/>
      <c r="B12" s="7"/>
      <c r="C12" s="22" t="s">
        <v>2</v>
      </c>
      <c r="D12" s="22"/>
      <c r="E12" s="22"/>
      <c r="F12" s="22"/>
      <c r="G12" s="22"/>
      <c r="H12" s="22"/>
      <c r="I12" s="22"/>
      <c r="J12" s="22"/>
      <c r="K12" s="22"/>
      <c r="L12" s="22"/>
      <c r="M12" s="22"/>
      <c r="N12" s="22"/>
      <c r="O12" s="20"/>
      <c r="P12" s="21"/>
      <c r="Q12" s="20"/>
      <c r="R12" s="20"/>
    </row>
    <row r="13" spans="1:19" ht="66.599999999999994" customHeight="1">
      <c r="A13" s="5"/>
      <c r="C13" s="655" t="s">
        <v>16</v>
      </c>
      <c r="D13" s="655"/>
      <c r="E13" s="655"/>
      <c r="F13" s="655"/>
      <c r="G13" s="655"/>
      <c r="H13" s="655"/>
      <c r="I13" s="655"/>
      <c r="J13" s="655"/>
      <c r="K13" s="655"/>
      <c r="L13" s="655"/>
      <c r="M13" s="655"/>
      <c r="N13" s="19"/>
      <c r="S13" s="25"/>
    </row>
    <row r="14" spans="1:19">
      <c r="A14" s="5"/>
      <c r="C14" s="659"/>
      <c r="D14" s="659"/>
      <c r="E14" s="659"/>
      <c r="F14" s="659"/>
      <c r="G14" s="659"/>
      <c r="H14" s="659"/>
      <c r="I14" s="659"/>
      <c r="J14" s="659"/>
      <c r="K14" s="659"/>
      <c r="L14" s="659"/>
      <c r="M14" s="659"/>
      <c r="N14" s="659"/>
    </row>
    <row r="15" spans="1:19" ht="18.600000000000001">
      <c r="A15" s="3"/>
      <c r="B15" s="7"/>
      <c r="C15" s="22" t="s">
        <v>17</v>
      </c>
      <c r="D15" s="22"/>
      <c r="E15" s="22"/>
      <c r="F15" s="22"/>
      <c r="G15" s="22"/>
      <c r="H15" s="22"/>
      <c r="I15" s="22"/>
      <c r="J15" s="22"/>
      <c r="K15" s="22"/>
      <c r="L15" s="22"/>
      <c r="M15" s="22"/>
      <c r="N15" s="22"/>
      <c r="O15" s="20"/>
      <c r="P15" s="20"/>
      <c r="Q15" s="20"/>
      <c r="R15" s="20"/>
    </row>
    <row r="16" spans="1:19" ht="62.45" customHeight="1">
      <c r="A16" s="5"/>
      <c r="C16" s="655" t="s">
        <v>18</v>
      </c>
      <c r="D16" s="655"/>
      <c r="E16" s="655"/>
      <c r="F16" s="655"/>
      <c r="G16" s="655"/>
      <c r="H16" s="655"/>
      <c r="I16" s="655"/>
      <c r="J16" s="655"/>
      <c r="K16" s="655"/>
      <c r="L16" s="655"/>
      <c r="M16" s="655"/>
      <c r="N16" s="19"/>
    </row>
    <row r="17" spans="1:18">
      <c r="A17" s="5"/>
      <c r="C17" s="659"/>
      <c r="D17" s="659"/>
      <c r="E17" s="659"/>
      <c r="F17" s="659"/>
      <c r="G17" s="659"/>
      <c r="H17" s="659"/>
      <c r="I17" s="659"/>
      <c r="J17" s="659"/>
      <c r="K17" s="659"/>
      <c r="L17" s="659"/>
      <c r="M17" s="659"/>
      <c r="N17" s="659"/>
    </row>
    <row r="18" spans="1:18" ht="18.600000000000001">
      <c r="A18" s="3"/>
      <c r="B18" s="7"/>
      <c r="C18" s="22" t="s">
        <v>19</v>
      </c>
      <c r="D18" s="24"/>
      <c r="E18" s="24"/>
      <c r="F18" s="24"/>
      <c r="G18" s="24"/>
      <c r="H18" s="24"/>
      <c r="I18" s="24"/>
      <c r="J18" s="24"/>
      <c r="K18" s="24"/>
      <c r="L18" s="24"/>
      <c r="M18" s="24"/>
      <c r="N18" s="24"/>
      <c r="O18" s="20"/>
      <c r="P18" s="20"/>
      <c r="Q18" s="20"/>
      <c r="R18" s="20"/>
    </row>
    <row r="19" spans="1:18" ht="62.1" customHeight="1">
      <c r="A19" s="5"/>
      <c r="C19" s="655" t="s">
        <v>20</v>
      </c>
      <c r="D19" s="655"/>
      <c r="E19" s="655"/>
      <c r="F19" s="655"/>
      <c r="G19" s="655"/>
      <c r="H19" s="655"/>
      <c r="I19" s="655"/>
      <c r="J19" s="655"/>
      <c r="K19" s="655"/>
      <c r="L19" s="655"/>
      <c r="M19" s="655"/>
      <c r="N19" s="19"/>
    </row>
    <row r="20" spans="1:18" ht="18.600000000000001">
      <c r="A20" s="3"/>
      <c r="B20" s="7"/>
      <c r="C20" s="21"/>
      <c r="D20" s="20"/>
      <c r="E20" s="20"/>
      <c r="F20" s="20"/>
      <c r="G20" s="20"/>
      <c r="H20" s="20"/>
      <c r="I20" s="20"/>
      <c r="J20" s="20"/>
      <c r="K20" s="20"/>
      <c r="L20" s="20"/>
      <c r="M20" s="20"/>
      <c r="N20" s="20"/>
      <c r="O20" s="20"/>
      <c r="P20" s="20"/>
      <c r="Q20" s="20"/>
      <c r="R20" s="20"/>
    </row>
    <row r="21" spans="1:18" ht="18.600000000000001">
      <c r="A21" s="5"/>
      <c r="C21" s="22" t="s">
        <v>6</v>
      </c>
      <c r="D21" s="24"/>
      <c r="E21" s="24"/>
      <c r="F21" s="24"/>
      <c r="G21" s="24"/>
      <c r="H21" s="24"/>
      <c r="I21" s="24"/>
      <c r="J21" s="24"/>
      <c r="K21" s="24"/>
      <c r="L21" s="24"/>
      <c r="M21" s="24"/>
      <c r="N21" s="24"/>
    </row>
    <row r="22" spans="1:18" ht="58.5" customHeight="1">
      <c r="A22" s="3"/>
      <c r="B22" s="7"/>
      <c r="C22" s="655" t="s">
        <v>21</v>
      </c>
      <c r="D22" s="655"/>
      <c r="E22" s="655"/>
      <c r="F22" s="655"/>
      <c r="G22" s="655"/>
      <c r="H22" s="655"/>
      <c r="I22" s="655"/>
      <c r="J22" s="655"/>
      <c r="K22" s="655"/>
      <c r="L22" s="655"/>
      <c r="M22" s="655"/>
      <c r="N22" s="20"/>
      <c r="O22" s="20"/>
      <c r="P22" s="20"/>
      <c r="Q22" s="20"/>
      <c r="R22" s="20"/>
    </row>
    <row r="23" spans="1:18">
      <c r="A23" s="5"/>
      <c r="C23" s="659"/>
      <c r="D23" s="659"/>
      <c r="E23" s="659"/>
      <c r="F23" s="659"/>
      <c r="G23" s="659"/>
      <c r="H23" s="659"/>
      <c r="I23" s="659"/>
      <c r="J23" s="659"/>
      <c r="K23" s="659"/>
      <c r="L23" s="659"/>
      <c r="M23" s="659"/>
      <c r="N23" s="659"/>
    </row>
    <row r="24" spans="1:18" ht="18.600000000000001">
      <c r="A24" s="3"/>
      <c r="B24" s="7"/>
      <c r="C24" s="22" t="s">
        <v>7</v>
      </c>
      <c r="D24" s="24"/>
      <c r="E24" s="24"/>
      <c r="F24" s="24"/>
      <c r="G24" s="24"/>
      <c r="H24" s="24"/>
      <c r="I24" s="24"/>
      <c r="J24" s="24"/>
      <c r="K24" s="24"/>
      <c r="L24" s="24"/>
      <c r="M24" s="24"/>
      <c r="N24" s="24"/>
      <c r="O24" s="20"/>
      <c r="P24" s="20"/>
      <c r="Q24" s="20"/>
      <c r="R24" s="20"/>
    </row>
    <row r="25" spans="1:18" ht="83.1" customHeight="1">
      <c r="A25" s="5"/>
      <c r="C25" s="655" t="s">
        <v>22</v>
      </c>
      <c r="D25" s="655"/>
      <c r="E25" s="655"/>
      <c r="F25" s="655"/>
      <c r="G25" s="655"/>
      <c r="H25" s="655"/>
      <c r="I25" s="655"/>
      <c r="J25" s="655"/>
      <c r="K25" s="655"/>
      <c r="L25" s="655"/>
      <c r="M25" s="655"/>
      <c r="N25" s="1"/>
    </row>
    <row r="26" spans="1:18">
      <c r="C26" s="16"/>
      <c r="D26" s="16"/>
      <c r="E26" s="16"/>
      <c r="F26" s="16"/>
      <c r="G26" s="16"/>
      <c r="H26" s="16"/>
      <c r="I26" s="16"/>
      <c r="J26" s="16"/>
      <c r="K26" s="16"/>
      <c r="L26" s="16"/>
      <c r="M26" s="16"/>
      <c r="N26" s="16"/>
      <c r="O26" s="16"/>
      <c r="P26" s="16"/>
      <c r="Q26" s="16"/>
      <c r="R26" s="16"/>
    </row>
    <row r="27" spans="1:18">
      <c r="C27" s="16"/>
      <c r="D27" s="16"/>
      <c r="E27" s="16"/>
      <c r="F27" s="16"/>
      <c r="G27" s="16"/>
      <c r="H27" s="16"/>
      <c r="I27" s="16"/>
      <c r="J27" s="16"/>
      <c r="K27" s="16"/>
      <c r="L27" s="16"/>
      <c r="M27" s="16"/>
      <c r="N27" s="16"/>
      <c r="O27" s="16"/>
      <c r="P27" s="16"/>
      <c r="Q27" s="16"/>
      <c r="R27" s="16"/>
    </row>
    <row r="28" spans="1:18">
      <c r="C28" s="16"/>
      <c r="D28" s="16"/>
      <c r="E28" s="16"/>
      <c r="F28" s="16"/>
      <c r="G28" s="16"/>
      <c r="H28" s="16"/>
      <c r="I28" s="16"/>
      <c r="J28" s="16"/>
      <c r="K28" s="16"/>
      <c r="L28" s="16"/>
      <c r="M28" s="16"/>
      <c r="N28" s="16"/>
      <c r="O28" s="16"/>
      <c r="P28" s="16"/>
      <c r="Q28" s="16"/>
      <c r="R28" s="16"/>
    </row>
  </sheetData>
  <mergeCells count="10">
    <mergeCell ref="C25:M25"/>
    <mergeCell ref="C8:N8"/>
    <mergeCell ref="C14:N14"/>
    <mergeCell ref="C17:N17"/>
    <mergeCell ref="C23:N23"/>
    <mergeCell ref="C13:M13"/>
    <mergeCell ref="C10:M10"/>
    <mergeCell ref="C16:M16"/>
    <mergeCell ref="C19:M19"/>
    <mergeCell ref="C22:M22"/>
  </mergeCells>
  <hyperlinks>
    <hyperlink ref="A4" location="'ÍNDICE REMISSIVO'!A1" display="Índice" xr:uid="{00000000-0004-0000-0200-000000000000}"/>
    <hyperlink ref="L1" location="GRI!A1" display="GRI" xr:uid="{00000000-0004-0000-0200-000001000000}"/>
    <hyperlink ref="M1" location="SASB!A1" display="SASB" xr:uid="{00000000-0004-0000-0200-000002000000}"/>
    <hyperlink ref="K1" location="SOCIAL!A1" display="Social " xr:uid="{00000000-0004-0000-0200-000003000000}"/>
    <hyperlink ref="F1" location="ÍNDICE!A1" display="Índice" xr:uid="{00000000-0004-0000-0200-000004000000}"/>
    <hyperlink ref="G1" location="'TEMAS MATERIAIS'!A1" display="Temas materiais" xr:uid="{00000000-0004-0000-0200-000005000000}"/>
    <hyperlink ref="H1" location="AMBIENTAL!A1" display="Ambiental" xr:uid="{00000000-0004-0000-0200-000006000000}"/>
    <hyperlink ref="I1" location="ECONÔMICO!A1" display="Econômico " xr:uid="{00000000-0004-0000-0200-000007000000}"/>
    <hyperlink ref="J1" location="GOVERNANÇA!A1" display="Governança " xr:uid="{00000000-0004-0000-0200-000008000000}"/>
    <hyperlink ref="B1" location="INTRODUÇÃO!A1" display="INTRODUÇÃO!A1" xr:uid="{00000000-0004-0000-0200-000009000000}"/>
  </hyperlinks>
  <pageMargins left="0.511811024" right="0.511811024" top="0.78740157499999996" bottom="0.78740157499999996" header="0.31496062000000002" footer="0.31496062000000002"/>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95"/>
  <sheetViews>
    <sheetView showGridLines="0" showRowColHeaders="0" zoomScale="60" zoomScaleNormal="60" workbookViewId="0">
      <pane xSplit="2" ySplit="7" topLeftCell="C40" activePane="bottomRight" state="frozen"/>
      <selection pane="bottomRight" activeCell="I49" sqref="I49:K49"/>
      <selection pane="bottomLeft" activeCell="A8" sqref="A8"/>
      <selection pane="topRight" activeCell="C1" sqref="C1"/>
    </sheetView>
  </sheetViews>
  <sheetFormatPr defaultRowHeight="14.45"/>
  <cols>
    <col min="1" max="1" width="2.85546875" customWidth="1"/>
    <col min="2" max="2" width="7.85546875" customWidth="1"/>
    <col min="5" max="5" width="2.28515625" customWidth="1"/>
    <col min="6" max="7" width="22.42578125" customWidth="1"/>
    <col min="8" max="9" width="28.28515625" customWidth="1"/>
    <col min="10" max="10" width="28.28515625" style="387" customWidth="1"/>
    <col min="11" max="11" width="34" customWidth="1"/>
    <col min="12" max="12" width="26.28515625" customWidth="1"/>
    <col min="13" max="13" width="28.28515625" customWidth="1"/>
    <col min="14" max="14" width="38.140625" customWidth="1"/>
  </cols>
  <sheetData>
    <row r="1" spans="1:18" ht="45.95" customHeight="1">
      <c r="A1" s="2"/>
      <c r="B1" s="45" t="e" vm="1">
        <v>#VALUE!</v>
      </c>
      <c r="C1" s="2"/>
      <c r="D1" s="2"/>
      <c r="E1" s="2"/>
      <c r="F1" s="42" t="str">
        <f>INTRODUCTION!F1</f>
        <v>Table of Contents</v>
      </c>
      <c r="G1" s="43" t="str">
        <f>INTRODUCTION!G1</f>
        <v>Material Topics</v>
      </c>
      <c r="H1" s="42" t="str">
        <f>INTRODUCTION!H1</f>
        <v>Environmental</v>
      </c>
      <c r="I1" s="42" t="str">
        <f>INTRODUCTION!I1</f>
        <v>Economic</v>
      </c>
      <c r="J1" s="410" t="str">
        <f>INTRODUCTION!J1</f>
        <v xml:space="preserve">Governance </v>
      </c>
      <c r="K1" s="42" t="s">
        <v>5</v>
      </c>
      <c r="L1" s="42" t="s">
        <v>6</v>
      </c>
      <c r="M1" s="42" t="s">
        <v>7</v>
      </c>
      <c r="N1" s="2"/>
    </row>
    <row r="2" spans="1:18" ht="18.600000000000001">
      <c r="A2" s="3"/>
      <c r="B2" s="3"/>
      <c r="C2" s="3"/>
      <c r="D2" s="3"/>
      <c r="E2" s="3"/>
      <c r="F2" s="15"/>
      <c r="G2" s="15"/>
      <c r="H2" s="15"/>
      <c r="I2" s="15"/>
      <c r="J2" s="411"/>
      <c r="K2" s="15"/>
      <c r="L2" s="15"/>
      <c r="M2" s="15"/>
      <c r="N2" s="3"/>
    </row>
    <row r="3" spans="1:18" ht="21">
      <c r="A3" s="3"/>
      <c r="C3" s="13" t="s">
        <v>8</v>
      </c>
      <c r="D3" s="10"/>
      <c r="E3" s="10"/>
      <c r="F3" s="10"/>
      <c r="G3" s="10"/>
      <c r="H3" s="10"/>
      <c r="I3" s="10"/>
      <c r="J3" s="412"/>
      <c r="K3" s="10"/>
      <c r="L3" s="10"/>
      <c r="M3" s="10"/>
      <c r="N3" s="10"/>
    </row>
    <row r="4" spans="1:18" ht="21">
      <c r="A4" s="5" t="s">
        <v>9</v>
      </c>
      <c r="B4" s="6">
        <v>3</v>
      </c>
      <c r="C4" s="4"/>
    </row>
    <row r="5" spans="1:18" ht="21">
      <c r="A5" s="3"/>
      <c r="C5" s="26" t="s">
        <v>1</v>
      </c>
      <c r="D5" s="8"/>
      <c r="E5" s="8"/>
      <c r="F5" s="8"/>
      <c r="G5" s="8"/>
      <c r="H5" s="8"/>
      <c r="I5" s="8"/>
      <c r="J5" s="413"/>
      <c r="K5" s="8"/>
      <c r="L5" s="8"/>
      <c r="M5" s="8"/>
      <c r="N5" s="8"/>
    </row>
    <row r="6" spans="1:18" ht="9" customHeight="1">
      <c r="A6" s="3"/>
      <c r="C6" s="26"/>
      <c r="D6" s="8"/>
      <c r="E6" s="8"/>
      <c r="F6" s="8"/>
      <c r="G6" s="8"/>
      <c r="H6" s="8"/>
      <c r="I6" s="8"/>
      <c r="J6" s="413"/>
      <c r="K6" s="8"/>
      <c r="L6" s="8"/>
      <c r="M6" s="8"/>
      <c r="N6" s="8"/>
    </row>
    <row r="7" spans="1:18" ht="18.600000000000001">
      <c r="A7" s="3"/>
      <c r="B7" s="7"/>
      <c r="C7" s="30" t="s">
        <v>23</v>
      </c>
      <c r="D7" s="30"/>
      <c r="E7" s="30"/>
      <c r="F7" s="30"/>
      <c r="G7" s="30" t="s">
        <v>24</v>
      </c>
      <c r="H7" s="30"/>
      <c r="I7" s="30"/>
      <c r="J7" s="30" t="s">
        <v>25</v>
      </c>
      <c r="K7" s="416"/>
      <c r="L7" s="414"/>
      <c r="M7" s="415" t="s">
        <v>26</v>
      </c>
      <c r="N7" s="416"/>
      <c r="O7" s="20"/>
      <c r="P7" s="20"/>
      <c r="Q7" s="20"/>
      <c r="R7" s="20"/>
    </row>
    <row r="8" spans="1:18" ht="18.600000000000001">
      <c r="A8" s="5"/>
      <c r="C8" s="7"/>
      <c r="D8" s="7"/>
      <c r="E8" s="7"/>
      <c r="F8" s="7"/>
      <c r="G8" s="7"/>
      <c r="H8" s="7"/>
      <c r="I8" s="168"/>
      <c r="J8" s="168"/>
      <c r="K8" s="7"/>
      <c r="L8" s="7"/>
      <c r="M8" s="7"/>
      <c r="N8" s="28"/>
    </row>
    <row r="9" spans="1:18" ht="18.600000000000001">
      <c r="A9" s="3"/>
      <c r="B9" s="7"/>
      <c r="C9" s="29" t="s">
        <v>27</v>
      </c>
      <c r="D9" s="29"/>
      <c r="E9" s="29"/>
      <c r="F9" s="29"/>
      <c r="G9" s="29" t="s">
        <v>28</v>
      </c>
      <c r="H9" s="29"/>
      <c r="I9" s="662" t="s">
        <v>29</v>
      </c>
      <c r="J9" s="662"/>
      <c r="K9" s="662"/>
      <c r="L9" s="29"/>
      <c r="M9" s="29" t="s">
        <v>30</v>
      </c>
      <c r="N9" s="29"/>
      <c r="O9" s="20"/>
      <c r="P9" s="20"/>
      <c r="Q9" s="20"/>
      <c r="R9" s="20"/>
    </row>
    <row r="10" spans="1:18" ht="18.600000000000001">
      <c r="A10" s="5"/>
      <c r="C10" s="7"/>
      <c r="D10" s="7"/>
      <c r="E10" s="7"/>
      <c r="F10" s="7"/>
      <c r="G10" s="7"/>
      <c r="H10" s="7"/>
      <c r="I10" s="7"/>
      <c r="J10" s="7"/>
      <c r="K10" s="7"/>
      <c r="L10" s="7"/>
      <c r="M10" s="7"/>
      <c r="N10" s="19"/>
    </row>
    <row r="11" spans="1:18" ht="37.5" customHeight="1">
      <c r="A11" s="5"/>
      <c r="C11" s="29" t="s">
        <v>27</v>
      </c>
      <c r="D11" s="29"/>
      <c r="E11" s="29"/>
      <c r="F11" s="29"/>
      <c r="G11" s="29" t="s">
        <v>31</v>
      </c>
      <c r="H11" s="29"/>
      <c r="I11" s="663" t="s">
        <v>32</v>
      </c>
      <c r="J11" s="663"/>
      <c r="K11" s="663"/>
      <c r="L11" s="29"/>
      <c r="M11" s="29" t="s">
        <v>33</v>
      </c>
      <c r="N11" s="29"/>
    </row>
    <row r="12" spans="1:18" ht="18.600000000000001">
      <c r="A12" s="3"/>
      <c r="B12" s="7"/>
      <c r="C12" s="7"/>
      <c r="D12" s="7"/>
      <c r="E12" s="7"/>
      <c r="F12" s="7"/>
      <c r="G12" s="7"/>
      <c r="H12" s="7"/>
      <c r="I12" s="7"/>
      <c r="J12" s="7"/>
      <c r="K12" s="7"/>
      <c r="L12" s="7"/>
      <c r="M12" s="7"/>
      <c r="N12" s="7"/>
      <c r="O12" s="20"/>
      <c r="P12" s="21"/>
      <c r="Q12" s="20"/>
      <c r="R12" s="20"/>
    </row>
    <row r="13" spans="1:18" ht="18.600000000000001">
      <c r="A13" s="5"/>
      <c r="C13" s="29" t="s">
        <v>27</v>
      </c>
      <c r="D13" s="29"/>
      <c r="E13" s="29"/>
      <c r="F13" s="29"/>
      <c r="G13" s="29" t="s">
        <v>34</v>
      </c>
      <c r="H13" s="29"/>
      <c r="I13" s="660" t="s">
        <v>35</v>
      </c>
      <c r="J13" s="660"/>
      <c r="K13" s="660"/>
      <c r="L13" s="29"/>
      <c r="M13" s="29"/>
      <c r="N13" s="29"/>
    </row>
    <row r="14" spans="1:18" ht="18.600000000000001">
      <c r="A14" s="5"/>
      <c r="C14" s="7"/>
      <c r="D14" s="7"/>
      <c r="E14" s="7"/>
      <c r="F14" s="7"/>
      <c r="G14" s="7"/>
      <c r="H14" s="7"/>
      <c r="I14" s="7"/>
      <c r="J14" s="7"/>
      <c r="K14" s="7"/>
      <c r="L14" s="7"/>
      <c r="M14" s="7"/>
      <c r="N14" s="7"/>
    </row>
    <row r="15" spans="1:18" ht="18.600000000000001">
      <c r="A15" s="3"/>
      <c r="B15" s="7"/>
      <c r="C15" s="29" t="s">
        <v>27</v>
      </c>
      <c r="D15" s="29"/>
      <c r="E15" s="29"/>
      <c r="F15" s="29"/>
      <c r="G15" s="29" t="s">
        <v>36</v>
      </c>
      <c r="H15" s="29"/>
      <c r="I15" s="660" t="s">
        <v>37</v>
      </c>
      <c r="J15" s="660"/>
      <c r="K15" s="660"/>
      <c r="L15" s="29"/>
      <c r="M15" s="29" t="s">
        <v>38</v>
      </c>
      <c r="N15" s="29"/>
      <c r="O15" s="20"/>
      <c r="P15" s="20"/>
      <c r="Q15" s="20"/>
      <c r="R15" s="20"/>
    </row>
    <row r="16" spans="1:18" ht="18.600000000000001">
      <c r="A16" s="5"/>
      <c r="C16" s="7"/>
      <c r="D16" s="7"/>
      <c r="E16" s="7"/>
      <c r="F16" s="7"/>
      <c r="G16" s="7"/>
      <c r="H16" s="7"/>
      <c r="I16" s="7"/>
      <c r="J16" s="7"/>
      <c r="K16" s="7"/>
      <c r="L16" s="7"/>
      <c r="M16" s="7"/>
      <c r="N16" s="7"/>
    </row>
    <row r="17" spans="1:18" ht="18.600000000000001">
      <c r="A17" s="5"/>
      <c r="C17" s="29" t="s">
        <v>27</v>
      </c>
      <c r="D17" s="29"/>
      <c r="E17" s="29"/>
      <c r="F17" s="29"/>
      <c r="G17" s="29" t="s">
        <v>39</v>
      </c>
      <c r="H17" s="29"/>
      <c r="I17" s="660" t="s">
        <v>40</v>
      </c>
      <c r="J17" s="660"/>
      <c r="K17" s="660"/>
      <c r="L17" s="29"/>
      <c r="M17" s="29" t="s">
        <v>41</v>
      </c>
      <c r="N17" s="29"/>
    </row>
    <row r="18" spans="1:18" ht="18.600000000000001">
      <c r="A18" s="3"/>
      <c r="B18" s="7"/>
      <c r="C18" s="7"/>
      <c r="D18" s="7"/>
      <c r="E18" s="7"/>
      <c r="F18" s="7"/>
      <c r="G18" s="7"/>
      <c r="H18" s="7"/>
      <c r="I18" s="7"/>
      <c r="J18" s="7"/>
      <c r="K18" s="7"/>
      <c r="L18" s="7"/>
      <c r="M18" s="7"/>
      <c r="N18" s="7"/>
      <c r="O18" s="20"/>
      <c r="P18" s="20"/>
      <c r="Q18" s="20"/>
      <c r="R18" s="20"/>
    </row>
    <row r="19" spans="1:18" ht="18.600000000000001">
      <c r="A19" s="5"/>
      <c r="C19" s="29" t="s">
        <v>27</v>
      </c>
      <c r="D19" s="29"/>
      <c r="E19" s="29"/>
      <c r="F19" s="29"/>
      <c r="G19" s="29" t="s">
        <v>42</v>
      </c>
      <c r="H19" s="29"/>
      <c r="I19" s="660" t="s">
        <v>43</v>
      </c>
      <c r="J19" s="660"/>
      <c r="K19" s="660"/>
      <c r="L19" s="29"/>
      <c r="M19" s="29" t="s">
        <v>44</v>
      </c>
      <c r="N19" s="29"/>
    </row>
    <row r="20" spans="1:18" ht="18.600000000000001">
      <c r="A20" s="3"/>
      <c r="B20" s="7"/>
      <c r="C20" s="7"/>
      <c r="D20" s="7"/>
      <c r="E20" s="7"/>
      <c r="F20" s="7"/>
      <c r="G20" s="7"/>
      <c r="H20" s="7"/>
      <c r="I20" s="7"/>
      <c r="J20" s="7"/>
      <c r="K20" s="7"/>
      <c r="L20" s="7"/>
      <c r="M20" s="7"/>
      <c r="N20" s="7"/>
      <c r="O20" s="20"/>
      <c r="P20" s="20"/>
      <c r="Q20" s="20"/>
      <c r="R20" s="20"/>
    </row>
    <row r="21" spans="1:18" ht="18.600000000000001">
      <c r="A21" s="5"/>
      <c r="C21" s="29" t="s">
        <v>27</v>
      </c>
      <c r="D21" s="29"/>
      <c r="E21" s="29"/>
      <c r="F21" s="29"/>
      <c r="G21" s="29" t="s">
        <v>45</v>
      </c>
      <c r="H21" s="29"/>
      <c r="I21" s="660" t="s">
        <v>46</v>
      </c>
      <c r="J21" s="660"/>
      <c r="K21" s="660"/>
      <c r="L21" s="29"/>
      <c r="M21" s="29" t="s">
        <v>47</v>
      </c>
      <c r="N21" s="29"/>
    </row>
    <row r="22" spans="1:18" ht="18.600000000000001">
      <c r="A22" s="3"/>
      <c r="B22" s="7"/>
      <c r="C22" s="7"/>
      <c r="D22" s="7"/>
      <c r="E22" s="7"/>
      <c r="F22" s="7"/>
      <c r="G22" s="7"/>
      <c r="H22" s="7"/>
      <c r="I22" s="7"/>
      <c r="J22" s="7"/>
      <c r="K22" s="7"/>
      <c r="L22" s="7"/>
      <c r="M22" s="7"/>
      <c r="N22" s="7"/>
      <c r="O22" s="20"/>
      <c r="P22" s="20"/>
      <c r="Q22" s="20"/>
      <c r="R22" s="20"/>
    </row>
    <row r="23" spans="1:18" ht="18.600000000000001">
      <c r="A23" s="5"/>
      <c r="C23" s="29" t="s">
        <v>27</v>
      </c>
      <c r="D23" s="29"/>
      <c r="E23" s="29"/>
      <c r="F23" s="29"/>
      <c r="G23" s="29" t="s">
        <v>48</v>
      </c>
      <c r="H23" s="29"/>
      <c r="I23" s="660" t="s">
        <v>49</v>
      </c>
      <c r="J23" s="660"/>
      <c r="K23" s="660"/>
      <c r="L23" s="29"/>
      <c r="M23" s="29"/>
      <c r="N23" s="29"/>
    </row>
    <row r="24" spans="1:18" ht="18.600000000000001">
      <c r="A24" s="3"/>
      <c r="B24" s="7"/>
      <c r="C24" s="7"/>
      <c r="D24" s="7"/>
      <c r="E24" s="7"/>
      <c r="F24" s="7"/>
      <c r="G24" s="7"/>
      <c r="H24" s="7"/>
      <c r="I24" s="7"/>
      <c r="J24" s="7"/>
      <c r="K24" s="7"/>
      <c r="L24" s="7"/>
      <c r="M24" s="7"/>
      <c r="N24" s="7"/>
      <c r="O24" s="20"/>
      <c r="P24" s="20"/>
      <c r="Q24" s="20"/>
      <c r="R24" s="20"/>
    </row>
    <row r="25" spans="1:18" ht="18.600000000000001">
      <c r="A25" s="5"/>
      <c r="C25" s="29" t="s">
        <v>19</v>
      </c>
      <c r="D25" s="29"/>
      <c r="E25" s="29"/>
      <c r="F25" s="29"/>
      <c r="G25" s="29" t="s">
        <v>50</v>
      </c>
      <c r="H25" s="29"/>
      <c r="I25" s="660" t="s">
        <v>51</v>
      </c>
      <c r="J25" s="660"/>
      <c r="K25" s="660"/>
      <c r="L25" s="29"/>
      <c r="M25" s="29"/>
      <c r="N25" s="29"/>
    </row>
    <row r="26" spans="1:18" ht="18.600000000000001">
      <c r="C26" s="7"/>
      <c r="D26" s="7"/>
      <c r="E26" s="7"/>
      <c r="F26" s="7"/>
      <c r="G26" s="7"/>
      <c r="H26" s="7"/>
      <c r="I26" s="7"/>
      <c r="J26" s="7"/>
      <c r="K26" s="7"/>
      <c r="L26" s="7"/>
      <c r="M26" s="7"/>
      <c r="N26" s="7"/>
      <c r="O26" s="16"/>
      <c r="P26" s="16"/>
      <c r="Q26" s="16"/>
      <c r="R26" s="16"/>
    </row>
    <row r="27" spans="1:18" ht="18.600000000000001">
      <c r="C27" s="29" t="s">
        <v>19</v>
      </c>
      <c r="D27" s="29"/>
      <c r="E27" s="29"/>
      <c r="F27" s="29"/>
      <c r="G27" s="29" t="s">
        <v>52</v>
      </c>
      <c r="H27" s="29"/>
      <c r="I27" s="660" t="s">
        <v>53</v>
      </c>
      <c r="J27" s="660"/>
      <c r="K27" s="660"/>
      <c r="L27" s="29"/>
      <c r="M27" s="29" t="s">
        <v>54</v>
      </c>
      <c r="N27" s="29"/>
      <c r="O27" s="16"/>
      <c r="P27" s="16"/>
      <c r="Q27" s="16"/>
      <c r="R27" s="16"/>
    </row>
    <row r="28" spans="1:18" ht="18.600000000000001">
      <c r="C28" s="7"/>
      <c r="D28" s="7"/>
      <c r="E28" s="7"/>
      <c r="F28" s="7"/>
      <c r="G28" s="7"/>
      <c r="H28" s="7"/>
      <c r="I28" s="7"/>
      <c r="J28" s="7"/>
      <c r="K28" s="7"/>
      <c r="L28" s="7"/>
      <c r="M28" s="7"/>
      <c r="N28" s="7"/>
      <c r="O28" s="16"/>
      <c r="P28" s="16"/>
      <c r="Q28" s="16"/>
      <c r="R28" s="16"/>
    </row>
    <row r="29" spans="1:18" ht="18.600000000000001">
      <c r="C29" s="29" t="s">
        <v>19</v>
      </c>
      <c r="D29" s="29"/>
      <c r="E29" s="29"/>
      <c r="F29" s="29"/>
      <c r="G29" s="29" t="s">
        <v>55</v>
      </c>
      <c r="H29" s="29"/>
      <c r="I29" s="660" t="s">
        <v>56</v>
      </c>
      <c r="J29" s="660"/>
      <c r="K29" s="660"/>
      <c r="L29" s="29"/>
      <c r="M29" s="29" t="s">
        <v>57</v>
      </c>
      <c r="N29" s="29"/>
    </row>
    <row r="30" spans="1:18" ht="18.600000000000001">
      <c r="C30" s="7"/>
      <c r="D30" s="7"/>
      <c r="E30" s="7"/>
      <c r="F30" s="7"/>
      <c r="G30" s="7"/>
      <c r="H30" s="7"/>
      <c r="I30" s="7"/>
      <c r="J30" s="7"/>
      <c r="K30" s="7"/>
      <c r="L30" s="7"/>
      <c r="M30" s="7"/>
      <c r="N30" s="7"/>
    </row>
    <row r="31" spans="1:18" ht="18.600000000000001">
      <c r="C31" s="29" t="s">
        <v>19</v>
      </c>
      <c r="D31" s="29"/>
      <c r="E31" s="29"/>
      <c r="F31" s="29"/>
      <c r="G31" s="29" t="s">
        <v>58</v>
      </c>
      <c r="H31" s="29"/>
      <c r="I31" s="660" t="s">
        <v>59</v>
      </c>
      <c r="J31" s="660"/>
      <c r="K31" s="660"/>
      <c r="L31" s="29"/>
      <c r="M31" s="29"/>
      <c r="N31" s="29"/>
    </row>
    <row r="32" spans="1:18" ht="18.600000000000001">
      <c r="C32" s="7"/>
      <c r="D32" s="7"/>
      <c r="E32" s="7"/>
      <c r="F32" s="7"/>
      <c r="G32" s="7"/>
      <c r="H32" s="7"/>
      <c r="I32" s="7"/>
      <c r="J32" s="7"/>
      <c r="K32" s="7"/>
      <c r="L32" s="7"/>
      <c r="M32" s="7"/>
      <c r="N32" s="7"/>
    </row>
    <row r="33" spans="3:14" ht="18.600000000000001">
      <c r="C33" s="29" t="s">
        <v>19</v>
      </c>
      <c r="D33" s="29"/>
      <c r="E33" s="29"/>
      <c r="F33" s="29"/>
      <c r="G33" s="29" t="s">
        <v>60</v>
      </c>
      <c r="H33" s="29"/>
      <c r="I33" s="660" t="s">
        <v>61</v>
      </c>
      <c r="J33" s="660"/>
      <c r="K33" s="660"/>
      <c r="L33" s="29"/>
      <c r="M33" s="29"/>
      <c r="N33" s="29"/>
    </row>
    <row r="34" spans="3:14" ht="18.600000000000001">
      <c r="C34" s="7"/>
      <c r="D34" s="7"/>
      <c r="E34" s="7"/>
      <c r="F34" s="7"/>
      <c r="G34" s="7"/>
      <c r="H34" s="7"/>
      <c r="I34" s="7"/>
      <c r="J34" s="7"/>
      <c r="K34" s="7"/>
      <c r="L34" s="7"/>
      <c r="M34" s="7"/>
      <c r="N34" s="7"/>
    </row>
    <row r="35" spans="3:14" ht="18.600000000000001">
      <c r="C35" s="29" t="s">
        <v>3</v>
      </c>
      <c r="D35" s="29"/>
      <c r="E35" s="29"/>
      <c r="F35" s="29"/>
      <c r="G35" s="29" t="s">
        <v>62</v>
      </c>
      <c r="H35" s="29"/>
      <c r="I35" s="660" t="s">
        <v>63</v>
      </c>
      <c r="J35" s="660"/>
      <c r="K35" s="660"/>
      <c r="L35" s="29"/>
      <c r="M35" s="29"/>
      <c r="N35" s="29"/>
    </row>
    <row r="36" spans="3:14" ht="18.600000000000001">
      <c r="C36" s="7"/>
      <c r="D36" s="7"/>
      <c r="E36" s="7"/>
      <c r="F36" s="7"/>
      <c r="G36" s="7"/>
      <c r="H36" s="7"/>
      <c r="I36" s="7"/>
      <c r="J36" s="7"/>
      <c r="K36" s="7"/>
      <c r="L36" s="7"/>
      <c r="M36" s="7"/>
      <c r="N36" s="7"/>
    </row>
    <row r="37" spans="3:14" ht="18.600000000000001">
      <c r="C37" s="29" t="s">
        <v>3</v>
      </c>
      <c r="D37" s="29"/>
      <c r="E37" s="29"/>
      <c r="F37" s="29"/>
      <c r="G37" s="29" t="s">
        <v>64</v>
      </c>
      <c r="H37" s="29"/>
      <c r="I37" s="29"/>
      <c r="J37" s="29"/>
      <c r="K37" s="29"/>
      <c r="L37" s="29"/>
      <c r="M37" s="29" t="s">
        <v>65</v>
      </c>
      <c r="N37" s="29"/>
    </row>
    <row r="38" spans="3:14" ht="18.600000000000001">
      <c r="C38" s="7"/>
      <c r="D38" s="7"/>
      <c r="E38" s="7"/>
      <c r="F38" s="7"/>
      <c r="G38" s="7"/>
      <c r="H38" s="7"/>
      <c r="I38" s="7"/>
      <c r="J38" s="7"/>
      <c r="K38" s="7"/>
      <c r="L38" s="7"/>
      <c r="M38" s="7"/>
      <c r="N38" s="7"/>
    </row>
    <row r="39" spans="3:14" ht="18.600000000000001">
      <c r="C39" s="29" t="s">
        <v>3</v>
      </c>
      <c r="D39" s="29"/>
      <c r="E39" s="29"/>
      <c r="F39" s="29"/>
      <c r="G39" s="29" t="s">
        <v>66</v>
      </c>
      <c r="H39" s="29"/>
      <c r="I39" s="660" t="s">
        <v>67</v>
      </c>
      <c r="J39" s="660"/>
      <c r="K39" s="660"/>
      <c r="L39" s="29"/>
      <c r="M39" s="29" t="s">
        <v>68</v>
      </c>
      <c r="N39" s="29"/>
    </row>
    <row r="40" spans="3:14" ht="18.600000000000001">
      <c r="C40" s="7"/>
      <c r="D40" s="7"/>
      <c r="E40" s="7"/>
      <c r="F40" s="7"/>
      <c r="G40" s="7"/>
      <c r="H40" s="7"/>
      <c r="I40" s="7"/>
      <c r="J40" s="7"/>
      <c r="K40" s="7"/>
      <c r="L40" s="7"/>
      <c r="M40" s="7"/>
      <c r="N40" s="7"/>
    </row>
    <row r="41" spans="3:14" ht="18.600000000000001">
      <c r="C41" s="29" t="s">
        <v>3</v>
      </c>
      <c r="D41" s="404"/>
      <c r="E41" s="404"/>
      <c r="F41" s="404"/>
      <c r="G41" s="504" t="s">
        <v>69</v>
      </c>
      <c r="H41" s="404"/>
      <c r="I41" s="660" t="s">
        <v>70</v>
      </c>
      <c r="J41" s="660"/>
      <c r="K41" s="660"/>
      <c r="L41" s="29"/>
      <c r="M41" s="29" t="s">
        <v>71</v>
      </c>
      <c r="N41" s="29"/>
    </row>
    <row r="42" spans="3:14" ht="18.600000000000001">
      <c r="C42" s="7"/>
      <c r="D42" s="7"/>
      <c r="E42" s="7"/>
      <c r="F42" s="7"/>
      <c r="G42" s="7"/>
      <c r="H42" s="7"/>
      <c r="I42" s="7"/>
      <c r="J42" s="7"/>
      <c r="K42" s="7"/>
      <c r="L42" s="7"/>
      <c r="M42" s="7"/>
      <c r="N42" s="7"/>
    </row>
    <row r="43" spans="3:14" s="409" customFormat="1" ht="18.600000000000001">
      <c r="C43" s="29" t="s">
        <v>3</v>
      </c>
      <c r="D43" s="29"/>
      <c r="E43" s="29"/>
      <c r="F43" s="29"/>
      <c r="G43" s="407" t="s">
        <v>72</v>
      </c>
      <c r="H43" s="29"/>
      <c r="I43" s="660" t="s">
        <v>63</v>
      </c>
      <c r="J43" s="660"/>
      <c r="K43" s="660"/>
      <c r="L43" s="402"/>
      <c r="M43" s="402"/>
      <c r="N43" s="402"/>
    </row>
    <row r="44" spans="3:14" ht="18.600000000000001">
      <c r="C44" s="7"/>
      <c r="D44" s="7"/>
      <c r="E44" s="7"/>
      <c r="F44" s="7"/>
      <c r="G44" s="7"/>
      <c r="H44" s="7"/>
      <c r="I44" s="7"/>
      <c r="J44" s="7"/>
      <c r="K44" s="7"/>
      <c r="L44" s="7"/>
      <c r="M44" s="7"/>
      <c r="N44" s="7"/>
    </row>
    <row r="45" spans="3:14" ht="18.600000000000001">
      <c r="C45" s="29" t="s">
        <v>17</v>
      </c>
      <c r="D45" s="29"/>
      <c r="E45" s="29"/>
      <c r="F45" s="29"/>
      <c r="G45" s="29" t="s">
        <v>73</v>
      </c>
      <c r="H45" s="29"/>
      <c r="I45" s="660" t="s">
        <v>74</v>
      </c>
      <c r="J45" s="660"/>
      <c r="K45" s="660"/>
      <c r="L45" s="29"/>
      <c r="M45" s="29" t="s">
        <v>75</v>
      </c>
      <c r="N45" s="29"/>
    </row>
    <row r="46" spans="3:14" ht="18.600000000000001">
      <c r="C46" s="7"/>
      <c r="D46" s="7"/>
      <c r="E46" s="7"/>
      <c r="F46" s="7"/>
      <c r="G46" s="7"/>
      <c r="H46" s="7"/>
      <c r="I46" s="7"/>
      <c r="J46" s="7"/>
      <c r="K46" s="7"/>
      <c r="L46" s="7"/>
      <c r="M46" s="7"/>
      <c r="N46" s="7"/>
    </row>
    <row r="47" spans="3:14" ht="18.600000000000001">
      <c r="C47" s="29" t="s">
        <v>17</v>
      </c>
      <c r="D47" s="29"/>
      <c r="E47" s="29"/>
      <c r="F47" s="29"/>
      <c r="G47" s="29" t="s">
        <v>76</v>
      </c>
      <c r="H47" s="29"/>
      <c r="I47" s="660" t="s">
        <v>77</v>
      </c>
      <c r="J47" s="660"/>
      <c r="K47" s="660"/>
      <c r="L47" s="29"/>
      <c r="M47" s="29"/>
      <c r="N47" s="29"/>
    </row>
    <row r="48" spans="3:14" ht="18.600000000000001">
      <c r="C48" s="7"/>
      <c r="D48" s="7"/>
      <c r="E48" s="7"/>
      <c r="F48" s="7"/>
      <c r="G48" s="7"/>
      <c r="H48" s="7"/>
      <c r="I48" s="7"/>
      <c r="J48" s="7"/>
      <c r="K48" s="7"/>
      <c r="L48" s="7"/>
      <c r="M48" s="7"/>
      <c r="N48" s="7"/>
    </row>
    <row r="49" spans="3:14" ht="44.25" customHeight="1">
      <c r="C49" s="628" t="s">
        <v>17</v>
      </c>
      <c r="D49" s="29"/>
      <c r="E49" s="29"/>
      <c r="F49" s="29"/>
      <c r="G49" s="628" t="s">
        <v>78</v>
      </c>
      <c r="H49" s="29"/>
      <c r="I49" s="661" t="s">
        <v>79</v>
      </c>
      <c r="J49" s="661"/>
      <c r="K49" s="661"/>
      <c r="L49" s="29"/>
      <c r="M49" s="29"/>
      <c r="N49" s="29"/>
    </row>
    <row r="50" spans="3:14">
      <c r="J50"/>
    </row>
    <row r="51" spans="3:14">
      <c r="J51"/>
    </row>
    <row r="52" spans="3:14">
      <c r="J52"/>
    </row>
    <row r="53" spans="3:14">
      <c r="J53"/>
    </row>
    <row r="54" spans="3:14">
      <c r="J54"/>
    </row>
    <row r="55" spans="3:14">
      <c r="J55"/>
    </row>
    <row r="56" spans="3:14">
      <c r="J56"/>
    </row>
    <row r="57" spans="3:14">
      <c r="J57"/>
    </row>
    <row r="58" spans="3:14">
      <c r="J58"/>
    </row>
    <row r="59" spans="3:14">
      <c r="J59"/>
    </row>
    <row r="60" spans="3:14">
      <c r="J60"/>
    </row>
    <row r="61" spans="3:14">
      <c r="J61"/>
    </row>
    <row r="62" spans="3:14">
      <c r="J62"/>
    </row>
    <row r="63" spans="3:14">
      <c r="J63"/>
    </row>
    <row r="64" spans="3:14">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c r="J78"/>
    </row>
    <row r="79" spans="10:10">
      <c r="J79"/>
    </row>
    <row r="80" spans="10:10">
      <c r="J80"/>
    </row>
    <row r="81" spans="10:10">
      <c r="J81"/>
    </row>
    <row r="82" spans="10:10">
      <c r="J82"/>
    </row>
    <row r="83" spans="10:10">
      <c r="J83"/>
    </row>
    <row r="84" spans="10:10">
      <c r="J84"/>
    </row>
    <row r="85" spans="10:10">
      <c r="J85"/>
    </row>
    <row r="86" spans="10:10">
      <c r="J86"/>
    </row>
    <row r="87" spans="10:10">
      <c r="J87"/>
    </row>
    <row r="88" spans="10:10">
      <c r="J88"/>
    </row>
    <row r="89" spans="10:10">
      <c r="J89"/>
    </row>
    <row r="90" spans="10:10">
      <c r="J90"/>
    </row>
    <row r="91" spans="10:10">
      <c r="J91"/>
    </row>
    <row r="92" spans="10:10">
      <c r="J92"/>
    </row>
    <row r="93" spans="10:10">
      <c r="J93"/>
    </row>
    <row r="94" spans="10:10">
      <c r="J94"/>
    </row>
    <row r="95" spans="10:10">
      <c r="J95"/>
    </row>
  </sheetData>
  <mergeCells count="20">
    <mergeCell ref="I9:K9"/>
    <mergeCell ref="I15:K15"/>
    <mergeCell ref="I13:K13"/>
    <mergeCell ref="I11:K11"/>
    <mergeCell ref="I49:K49"/>
    <mergeCell ref="I47:K47"/>
    <mergeCell ref="I45:K45"/>
    <mergeCell ref="I43:K43"/>
    <mergeCell ref="I41:K41"/>
    <mergeCell ref="I39:K39"/>
    <mergeCell ref="I35:K35"/>
    <mergeCell ref="I33:K33"/>
    <mergeCell ref="I31:K31"/>
    <mergeCell ref="I17:K17"/>
    <mergeCell ref="I29:K29"/>
    <mergeCell ref="I27:K27"/>
    <mergeCell ref="I25:K25"/>
    <mergeCell ref="I23:K23"/>
    <mergeCell ref="I21:K21"/>
    <mergeCell ref="I19:K19"/>
  </mergeCells>
  <hyperlinks>
    <hyperlink ref="A4" location="'ÍNDICE REMISSIVO'!A1" display="Índice" xr:uid="{00000000-0004-0000-0300-000000000000}"/>
    <hyperlink ref="L1" location="GRI!A1" display="GRI" xr:uid="{00000000-0004-0000-0300-000001000000}"/>
    <hyperlink ref="M1" location="SASB!A1" display="SASB" xr:uid="{00000000-0004-0000-0300-000002000000}"/>
    <hyperlink ref="K1" location="SOCIAL!A1" display="Social " xr:uid="{00000000-0004-0000-0300-000003000000}"/>
    <hyperlink ref="B1" location="INTRODUÇÃO!A1" display="INTRODUÇÃO!A1" xr:uid="{00000000-0004-0000-0300-000004000000}"/>
    <hyperlink ref="J1" location="GOVERNANÇA!A1" display="Governança " xr:uid="{00000000-0004-0000-0300-000005000000}"/>
    <hyperlink ref="I1" location="ECONÔMICO!A1" display="Econômico " xr:uid="{00000000-0004-0000-0300-000006000000}"/>
    <hyperlink ref="H1" location="AMBIENTAL!A1" display="Ambiental" xr:uid="{00000000-0004-0000-0300-000007000000}"/>
    <hyperlink ref="G1" location="'TEMAS MATERIAIS'!A1" display="Temas materiais" xr:uid="{00000000-0004-0000-0300-000008000000}"/>
    <hyperlink ref="F1" location="ÍNDICE!A1" display="Índice" xr:uid="{00000000-0004-0000-0300-000009000000}"/>
  </hyperlinks>
  <pageMargins left="0.511811024" right="0.511811024" top="0.78740157499999996" bottom="0.78740157499999996" header="0.31496062000000002" footer="0.31496062000000002"/>
  <pageSetup paperSize="9"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103"/>
  <sheetViews>
    <sheetView showGridLines="0" showRowColHeaders="0" zoomScale="80" zoomScaleNormal="80" workbookViewId="0">
      <pane xSplit="2" ySplit="7" topLeftCell="C125" activePane="bottomRight" state="frozen"/>
      <selection pane="bottomRight" activeCell="R11" sqref="R11"/>
      <selection pane="bottomLeft" activeCell="A8" sqref="A8"/>
      <selection pane="topRight" activeCell="C1" sqref="C1"/>
    </sheetView>
  </sheetViews>
  <sheetFormatPr defaultRowHeight="14.45"/>
  <cols>
    <col min="1" max="1" width="2.85546875" customWidth="1"/>
    <col min="2" max="2" width="7.85546875" customWidth="1"/>
    <col min="5" max="5" width="2.28515625" customWidth="1"/>
    <col min="6" max="13" width="22.42578125" customWidth="1"/>
  </cols>
  <sheetData>
    <row r="1" spans="1:19" ht="45.95" customHeight="1">
      <c r="A1" s="2"/>
      <c r="B1" s="45" t="e" vm="1">
        <v>#VALUE!</v>
      </c>
      <c r="C1" s="2"/>
      <c r="D1" s="2"/>
      <c r="E1" s="2"/>
      <c r="F1" s="42" t="str">
        <f>INTRODUCTION!F1</f>
        <v>Table of Contents</v>
      </c>
      <c r="G1" s="42" t="str">
        <f>INTRODUCTION!G1</f>
        <v>Material Topics</v>
      </c>
      <c r="H1" s="43" t="str">
        <f>INTRODUCTION!H1</f>
        <v>Environmental</v>
      </c>
      <c r="I1" s="42" t="str">
        <f>INTRODUCTION!I1</f>
        <v>Economic</v>
      </c>
      <c r="J1" s="42" t="str">
        <f>INTRODUCTION!J1</f>
        <v xml:space="preserve">Governance </v>
      </c>
      <c r="K1" s="42" t="s">
        <v>5</v>
      </c>
      <c r="L1" s="42" t="s">
        <v>6</v>
      </c>
      <c r="M1" s="42" t="s">
        <v>7</v>
      </c>
      <c r="N1" s="2"/>
    </row>
    <row r="2" spans="1:19" ht="18.600000000000001">
      <c r="A2" s="3"/>
      <c r="B2" s="3"/>
      <c r="C2" s="3"/>
      <c r="D2" s="3"/>
      <c r="E2" s="3"/>
      <c r="F2" s="15"/>
      <c r="G2" s="15"/>
      <c r="H2" s="15"/>
      <c r="I2" s="15"/>
      <c r="J2" s="15"/>
      <c r="K2" s="15"/>
      <c r="L2" s="15"/>
      <c r="M2" s="15"/>
      <c r="N2" s="3"/>
    </row>
    <row r="3" spans="1:19" ht="21">
      <c r="A3" s="3"/>
      <c r="C3" s="13" t="s">
        <v>8</v>
      </c>
      <c r="D3" s="10"/>
      <c r="E3" s="10"/>
      <c r="F3" s="10"/>
      <c r="G3" s="10"/>
      <c r="H3" s="10"/>
      <c r="I3" s="10"/>
      <c r="J3" s="10"/>
      <c r="K3" s="10"/>
      <c r="L3" s="10"/>
      <c r="M3" s="10"/>
      <c r="N3" s="10"/>
      <c r="S3" s="21"/>
    </row>
    <row r="4" spans="1:19" ht="9.6" customHeight="1">
      <c r="A4" s="5" t="s">
        <v>9</v>
      </c>
      <c r="B4" s="6">
        <v>3</v>
      </c>
      <c r="C4" s="4"/>
    </row>
    <row r="5" spans="1:19" ht="31.5" customHeight="1">
      <c r="A5" s="3"/>
      <c r="D5" s="36" t="s">
        <v>2</v>
      </c>
      <c r="E5" s="35"/>
      <c r="F5" s="35"/>
      <c r="G5" s="8"/>
      <c r="H5" s="8"/>
      <c r="I5" s="8"/>
      <c r="J5" s="8"/>
      <c r="K5" s="8"/>
      <c r="L5" s="8"/>
      <c r="M5" s="8"/>
      <c r="N5" s="8"/>
    </row>
    <row r="6" spans="1:19" ht="9" customHeight="1">
      <c r="A6" s="3"/>
      <c r="C6" s="26"/>
      <c r="D6" s="8"/>
      <c r="E6" s="8"/>
      <c r="F6" s="8"/>
      <c r="G6" s="8"/>
      <c r="H6" s="8"/>
      <c r="I6" s="8"/>
      <c r="J6" s="8"/>
      <c r="K6" s="8"/>
      <c r="L6" s="8"/>
      <c r="M6" s="8"/>
      <c r="N6" s="8"/>
    </row>
    <row r="7" spans="1:19" ht="18.600000000000001">
      <c r="A7" s="3"/>
      <c r="B7" s="7"/>
      <c r="C7" s="30" t="s">
        <v>80</v>
      </c>
      <c r="D7" s="30"/>
      <c r="E7" s="30"/>
      <c r="F7" s="30" t="s">
        <v>81</v>
      </c>
      <c r="G7" s="30"/>
      <c r="H7" s="30"/>
      <c r="I7" s="30"/>
      <c r="J7" s="30"/>
      <c r="K7" s="30"/>
      <c r="L7" s="30"/>
      <c r="M7" s="30"/>
      <c r="N7" s="30"/>
      <c r="O7" s="20"/>
      <c r="P7" s="20"/>
      <c r="Q7" s="20"/>
      <c r="R7" s="20"/>
    </row>
    <row r="8" spans="1:19" ht="18.600000000000001">
      <c r="A8" s="5"/>
      <c r="C8" s="7"/>
      <c r="D8" s="7"/>
      <c r="E8" s="7"/>
      <c r="F8" s="7"/>
      <c r="G8" s="7"/>
      <c r="H8" s="7"/>
      <c r="I8" s="7"/>
      <c r="J8" s="7"/>
      <c r="K8" s="7"/>
      <c r="L8" s="7"/>
      <c r="M8" s="7"/>
      <c r="N8" s="28"/>
    </row>
    <row r="9" spans="1:19" ht="18.600000000000001">
      <c r="A9" s="5"/>
      <c r="C9" s="29" t="s">
        <v>82</v>
      </c>
      <c r="D9" s="29"/>
      <c r="E9" s="29"/>
      <c r="F9" s="407" t="s">
        <v>83</v>
      </c>
      <c r="G9" s="29"/>
      <c r="H9" s="29"/>
      <c r="I9" s="29"/>
      <c r="J9" s="29"/>
      <c r="K9" s="29"/>
      <c r="L9" s="29"/>
      <c r="M9" s="29"/>
      <c r="N9" s="29"/>
      <c r="O9" s="32"/>
      <c r="P9" s="33"/>
    </row>
    <row r="10" spans="1:19" ht="18.600000000000001">
      <c r="A10" s="5"/>
      <c r="C10" s="7"/>
      <c r="D10" s="7"/>
      <c r="E10" s="7"/>
      <c r="F10" s="7"/>
      <c r="G10" s="7"/>
      <c r="H10" s="7"/>
      <c r="I10" s="7"/>
      <c r="J10" s="7"/>
      <c r="K10" s="7"/>
      <c r="L10" s="7"/>
      <c r="M10" s="7"/>
      <c r="N10" s="28"/>
    </row>
    <row r="11" spans="1:19" ht="18.600000000000001">
      <c r="A11" s="5"/>
      <c r="C11" s="29" t="s">
        <v>84</v>
      </c>
      <c r="D11" s="29"/>
      <c r="E11" s="29"/>
      <c r="F11" s="407" t="s">
        <v>85</v>
      </c>
      <c r="G11" s="29"/>
      <c r="H11" s="29"/>
      <c r="I11" s="29"/>
      <c r="J11" s="29"/>
      <c r="K11" s="29"/>
      <c r="L11" s="29"/>
      <c r="M11" s="29"/>
      <c r="N11" s="29"/>
      <c r="O11" s="32"/>
      <c r="P11" s="33"/>
    </row>
    <row r="12" spans="1:19" ht="18.600000000000001">
      <c r="A12" s="5"/>
      <c r="C12" s="7"/>
      <c r="D12" s="7"/>
      <c r="E12" s="7"/>
      <c r="F12" s="7"/>
      <c r="G12" s="7"/>
      <c r="H12" s="7"/>
      <c r="I12" s="7"/>
      <c r="J12" s="7"/>
      <c r="K12" s="7"/>
      <c r="L12" s="7"/>
      <c r="M12" s="7"/>
      <c r="N12" s="28"/>
    </row>
    <row r="13" spans="1:19" ht="18.600000000000001">
      <c r="A13" s="5"/>
      <c r="C13" s="29" t="s">
        <v>86</v>
      </c>
      <c r="D13" s="29"/>
      <c r="E13" s="29"/>
      <c r="F13" s="407" t="s">
        <v>87</v>
      </c>
      <c r="G13" s="29"/>
      <c r="H13" s="29"/>
      <c r="I13" s="29"/>
      <c r="J13" s="29"/>
      <c r="K13" s="29"/>
      <c r="L13" s="29"/>
      <c r="M13" s="29"/>
      <c r="N13" s="29"/>
      <c r="O13" s="32"/>
      <c r="P13" s="33"/>
    </row>
    <row r="14" spans="1:19" ht="18.600000000000001">
      <c r="A14" s="5"/>
      <c r="C14" s="7"/>
      <c r="D14" s="7"/>
      <c r="E14" s="7"/>
      <c r="F14" s="7"/>
      <c r="G14" s="7"/>
      <c r="H14" s="7"/>
      <c r="I14" s="7"/>
      <c r="J14" s="7"/>
      <c r="K14" s="7"/>
      <c r="L14" s="7"/>
      <c r="M14" s="7"/>
      <c r="N14" s="28"/>
    </row>
    <row r="15" spans="1:19" ht="18.600000000000001">
      <c r="A15" s="5"/>
      <c r="C15" s="29" t="s">
        <v>88</v>
      </c>
      <c r="D15" s="29"/>
      <c r="E15" s="29"/>
      <c r="F15" s="407" t="s">
        <v>89</v>
      </c>
      <c r="G15" s="29"/>
      <c r="H15" s="29"/>
      <c r="I15" s="29"/>
      <c r="J15" s="29"/>
      <c r="K15" s="29"/>
      <c r="L15" s="29"/>
      <c r="M15" s="29"/>
      <c r="N15" s="29"/>
      <c r="O15" s="32"/>
      <c r="P15" s="33"/>
    </row>
    <row r="16" spans="1:19" ht="18.600000000000001">
      <c r="A16" s="5"/>
      <c r="C16" s="7"/>
      <c r="D16" s="7"/>
      <c r="E16" s="7"/>
      <c r="F16" s="7"/>
      <c r="G16" s="7"/>
      <c r="H16" s="7"/>
      <c r="I16" s="7"/>
      <c r="J16" s="7"/>
      <c r="K16" s="7"/>
      <c r="L16" s="7"/>
      <c r="M16" s="7"/>
      <c r="N16" s="28"/>
    </row>
    <row r="17" spans="1:19" ht="18.600000000000001">
      <c r="A17" s="5"/>
      <c r="C17" s="29" t="s">
        <v>90</v>
      </c>
      <c r="D17" s="29"/>
      <c r="E17" s="29"/>
      <c r="F17" s="407" t="s">
        <v>91</v>
      </c>
      <c r="G17" s="29"/>
      <c r="H17" s="29"/>
      <c r="I17" s="29"/>
      <c r="J17" s="29"/>
      <c r="K17" s="29"/>
      <c r="L17" s="29"/>
      <c r="M17" s="29"/>
      <c r="N17" s="29"/>
      <c r="O17" s="32"/>
      <c r="P17" s="33"/>
    </row>
    <row r="18" spans="1:19" ht="18.600000000000001">
      <c r="A18" s="5"/>
      <c r="C18" s="7"/>
      <c r="D18" s="7"/>
      <c r="E18" s="7"/>
      <c r="F18" s="7"/>
      <c r="G18" s="7"/>
      <c r="H18" s="7"/>
      <c r="I18" s="7"/>
      <c r="J18" s="7"/>
      <c r="K18" s="7"/>
      <c r="L18" s="7"/>
      <c r="M18" s="7"/>
      <c r="N18" s="28"/>
    </row>
    <row r="19" spans="1:19" ht="18.600000000000001">
      <c r="A19" s="5"/>
      <c r="C19" s="29" t="s">
        <v>92</v>
      </c>
      <c r="D19" s="29"/>
      <c r="E19" s="29"/>
      <c r="F19" s="407" t="s">
        <v>93</v>
      </c>
      <c r="G19" s="29"/>
      <c r="H19" s="29"/>
      <c r="I19" s="29"/>
      <c r="J19" s="29"/>
      <c r="K19" s="29"/>
      <c r="L19" s="29"/>
      <c r="M19" s="29"/>
      <c r="N19" s="29"/>
      <c r="O19" s="32"/>
      <c r="P19" s="33"/>
    </row>
    <row r="20" spans="1:19" ht="18.600000000000001">
      <c r="A20" s="5"/>
      <c r="C20" s="7"/>
      <c r="D20" s="7"/>
      <c r="E20" s="7"/>
      <c r="F20" s="7"/>
      <c r="G20" s="7"/>
      <c r="H20" s="7"/>
      <c r="I20" s="7"/>
      <c r="J20" s="7"/>
      <c r="K20" s="7"/>
      <c r="L20" s="7"/>
      <c r="M20" s="7"/>
      <c r="N20" s="28"/>
    </row>
    <row r="21" spans="1:19" ht="18.600000000000001">
      <c r="A21" s="5"/>
      <c r="C21" s="29" t="s">
        <v>94</v>
      </c>
      <c r="D21" s="29"/>
      <c r="E21" s="29"/>
      <c r="F21" s="407" t="s">
        <v>95</v>
      </c>
      <c r="G21" s="29"/>
      <c r="H21" s="29"/>
      <c r="I21" s="29"/>
      <c r="J21" s="29"/>
      <c r="K21" s="29"/>
      <c r="L21" s="29"/>
      <c r="M21" s="29"/>
      <c r="N21" s="29"/>
      <c r="O21" s="32"/>
      <c r="P21" s="33"/>
    </row>
    <row r="22" spans="1:19" ht="18.600000000000001">
      <c r="A22" s="5"/>
      <c r="C22" s="7"/>
      <c r="D22" s="7"/>
      <c r="E22" s="7"/>
      <c r="F22" s="7"/>
      <c r="G22" s="7"/>
      <c r="H22" s="7"/>
      <c r="I22" s="7"/>
      <c r="J22" s="7"/>
      <c r="K22" s="7"/>
      <c r="L22" s="7"/>
      <c r="M22" s="7"/>
      <c r="N22" s="28"/>
    </row>
    <row r="23" spans="1:19" ht="18.600000000000001">
      <c r="A23" s="5"/>
      <c r="C23" s="29" t="s">
        <v>96</v>
      </c>
      <c r="D23" s="29"/>
      <c r="E23" s="29"/>
      <c r="F23" s="407" t="s">
        <v>97</v>
      </c>
      <c r="G23" s="29"/>
      <c r="H23" s="29"/>
      <c r="I23" s="29"/>
      <c r="J23" s="29"/>
      <c r="K23" s="29"/>
      <c r="L23" s="29"/>
      <c r="M23" s="29"/>
      <c r="N23" s="29"/>
      <c r="O23" s="32"/>
      <c r="P23" s="33"/>
    </row>
    <row r="24" spans="1:19" ht="18.600000000000001">
      <c r="A24" s="5"/>
      <c r="C24" s="7"/>
      <c r="D24" s="7"/>
      <c r="E24" s="7"/>
      <c r="F24" s="7"/>
      <c r="G24" s="7"/>
      <c r="H24" s="7"/>
      <c r="I24" s="7"/>
      <c r="J24" s="7"/>
      <c r="K24" s="7"/>
      <c r="L24" s="7"/>
      <c r="M24" s="7"/>
      <c r="N24" s="28"/>
    </row>
    <row r="25" spans="1:19" ht="18.600000000000001">
      <c r="A25" s="5"/>
      <c r="C25" s="29" t="s">
        <v>98</v>
      </c>
      <c r="D25" s="29"/>
      <c r="E25" s="29"/>
      <c r="F25" s="29" t="s">
        <v>99</v>
      </c>
      <c r="G25" s="29"/>
      <c r="H25" s="29"/>
      <c r="I25" s="29"/>
      <c r="J25" s="29"/>
      <c r="K25" s="29"/>
      <c r="L25" s="29"/>
      <c r="M25" s="29"/>
      <c r="N25" s="29"/>
      <c r="O25" s="32"/>
      <c r="P25" s="33"/>
    </row>
    <row r="26" spans="1:19" ht="18.600000000000001">
      <c r="A26" s="3"/>
      <c r="B26" s="7"/>
      <c r="C26" s="7"/>
      <c r="D26" s="7"/>
      <c r="E26" s="7"/>
      <c r="F26" s="7"/>
      <c r="G26" s="7"/>
      <c r="H26" s="7"/>
      <c r="I26" s="7"/>
      <c r="J26" s="7"/>
      <c r="K26" s="7"/>
      <c r="L26" s="7"/>
      <c r="M26" s="7"/>
      <c r="N26" s="28"/>
      <c r="O26" s="7"/>
      <c r="P26" s="7"/>
      <c r="Q26" s="20"/>
      <c r="R26" s="20"/>
    </row>
    <row r="27" spans="1:19" ht="18.600000000000001">
      <c r="A27" s="5"/>
      <c r="C27" s="29" t="s">
        <v>100</v>
      </c>
      <c r="D27" s="29"/>
      <c r="E27" s="29"/>
      <c r="F27" s="29" t="s">
        <v>101</v>
      </c>
      <c r="G27" s="29"/>
      <c r="H27" s="29"/>
      <c r="I27" s="29"/>
      <c r="J27" s="29"/>
      <c r="K27" s="29"/>
      <c r="L27" s="29"/>
      <c r="M27" s="29"/>
      <c r="N27" s="29"/>
      <c r="O27" s="34"/>
      <c r="P27" s="34"/>
      <c r="S27" s="25"/>
    </row>
    <row r="28" spans="1:19" ht="18.600000000000001">
      <c r="A28" s="5"/>
      <c r="C28" s="7"/>
      <c r="D28" s="7"/>
      <c r="E28" s="7"/>
      <c r="F28" s="7"/>
      <c r="G28" s="7"/>
      <c r="H28" s="7"/>
      <c r="I28" s="7"/>
      <c r="J28" s="7"/>
      <c r="K28" s="7"/>
      <c r="L28" s="7"/>
      <c r="M28" s="7"/>
      <c r="N28" s="28"/>
      <c r="O28" s="7"/>
      <c r="P28" s="7"/>
    </row>
    <row r="29" spans="1:19" ht="18.600000000000001">
      <c r="A29" s="3"/>
      <c r="B29" s="7"/>
      <c r="C29" s="29" t="s">
        <v>102</v>
      </c>
      <c r="D29" s="29"/>
      <c r="E29" s="29"/>
      <c r="F29" s="29" t="s">
        <v>103</v>
      </c>
      <c r="G29" s="29"/>
      <c r="H29" s="29"/>
      <c r="I29" s="29"/>
      <c r="J29" s="29"/>
      <c r="K29" s="29"/>
      <c r="L29" s="29"/>
      <c r="M29" s="29"/>
      <c r="N29" s="29"/>
      <c r="O29" s="34"/>
      <c r="P29" s="34"/>
      <c r="Q29" s="20"/>
      <c r="R29" s="20"/>
    </row>
    <row r="30" spans="1:19" ht="18.600000000000001">
      <c r="A30" s="5"/>
      <c r="C30" s="7"/>
      <c r="D30" s="7"/>
      <c r="E30" s="7"/>
      <c r="F30" s="7"/>
      <c r="G30" s="7"/>
      <c r="H30" s="7"/>
      <c r="I30" s="7"/>
      <c r="J30" s="7"/>
      <c r="K30" s="7"/>
      <c r="L30" s="7"/>
      <c r="M30" s="7"/>
      <c r="N30" s="28"/>
      <c r="O30" s="7"/>
      <c r="P30" s="7"/>
    </row>
    <row r="31" spans="1:19" ht="18.600000000000001">
      <c r="A31" s="5"/>
      <c r="C31" s="29" t="s">
        <v>104</v>
      </c>
      <c r="D31" s="29"/>
      <c r="E31" s="29"/>
      <c r="F31" s="29" t="s">
        <v>105</v>
      </c>
      <c r="G31" s="29"/>
      <c r="H31" s="29"/>
      <c r="I31" s="29"/>
      <c r="J31" s="29"/>
      <c r="K31" s="29"/>
      <c r="L31" s="29"/>
      <c r="M31" s="29"/>
      <c r="N31" s="29"/>
      <c r="O31" s="34"/>
      <c r="P31" s="34"/>
    </row>
    <row r="32" spans="1:19" ht="18.600000000000001">
      <c r="A32" s="3"/>
      <c r="B32" s="7"/>
      <c r="C32" s="7"/>
      <c r="D32" s="7"/>
      <c r="E32" s="7"/>
      <c r="F32" s="7"/>
      <c r="G32" s="7"/>
      <c r="H32" s="7"/>
      <c r="I32" s="7"/>
      <c r="J32" s="7"/>
      <c r="K32" s="7"/>
      <c r="L32" s="7"/>
      <c r="M32" s="7"/>
      <c r="N32" s="28"/>
      <c r="O32" s="7"/>
      <c r="P32" s="7"/>
      <c r="Q32" s="20"/>
      <c r="R32" s="20"/>
    </row>
    <row r="33" spans="1:18" ht="18.600000000000001">
      <c r="A33" s="5"/>
      <c r="C33" s="29" t="s">
        <v>106</v>
      </c>
      <c r="D33" s="29"/>
      <c r="E33" s="29"/>
      <c r="F33" s="29" t="s">
        <v>107</v>
      </c>
      <c r="G33" s="29"/>
      <c r="H33" s="29"/>
      <c r="I33" s="29"/>
      <c r="J33" s="29"/>
      <c r="K33" s="29"/>
      <c r="L33" s="29"/>
      <c r="M33" s="29"/>
      <c r="N33" s="29"/>
      <c r="O33" s="34"/>
      <c r="P33" s="34"/>
    </row>
    <row r="34" spans="1:18" ht="18.600000000000001">
      <c r="A34" s="3"/>
      <c r="B34" s="7"/>
      <c r="C34" s="7"/>
      <c r="D34" s="7"/>
      <c r="E34" s="7"/>
      <c r="F34" s="7"/>
      <c r="G34" s="7"/>
      <c r="H34" s="7"/>
      <c r="I34" s="7"/>
      <c r="J34" s="7"/>
      <c r="K34" s="7"/>
      <c r="L34" s="7"/>
      <c r="M34" s="7"/>
      <c r="N34" s="28"/>
      <c r="O34" s="7"/>
      <c r="P34" s="7"/>
      <c r="Q34" s="20"/>
      <c r="R34" s="20"/>
    </row>
    <row r="35" spans="1:18" ht="18.600000000000001">
      <c r="A35" s="5"/>
      <c r="C35" s="29" t="s">
        <v>108</v>
      </c>
      <c r="D35" s="29"/>
      <c r="E35" s="29"/>
      <c r="F35" s="29" t="s">
        <v>109</v>
      </c>
      <c r="G35" s="29"/>
      <c r="H35" s="29"/>
      <c r="I35" s="29"/>
      <c r="J35" s="29"/>
      <c r="K35" s="29"/>
      <c r="L35" s="29"/>
      <c r="M35" s="29"/>
      <c r="N35" s="29"/>
      <c r="O35" s="34"/>
      <c r="P35" s="34"/>
    </row>
    <row r="36" spans="1:18" ht="18.600000000000001">
      <c r="A36" s="3"/>
      <c r="B36" s="7"/>
      <c r="C36" s="7"/>
      <c r="D36" s="7"/>
      <c r="E36" s="7"/>
      <c r="F36" s="7"/>
      <c r="G36" s="7"/>
      <c r="H36" s="7"/>
      <c r="I36" s="7"/>
      <c r="J36" s="7"/>
      <c r="K36" s="7"/>
      <c r="L36" s="7"/>
      <c r="M36" s="7"/>
      <c r="N36" s="28"/>
      <c r="O36" s="7"/>
      <c r="P36" s="7"/>
      <c r="Q36" s="20"/>
      <c r="R36" s="20"/>
    </row>
    <row r="37" spans="1:18" ht="18.600000000000001">
      <c r="A37" s="5"/>
      <c r="C37" s="29" t="s">
        <v>110</v>
      </c>
      <c r="D37" s="29"/>
      <c r="E37" s="29"/>
      <c r="F37" s="29" t="s">
        <v>111</v>
      </c>
      <c r="G37" s="29"/>
      <c r="H37" s="29"/>
      <c r="I37" s="29"/>
      <c r="J37" s="29"/>
      <c r="K37" s="29"/>
      <c r="L37" s="29"/>
      <c r="M37" s="29"/>
      <c r="N37" s="29"/>
      <c r="O37" s="34"/>
      <c r="P37" s="34"/>
    </row>
    <row r="38" spans="1:18" ht="18.600000000000001">
      <c r="A38" s="3"/>
      <c r="B38" s="7"/>
      <c r="C38" s="7"/>
      <c r="D38" s="7"/>
      <c r="E38" s="7"/>
      <c r="F38" s="7"/>
      <c r="G38" s="7"/>
      <c r="H38" s="7"/>
      <c r="I38" s="7"/>
      <c r="J38" s="7"/>
      <c r="K38" s="7"/>
      <c r="L38" s="7"/>
      <c r="M38" s="7"/>
      <c r="N38" s="28"/>
      <c r="O38" s="7"/>
      <c r="P38" s="7"/>
      <c r="Q38" s="20"/>
      <c r="R38" s="20"/>
    </row>
    <row r="39" spans="1:18" ht="18.600000000000001">
      <c r="A39" s="5"/>
      <c r="C39" s="29" t="s">
        <v>112</v>
      </c>
      <c r="D39" s="29"/>
      <c r="E39" s="29"/>
      <c r="F39" s="29" t="s">
        <v>113</v>
      </c>
      <c r="G39" s="29"/>
      <c r="H39" s="29"/>
      <c r="I39" s="29"/>
      <c r="J39" s="29"/>
      <c r="K39" s="29"/>
      <c r="L39" s="29"/>
      <c r="M39" s="29"/>
      <c r="N39" s="29"/>
      <c r="O39" s="34"/>
      <c r="P39" s="34"/>
    </row>
    <row r="40" spans="1:18" ht="18.600000000000001">
      <c r="C40" s="7"/>
      <c r="D40" s="7"/>
      <c r="E40" s="7"/>
      <c r="F40" s="7"/>
      <c r="G40" s="7"/>
      <c r="H40" s="7"/>
      <c r="I40" s="7"/>
      <c r="J40" s="7"/>
      <c r="K40" s="7"/>
      <c r="L40" s="7"/>
      <c r="M40" s="7"/>
      <c r="N40" s="28"/>
      <c r="O40" s="7"/>
      <c r="P40" s="7"/>
      <c r="Q40" s="16"/>
      <c r="R40" s="16"/>
    </row>
    <row r="41" spans="1:18" ht="18.600000000000001">
      <c r="C41" s="29" t="s">
        <v>114</v>
      </c>
      <c r="D41" s="29"/>
      <c r="E41" s="29"/>
      <c r="F41" s="29" t="s">
        <v>115</v>
      </c>
      <c r="G41" s="29"/>
      <c r="H41" s="29"/>
      <c r="I41" s="29"/>
      <c r="J41" s="29"/>
      <c r="K41" s="29"/>
      <c r="L41" s="29"/>
      <c r="M41" s="29"/>
      <c r="N41" s="29"/>
      <c r="O41" s="34"/>
      <c r="P41" s="34"/>
      <c r="Q41" s="16"/>
      <c r="R41" s="16"/>
    </row>
    <row r="42" spans="1:18" ht="18.600000000000001">
      <c r="C42" s="7"/>
      <c r="D42" s="7"/>
      <c r="E42" s="7"/>
      <c r="F42" s="7"/>
      <c r="G42" s="7"/>
      <c r="H42" s="7"/>
      <c r="I42" s="7"/>
      <c r="J42" s="7"/>
      <c r="K42" s="7"/>
      <c r="L42" s="7"/>
      <c r="M42" s="7"/>
      <c r="N42" s="28"/>
      <c r="O42" s="7"/>
      <c r="P42" s="7"/>
      <c r="Q42" s="16"/>
      <c r="R42" s="16"/>
    </row>
    <row r="43" spans="1:18" ht="18.600000000000001">
      <c r="C43" s="29" t="s">
        <v>116</v>
      </c>
      <c r="D43" s="29"/>
      <c r="E43" s="29"/>
      <c r="F43" s="29" t="s">
        <v>117</v>
      </c>
      <c r="G43" s="29"/>
      <c r="H43" s="29"/>
      <c r="I43" s="29"/>
      <c r="J43" s="29"/>
      <c r="K43" s="29"/>
      <c r="L43" s="29"/>
      <c r="M43" s="29"/>
      <c r="N43" s="29"/>
      <c r="O43" s="34"/>
      <c r="P43" s="34"/>
    </row>
    <row r="44" spans="1:18" ht="18.600000000000001">
      <c r="C44" s="7"/>
      <c r="D44" s="7"/>
      <c r="E44" s="7"/>
      <c r="F44" s="7"/>
      <c r="G44" s="7"/>
      <c r="H44" s="7"/>
      <c r="I44" s="7"/>
      <c r="J44" s="7"/>
      <c r="K44" s="7"/>
      <c r="L44" s="7"/>
      <c r="M44" s="7"/>
      <c r="N44" s="28"/>
      <c r="O44" s="7"/>
      <c r="P44" s="7"/>
    </row>
    <row r="45" spans="1:18" ht="18.600000000000001">
      <c r="C45" s="29" t="s">
        <v>118</v>
      </c>
      <c r="D45" s="29"/>
      <c r="E45" s="29"/>
      <c r="F45" s="29" t="s">
        <v>119</v>
      </c>
      <c r="G45" s="29"/>
      <c r="H45" s="29"/>
      <c r="I45" s="29"/>
      <c r="J45" s="29"/>
      <c r="K45" s="29"/>
      <c r="L45" s="29"/>
      <c r="M45" s="29"/>
      <c r="N45" s="29"/>
      <c r="O45" s="34"/>
      <c r="P45" s="34"/>
    </row>
    <row r="46" spans="1:18" ht="14.45" customHeight="1">
      <c r="C46" s="7"/>
      <c r="D46" s="7"/>
      <c r="E46" s="7"/>
      <c r="F46" s="7"/>
      <c r="G46" s="7"/>
      <c r="H46" s="7"/>
      <c r="I46" s="7"/>
      <c r="J46" s="7"/>
      <c r="K46" s="7"/>
      <c r="L46" s="7"/>
      <c r="M46" s="7"/>
      <c r="N46" s="28"/>
      <c r="O46" s="7"/>
      <c r="P46" s="7"/>
    </row>
    <row r="47" spans="1:18" ht="18.600000000000001">
      <c r="C47" s="29" t="s">
        <v>120</v>
      </c>
      <c r="D47" s="29"/>
      <c r="E47" s="29"/>
      <c r="F47" s="29" t="s">
        <v>121</v>
      </c>
      <c r="G47" s="29"/>
      <c r="H47" s="29"/>
      <c r="I47" s="29"/>
      <c r="J47" s="29"/>
      <c r="K47" s="29"/>
      <c r="L47" s="29"/>
      <c r="M47" s="29"/>
      <c r="N47" s="29"/>
      <c r="O47" s="34"/>
      <c r="P47" s="34"/>
    </row>
    <row r="48" spans="1:18" ht="18.600000000000001">
      <c r="C48" s="7"/>
      <c r="D48" s="7"/>
      <c r="E48" s="7"/>
      <c r="F48" s="7"/>
      <c r="G48" s="7"/>
      <c r="H48" s="7"/>
      <c r="I48" s="7"/>
      <c r="J48" s="7"/>
      <c r="K48" s="7"/>
      <c r="L48" s="7"/>
      <c r="M48" s="7"/>
      <c r="N48" s="28"/>
      <c r="O48" s="7"/>
      <c r="P48" s="7"/>
    </row>
    <row r="49" spans="3:16" ht="18.600000000000001">
      <c r="C49" s="29" t="s">
        <v>122</v>
      </c>
      <c r="D49" s="29"/>
      <c r="E49" s="29"/>
      <c r="F49" s="29" t="s">
        <v>123</v>
      </c>
      <c r="G49" s="29"/>
      <c r="H49" s="29"/>
      <c r="I49" s="29"/>
      <c r="J49" s="29"/>
      <c r="K49" s="29"/>
      <c r="L49" s="29"/>
      <c r="M49" s="29"/>
      <c r="N49" s="29"/>
      <c r="O49" s="34"/>
      <c r="P49" s="34"/>
    </row>
    <row r="50" spans="3:16" ht="18.600000000000001">
      <c r="C50" s="7"/>
      <c r="D50" s="7"/>
      <c r="E50" s="7"/>
      <c r="F50" s="7"/>
      <c r="G50" s="7"/>
      <c r="H50" s="7"/>
      <c r="I50" s="7"/>
      <c r="J50" s="7"/>
      <c r="K50" s="7"/>
      <c r="L50" s="7"/>
      <c r="M50" s="7"/>
      <c r="N50" s="28"/>
      <c r="O50" s="7"/>
      <c r="P50" s="7"/>
    </row>
    <row r="51" spans="3:16" ht="18.600000000000001">
      <c r="C51" s="29" t="s">
        <v>124</v>
      </c>
      <c r="D51" s="29"/>
      <c r="E51" s="29"/>
      <c r="F51" s="29" t="s">
        <v>125</v>
      </c>
      <c r="G51" s="29"/>
      <c r="H51" s="29"/>
      <c r="I51" s="29"/>
      <c r="J51" s="29"/>
      <c r="K51" s="29"/>
      <c r="L51" s="29"/>
      <c r="M51" s="29"/>
      <c r="N51" s="29"/>
      <c r="O51" s="34"/>
      <c r="P51" s="34"/>
    </row>
    <row r="52" spans="3:16" ht="18.600000000000001">
      <c r="C52" s="7"/>
      <c r="D52" s="7"/>
      <c r="E52" s="7"/>
      <c r="F52" s="7"/>
      <c r="G52" s="7"/>
      <c r="H52" s="7"/>
      <c r="I52" s="7"/>
      <c r="J52" s="7"/>
      <c r="K52" s="7"/>
      <c r="L52" s="7"/>
      <c r="M52" s="7"/>
      <c r="N52" s="28"/>
      <c r="O52" s="7"/>
      <c r="P52" s="7"/>
    </row>
    <row r="53" spans="3:16" ht="18.600000000000001">
      <c r="C53" s="29" t="s">
        <v>126</v>
      </c>
      <c r="D53" s="29"/>
      <c r="E53" s="29"/>
      <c r="F53" s="29" t="s">
        <v>127</v>
      </c>
      <c r="G53" s="29"/>
      <c r="H53" s="29"/>
      <c r="I53" s="29"/>
      <c r="J53" s="29"/>
      <c r="K53" s="29"/>
      <c r="L53" s="29"/>
      <c r="M53" s="29"/>
      <c r="N53" s="29"/>
      <c r="O53" s="34"/>
      <c r="P53" s="34"/>
    </row>
    <row r="54" spans="3:16" ht="18.600000000000001">
      <c r="C54" s="7"/>
      <c r="D54" s="7"/>
      <c r="E54" s="7"/>
      <c r="F54" s="7"/>
      <c r="G54" s="7"/>
      <c r="H54" s="7"/>
      <c r="I54" s="7"/>
      <c r="J54" s="7"/>
      <c r="K54" s="7"/>
      <c r="L54" s="7"/>
      <c r="M54" s="7"/>
      <c r="N54" s="28"/>
      <c r="O54" s="7"/>
      <c r="P54" s="7"/>
    </row>
    <row r="55" spans="3:16" ht="18.600000000000001">
      <c r="C55" s="29" t="s">
        <v>128</v>
      </c>
      <c r="D55" s="29"/>
      <c r="E55" s="29"/>
      <c r="F55" s="29" t="s">
        <v>129</v>
      </c>
      <c r="G55" s="29"/>
      <c r="H55" s="29"/>
      <c r="I55" s="29"/>
      <c r="J55" s="29"/>
      <c r="K55" s="29"/>
      <c r="L55" s="29"/>
      <c r="M55" s="29"/>
      <c r="N55" s="29"/>
      <c r="O55" s="34"/>
      <c r="P55" s="34"/>
    </row>
    <row r="56" spans="3:16" ht="18.600000000000001">
      <c r="C56" s="7"/>
      <c r="D56" s="7"/>
      <c r="E56" s="7"/>
      <c r="F56" s="7"/>
      <c r="G56" s="7"/>
      <c r="H56" s="7"/>
      <c r="I56" s="7"/>
      <c r="J56" s="7"/>
      <c r="K56" s="7"/>
      <c r="L56" s="7"/>
      <c r="M56" s="7"/>
      <c r="N56" s="28"/>
      <c r="O56" s="7"/>
      <c r="P56" s="7"/>
    </row>
    <row r="57" spans="3:16" ht="18.600000000000001">
      <c r="C57" s="29" t="s">
        <v>130</v>
      </c>
      <c r="D57" s="29"/>
      <c r="E57" s="29"/>
      <c r="F57" s="29" t="s">
        <v>131</v>
      </c>
      <c r="G57" s="29"/>
      <c r="H57" s="29"/>
      <c r="I57" s="29"/>
      <c r="J57" s="29"/>
      <c r="K57" s="29"/>
      <c r="L57" s="29"/>
      <c r="M57" s="29"/>
      <c r="N57" s="29"/>
      <c r="O57" s="34"/>
      <c r="P57" s="34"/>
    </row>
    <row r="58" spans="3:16" ht="18.600000000000001">
      <c r="C58" s="7"/>
      <c r="D58" s="7"/>
      <c r="E58" s="7"/>
      <c r="F58" s="7"/>
      <c r="G58" s="7"/>
      <c r="H58" s="7"/>
      <c r="I58" s="7"/>
      <c r="J58" s="7"/>
      <c r="K58" s="7"/>
      <c r="L58" s="7"/>
      <c r="M58" s="7"/>
      <c r="N58" s="28"/>
      <c r="O58" s="7"/>
      <c r="P58" s="7"/>
    </row>
    <row r="59" spans="3:16" ht="18.600000000000001">
      <c r="C59" s="29" t="s">
        <v>132</v>
      </c>
      <c r="D59" s="29"/>
      <c r="E59" s="29"/>
      <c r="F59" s="29" t="s">
        <v>133</v>
      </c>
      <c r="G59" s="29"/>
      <c r="H59" s="29"/>
      <c r="I59" s="29"/>
      <c r="J59" s="29"/>
      <c r="K59" s="29"/>
      <c r="L59" s="29"/>
      <c r="M59" s="29"/>
      <c r="N59" s="29"/>
      <c r="O59" s="34"/>
      <c r="P59" s="34"/>
    </row>
    <row r="60" spans="3:16" ht="18.600000000000001">
      <c r="C60" s="7"/>
      <c r="D60" s="7"/>
      <c r="E60" s="7"/>
      <c r="F60" s="7"/>
      <c r="G60" s="7"/>
      <c r="H60" s="7"/>
      <c r="I60" s="7"/>
      <c r="J60" s="7"/>
      <c r="K60" s="7"/>
      <c r="L60" s="7"/>
      <c r="M60" s="7"/>
      <c r="N60" s="28"/>
      <c r="O60" s="7"/>
      <c r="P60" s="7"/>
    </row>
    <row r="61" spans="3:16" ht="18.600000000000001">
      <c r="C61" s="29" t="s">
        <v>134</v>
      </c>
      <c r="D61" s="29"/>
      <c r="E61" s="29"/>
      <c r="F61" s="29" t="s">
        <v>135</v>
      </c>
      <c r="G61" s="29"/>
      <c r="H61" s="29"/>
      <c r="I61" s="29"/>
      <c r="J61" s="29"/>
      <c r="K61" s="29"/>
      <c r="L61" s="29"/>
      <c r="M61" s="29"/>
      <c r="N61" s="29"/>
      <c r="O61" s="34"/>
      <c r="P61" s="34"/>
    </row>
    <row r="62" spans="3:16" ht="18.600000000000001">
      <c r="C62" s="7"/>
      <c r="D62" s="7"/>
      <c r="E62" s="7"/>
      <c r="F62" s="7"/>
      <c r="G62" s="7"/>
      <c r="H62" s="7"/>
      <c r="I62" s="7"/>
      <c r="J62" s="7"/>
      <c r="K62" s="7"/>
      <c r="L62" s="7"/>
      <c r="M62" s="7"/>
      <c r="N62" s="28"/>
      <c r="O62" s="7"/>
      <c r="P62" s="7"/>
    </row>
    <row r="63" spans="3:16" ht="18.600000000000001">
      <c r="C63" s="29" t="s">
        <v>136</v>
      </c>
      <c r="D63" s="29"/>
      <c r="E63" s="29"/>
      <c r="F63" s="29" t="s">
        <v>137</v>
      </c>
      <c r="G63" s="29"/>
      <c r="H63" s="29"/>
      <c r="I63" s="29"/>
      <c r="J63" s="29"/>
      <c r="K63" s="29"/>
      <c r="L63" s="29"/>
      <c r="M63" s="29"/>
      <c r="N63" s="29"/>
      <c r="O63" s="34"/>
      <c r="P63" s="34"/>
    </row>
    <row r="64" spans="3:16" ht="18.600000000000001">
      <c r="C64" s="7"/>
      <c r="D64" s="7"/>
      <c r="E64" s="7"/>
      <c r="F64" s="7"/>
      <c r="G64" s="7"/>
      <c r="H64" s="7"/>
      <c r="I64" s="7"/>
      <c r="J64" s="7"/>
      <c r="K64" s="7"/>
      <c r="L64" s="7"/>
      <c r="M64" s="7"/>
      <c r="N64" s="28"/>
      <c r="O64" s="7"/>
      <c r="P64" s="7"/>
    </row>
    <row r="65" spans="3:16" ht="18.600000000000001">
      <c r="C65" s="29" t="s">
        <v>138</v>
      </c>
      <c r="D65" s="29"/>
      <c r="E65" s="29"/>
      <c r="F65" s="29" t="s">
        <v>139</v>
      </c>
      <c r="G65" s="29"/>
      <c r="H65" s="29"/>
      <c r="I65" s="29"/>
      <c r="J65" s="29"/>
      <c r="K65" s="29"/>
      <c r="L65" s="29"/>
      <c r="M65" s="29"/>
      <c r="N65" s="29"/>
      <c r="O65" s="34"/>
      <c r="P65" s="34"/>
    </row>
    <row r="66" spans="3:16" ht="18.600000000000001">
      <c r="C66" s="7"/>
      <c r="D66" s="7"/>
      <c r="E66" s="7"/>
      <c r="F66" s="7"/>
      <c r="G66" s="7"/>
      <c r="H66" s="7"/>
      <c r="I66" s="7"/>
      <c r="J66" s="7"/>
      <c r="K66" s="7"/>
      <c r="L66" s="7"/>
      <c r="M66" s="7"/>
      <c r="N66" s="28"/>
      <c r="O66" s="7"/>
      <c r="P66" s="7"/>
    </row>
    <row r="67" spans="3:16" ht="18.600000000000001">
      <c r="C67" s="29" t="s">
        <v>140</v>
      </c>
      <c r="D67" s="29"/>
      <c r="E67" s="29"/>
      <c r="F67" s="29" t="s">
        <v>141</v>
      </c>
      <c r="G67" s="29"/>
      <c r="H67" s="29"/>
      <c r="I67" s="29"/>
      <c r="J67" s="29"/>
      <c r="K67" s="29"/>
      <c r="L67" s="29"/>
      <c r="M67" s="29"/>
      <c r="N67" s="29"/>
      <c r="O67" s="34"/>
      <c r="P67" s="34"/>
    </row>
    <row r="68" spans="3:16" ht="18.600000000000001">
      <c r="C68" s="7"/>
      <c r="D68" s="7"/>
      <c r="E68" s="7"/>
      <c r="F68" s="7"/>
      <c r="G68" s="7"/>
      <c r="H68" s="7"/>
      <c r="I68" s="7"/>
      <c r="J68" s="7"/>
      <c r="K68" s="7"/>
      <c r="L68" s="7"/>
      <c r="M68" s="7"/>
      <c r="N68" s="28"/>
      <c r="O68" s="7"/>
      <c r="P68" s="7"/>
    </row>
    <row r="69" spans="3:16" ht="18.600000000000001">
      <c r="C69" s="29" t="s">
        <v>142</v>
      </c>
      <c r="D69" s="29"/>
      <c r="E69" s="29"/>
      <c r="F69" s="29" t="s">
        <v>143</v>
      </c>
      <c r="G69" s="29"/>
      <c r="H69" s="29"/>
      <c r="I69" s="29"/>
      <c r="J69" s="29"/>
      <c r="K69" s="29"/>
      <c r="L69" s="29"/>
      <c r="M69" s="29"/>
      <c r="N69" s="29"/>
      <c r="O69" s="34"/>
      <c r="P69" s="34"/>
    </row>
    <row r="70" spans="3:16" ht="18.600000000000001">
      <c r="C70" s="7"/>
      <c r="D70" s="7"/>
      <c r="E70" s="7"/>
      <c r="F70" s="7"/>
      <c r="G70" s="7"/>
      <c r="H70" s="7"/>
      <c r="I70" s="7"/>
      <c r="J70" s="7"/>
      <c r="K70" s="7"/>
      <c r="L70" s="7"/>
      <c r="M70" s="7"/>
      <c r="N70" s="28"/>
      <c r="O70" s="7"/>
      <c r="P70" s="7"/>
    </row>
    <row r="71" spans="3:16" ht="18.600000000000001">
      <c r="C71" s="29" t="s">
        <v>144</v>
      </c>
      <c r="D71" s="29"/>
      <c r="E71" s="29"/>
      <c r="F71" s="29" t="s">
        <v>145</v>
      </c>
      <c r="G71" s="29"/>
      <c r="H71" s="29"/>
      <c r="I71" s="29"/>
      <c r="J71" s="29"/>
      <c r="K71" s="29"/>
      <c r="L71" s="29"/>
      <c r="M71" s="29"/>
      <c r="N71" s="29"/>
      <c r="O71" s="34"/>
      <c r="P71" s="34"/>
    </row>
    <row r="72" spans="3:16" ht="18.600000000000001">
      <c r="C72" s="7"/>
      <c r="D72" s="7"/>
      <c r="E72" s="7"/>
      <c r="F72" s="7"/>
      <c r="G72" s="7"/>
      <c r="H72" s="7"/>
      <c r="I72" s="7"/>
      <c r="J72" s="7"/>
      <c r="K72" s="7"/>
      <c r="L72" s="7"/>
      <c r="M72" s="7"/>
      <c r="N72" s="28"/>
      <c r="O72" s="7"/>
      <c r="P72" s="7"/>
    </row>
    <row r="73" spans="3:16" ht="18.600000000000001">
      <c r="C73" s="29" t="s">
        <v>146</v>
      </c>
      <c r="D73" s="29"/>
      <c r="E73" s="29"/>
      <c r="F73" s="29" t="s">
        <v>147</v>
      </c>
      <c r="G73" s="29"/>
      <c r="H73" s="29"/>
      <c r="I73" s="29"/>
      <c r="J73" s="29"/>
      <c r="K73" s="29"/>
      <c r="L73" s="29"/>
      <c r="M73" s="29"/>
      <c r="N73" s="29"/>
      <c r="O73" s="34"/>
      <c r="P73" s="34"/>
    </row>
    <row r="74" spans="3:16" ht="18.600000000000001">
      <c r="C74" s="7"/>
      <c r="D74" s="7"/>
      <c r="E74" s="7"/>
      <c r="F74" s="7"/>
      <c r="G74" s="7"/>
      <c r="H74" s="7"/>
      <c r="I74" s="7"/>
      <c r="J74" s="7"/>
      <c r="K74" s="7"/>
      <c r="L74" s="7"/>
      <c r="M74" s="7"/>
      <c r="N74" s="28"/>
      <c r="O74" s="7"/>
      <c r="P74" s="7"/>
    </row>
    <row r="75" spans="3:16" ht="18.600000000000001">
      <c r="C75" s="29" t="s">
        <v>148</v>
      </c>
      <c r="D75" s="29"/>
      <c r="E75" s="29"/>
      <c r="F75" s="29" t="s">
        <v>149</v>
      </c>
      <c r="G75" s="29"/>
      <c r="H75" s="29"/>
      <c r="I75" s="29"/>
      <c r="J75" s="29"/>
      <c r="K75" s="29"/>
      <c r="L75" s="29"/>
      <c r="M75" s="29"/>
      <c r="N75" s="29"/>
      <c r="O75" s="34"/>
      <c r="P75" s="34"/>
    </row>
    <row r="76" spans="3:16" ht="18.600000000000001">
      <c r="C76" s="7"/>
      <c r="D76" s="7"/>
      <c r="E76" s="7"/>
      <c r="F76" s="7"/>
      <c r="G76" s="7"/>
      <c r="H76" s="7"/>
      <c r="I76" s="7"/>
      <c r="J76" s="7"/>
      <c r="K76" s="7"/>
      <c r="L76" s="7"/>
      <c r="M76" s="7"/>
      <c r="N76" s="28"/>
      <c r="O76" s="7"/>
      <c r="P76" s="7"/>
    </row>
    <row r="77" spans="3:16" ht="18.600000000000001">
      <c r="C77" s="29" t="s">
        <v>150</v>
      </c>
      <c r="D77" s="29"/>
      <c r="E77" s="407" t="s">
        <v>151</v>
      </c>
      <c r="F77" s="407"/>
      <c r="G77" s="407"/>
      <c r="H77" s="407"/>
      <c r="I77" s="407"/>
      <c r="J77" s="407"/>
      <c r="K77" s="29"/>
      <c r="L77" s="29"/>
      <c r="M77" s="29"/>
      <c r="N77" s="29"/>
      <c r="O77" s="34"/>
      <c r="P77" s="34"/>
    </row>
    <row r="78" spans="3:16" ht="18.600000000000001">
      <c r="C78" s="7"/>
      <c r="D78" s="7"/>
      <c r="E78" s="7"/>
      <c r="F78" s="7"/>
      <c r="G78" s="7"/>
      <c r="H78" s="7"/>
      <c r="I78" s="7"/>
      <c r="J78" s="7"/>
      <c r="K78" s="7"/>
      <c r="L78" s="7"/>
      <c r="M78" s="7"/>
      <c r="N78" s="28"/>
      <c r="O78" s="7"/>
      <c r="P78" s="7"/>
    </row>
    <row r="79" spans="3:16" ht="18.600000000000001">
      <c r="C79" s="29" t="s">
        <v>152</v>
      </c>
      <c r="D79" s="29"/>
      <c r="E79" s="663" t="s">
        <v>153</v>
      </c>
      <c r="F79" s="663"/>
      <c r="G79" s="663"/>
      <c r="H79" s="663"/>
      <c r="I79" s="663"/>
      <c r="J79" s="663"/>
      <c r="K79" s="663"/>
      <c r="L79" s="29"/>
      <c r="M79" s="29"/>
      <c r="N79" s="29"/>
      <c r="O79" s="34"/>
      <c r="P79" s="34"/>
    </row>
    <row r="80" spans="3:16" ht="18.600000000000001">
      <c r="C80" s="7"/>
      <c r="D80" s="7"/>
      <c r="E80" s="7"/>
      <c r="F80" s="7"/>
      <c r="G80" s="7"/>
      <c r="H80" s="7"/>
      <c r="I80" s="7"/>
      <c r="J80" s="7"/>
      <c r="K80" s="7"/>
      <c r="L80" s="7"/>
      <c r="M80" s="7"/>
      <c r="N80" s="28"/>
      <c r="O80" s="7"/>
      <c r="P80" s="7"/>
    </row>
    <row r="81" spans="3:16" ht="18.600000000000001">
      <c r="C81" s="29" t="s">
        <v>154</v>
      </c>
      <c r="D81" s="29"/>
      <c r="E81" s="663" t="s">
        <v>155</v>
      </c>
      <c r="F81" s="663"/>
      <c r="G81" s="663"/>
      <c r="H81" s="663"/>
      <c r="I81" s="663"/>
      <c r="J81" s="663"/>
      <c r="K81" s="663"/>
      <c r="L81" s="29"/>
      <c r="M81" s="29"/>
      <c r="N81" s="29"/>
      <c r="O81" s="34"/>
      <c r="P81" s="34"/>
    </row>
    <row r="82" spans="3:16" ht="18.600000000000001">
      <c r="C82" s="7"/>
      <c r="D82" s="7"/>
      <c r="E82" s="7"/>
      <c r="F82" s="7"/>
      <c r="G82" s="7"/>
      <c r="H82" s="7"/>
      <c r="I82" s="7"/>
      <c r="J82" s="7"/>
      <c r="K82" s="7"/>
      <c r="L82" s="7"/>
      <c r="M82" s="7"/>
      <c r="N82" s="28"/>
      <c r="O82" s="7"/>
      <c r="P82" s="7"/>
    </row>
    <row r="83" spans="3:16" ht="18.600000000000001">
      <c r="C83" s="29" t="s">
        <v>156</v>
      </c>
      <c r="D83" s="29"/>
      <c r="E83" s="29" t="s">
        <v>157</v>
      </c>
      <c r="F83" s="407"/>
      <c r="G83" s="407"/>
      <c r="H83" s="407"/>
      <c r="I83" s="407"/>
      <c r="J83" s="407"/>
      <c r="K83" s="29"/>
      <c r="L83" s="29"/>
      <c r="M83" s="29"/>
      <c r="N83" s="29"/>
      <c r="O83" s="34"/>
      <c r="P83" s="34"/>
    </row>
    <row r="84" spans="3:16" ht="18.600000000000001">
      <c r="C84" s="7"/>
      <c r="D84" s="7"/>
      <c r="E84" s="7"/>
      <c r="F84" s="7"/>
      <c r="G84" s="7"/>
      <c r="H84" s="7"/>
      <c r="I84" s="7"/>
      <c r="J84" s="7"/>
      <c r="K84" s="7"/>
      <c r="L84" s="7"/>
      <c r="M84" s="7"/>
      <c r="N84" s="28"/>
      <c r="O84" s="7"/>
      <c r="P84" s="7"/>
    </row>
    <row r="85" spans="3:16" ht="18.600000000000001">
      <c r="C85" s="29" t="s">
        <v>158</v>
      </c>
      <c r="D85" s="29"/>
      <c r="E85" s="29" t="s">
        <v>159</v>
      </c>
      <c r="F85" s="407"/>
      <c r="G85" s="407"/>
      <c r="H85" s="407"/>
      <c r="I85" s="407"/>
      <c r="J85" s="407"/>
      <c r="K85" s="29"/>
      <c r="L85" s="29"/>
      <c r="M85" s="29"/>
      <c r="N85" s="29"/>
      <c r="O85" s="34"/>
      <c r="P85" s="34"/>
    </row>
    <row r="86" spans="3:16" ht="18.600000000000001">
      <c r="C86" s="7"/>
      <c r="D86" s="7"/>
      <c r="E86" s="7"/>
      <c r="F86" s="7"/>
      <c r="G86" s="7"/>
      <c r="H86" s="7"/>
      <c r="I86" s="7"/>
      <c r="J86" s="7"/>
      <c r="K86" s="7"/>
      <c r="L86" s="7"/>
      <c r="M86" s="7"/>
      <c r="N86" s="28"/>
      <c r="O86" s="7"/>
      <c r="P86" s="7"/>
    </row>
    <row r="87" spans="3:16" ht="18.600000000000001">
      <c r="C87" s="29" t="s">
        <v>160</v>
      </c>
      <c r="D87" s="29"/>
      <c r="E87" s="29" t="s">
        <v>161</v>
      </c>
      <c r="F87" s="29"/>
      <c r="G87" s="29"/>
      <c r="H87" s="29"/>
      <c r="I87" s="29"/>
      <c r="J87" s="29"/>
      <c r="K87" s="29"/>
      <c r="L87" s="29"/>
      <c r="M87" s="29"/>
      <c r="N87" s="29"/>
      <c r="O87" s="34"/>
      <c r="P87" s="34"/>
    </row>
    <row r="88" spans="3:16" ht="18.600000000000001">
      <c r="C88" s="7"/>
      <c r="D88" s="7"/>
      <c r="E88" s="7"/>
      <c r="F88" s="7"/>
      <c r="G88" s="7"/>
      <c r="H88" s="7"/>
      <c r="I88" s="7"/>
      <c r="J88" s="7"/>
      <c r="K88" s="7"/>
      <c r="L88" s="7"/>
      <c r="M88" s="7"/>
      <c r="N88" s="28"/>
      <c r="O88" s="7"/>
      <c r="P88" s="7"/>
    </row>
    <row r="89" spans="3:16" ht="18.600000000000001">
      <c r="C89" s="29" t="s">
        <v>162</v>
      </c>
      <c r="D89" s="29"/>
      <c r="E89" s="29" t="s">
        <v>151</v>
      </c>
      <c r="F89" s="29"/>
      <c r="G89" s="29"/>
      <c r="H89" s="29"/>
      <c r="I89" s="29"/>
      <c r="J89" s="29"/>
      <c r="K89" s="29"/>
      <c r="L89" s="29"/>
      <c r="M89" s="29"/>
      <c r="N89" s="29"/>
      <c r="O89" s="34"/>
      <c r="P89" s="34"/>
    </row>
    <row r="90" spans="3:16" ht="18.600000000000001">
      <c r="C90" s="7"/>
      <c r="D90" s="7"/>
      <c r="E90" s="7"/>
      <c r="F90" s="7"/>
      <c r="G90" s="7"/>
      <c r="H90" s="7"/>
      <c r="I90" s="7"/>
      <c r="J90" s="7"/>
      <c r="K90" s="7"/>
      <c r="L90" s="7"/>
      <c r="M90" s="7"/>
      <c r="N90" s="28"/>
      <c r="O90" s="7"/>
      <c r="P90" s="7"/>
    </row>
    <row r="91" spans="3:16" ht="18.600000000000001">
      <c r="C91" s="29" t="s">
        <v>163</v>
      </c>
      <c r="D91" s="29"/>
      <c r="E91" s="664" t="s">
        <v>153</v>
      </c>
      <c r="F91" s="664"/>
      <c r="G91" s="664"/>
      <c r="H91" s="664"/>
      <c r="I91" s="664"/>
      <c r="J91" s="664"/>
      <c r="K91" s="664"/>
      <c r="L91" s="29"/>
      <c r="M91" s="29"/>
      <c r="N91" s="29"/>
      <c r="O91" s="34"/>
      <c r="P91" s="34"/>
    </row>
    <row r="92" spans="3:16" ht="18.600000000000001">
      <c r="C92" s="7"/>
      <c r="D92" s="7"/>
      <c r="E92" s="7"/>
      <c r="F92" s="7"/>
      <c r="G92" s="7"/>
      <c r="H92" s="7"/>
      <c r="I92" s="7"/>
      <c r="J92" s="7"/>
      <c r="K92" s="7"/>
      <c r="L92" s="7"/>
      <c r="M92" s="7"/>
      <c r="N92" s="28"/>
      <c r="O92" s="7"/>
      <c r="P92" s="7"/>
    </row>
    <row r="93" spans="3:16" ht="18.600000000000001">
      <c r="C93" s="29" t="s">
        <v>164</v>
      </c>
      <c r="D93" s="29"/>
      <c r="E93" s="663" t="s">
        <v>165</v>
      </c>
      <c r="F93" s="663"/>
      <c r="G93" s="663"/>
      <c r="H93" s="663"/>
      <c r="I93" s="663"/>
      <c r="J93" s="663"/>
      <c r="K93" s="663"/>
      <c r="L93" s="29"/>
      <c r="M93" s="29"/>
      <c r="N93" s="29"/>
      <c r="O93" s="34"/>
      <c r="P93" s="34"/>
    </row>
    <row r="94" spans="3:16" ht="18.600000000000001">
      <c r="C94" s="7"/>
      <c r="D94" s="7"/>
      <c r="E94" s="7"/>
      <c r="F94" s="7"/>
      <c r="G94" s="7"/>
      <c r="H94" s="7"/>
      <c r="I94" s="7"/>
      <c r="J94" s="7"/>
      <c r="K94" s="7"/>
      <c r="L94" s="7"/>
      <c r="M94" s="7"/>
      <c r="N94" s="28"/>
      <c r="O94" s="7"/>
      <c r="P94" s="7"/>
    </row>
    <row r="95" spans="3:16" ht="18.600000000000001">
      <c r="C95" s="29" t="s">
        <v>41</v>
      </c>
      <c r="D95" s="29"/>
      <c r="E95" s="29" t="s">
        <v>166</v>
      </c>
      <c r="F95" s="29"/>
      <c r="G95" s="29"/>
      <c r="H95" s="29"/>
      <c r="I95" s="29"/>
      <c r="J95" s="29"/>
      <c r="K95" s="29"/>
      <c r="L95" s="29"/>
      <c r="M95" s="29"/>
      <c r="N95" s="29"/>
      <c r="O95" s="34"/>
      <c r="P95" s="34"/>
    </row>
    <row r="96" spans="3:16" ht="18.600000000000001">
      <c r="C96" s="7"/>
      <c r="D96" s="7"/>
      <c r="E96" s="7"/>
      <c r="F96" s="7"/>
      <c r="G96" s="7"/>
      <c r="H96" s="7"/>
      <c r="I96" s="7"/>
      <c r="J96" s="7"/>
      <c r="K96" s="7"/>
      <c r="L96" s="7"/>
      <c r="M96" s="7"/>
      <c r="N96" s="28"/>
      <c r="O96" s="7"/>
      <c r="P96" s="7"/>
    </row>
    <row r="97" spans="3:16" ht="18.600000000000001">
      <c r="C97" s="29" t="s">
        <v>167</v>
      </c>
      <c r="D97" s="29"/>
      <c r="E97" s="663" t="s">
        <v>168</v>
      </c>
      <c r="F97" s="663"/>
      <c r="G97" s="663"/>
      <c r="H97" s="663"/>
      <c r="I97" s="663"/>
      <c r="J97" s="663"/>
      <c r="K97" s="663"/>
      <c r="L97" s="29"/>
      <c r="M97" s="29"/>
      <c r="N97" s="29"/>
      <c r="O97" s="34"/>
      <c r="P97" s="34"/>
    </row>
    <row r="98" spans="3:16" ht="18.600000000000001">
      <c r="C98" s="7"/>
      <c r="D98" s="7"/>
      <c r="E98" s="7"/>
      <c r="F98" s="7"/>
      <c r="G98" s="7"/>
      <c r="H98" s="7"/>
      <c r="I98" s="7"/>
      <c r="J98" s="7"/>
      <c r="K98" s="7"/>
      <c r="L98" s="7"/>
      <c r="M98" s="7"/>
      <c r="N98" s="28"/>
      <c r="O98" s="7"/>
      <c r="P98" s="7"/>
    </row>
    <row r="99" spans="3:16" ht="18.600000000000001">
      <c r="C99" s="29" t="s">
        <v>169</v>
      </c>
      <c r="D99" s="29"/>
      <c r="E99" s="29" t="s">
        <v>170</v>
      </c>
      <c r="F99" s="29"/>
      <c r="G99" s="29"/>
      <c r="H99" s="29"/>
      <c r="I99" s="29"/>
      <c r="J99" s="29"/>
      <c r="K99" s="29"/>
      <c r="L99" s="29"/>
      <c r="M99" s="29"/>
      <c r="N99" s="29"/>
      <c r="O99" s="34"/>
      <c r="P99" s="34"/>
    </row>
    <row r="100" spans="3:16" ht="18.600000000000001">
      <c r="C100" s="7"/>
      <c r="D100" s="7"/>
      <c r="E100" s="7"/>
      <c r="F100" s="7"/>
      <c r="G100" s="7"/>
      <c r="H100" s="7"/>
      <c r="I100" s="7"/>
      <c r="J100" s="7"/>
      <c r="K100" s="7"/>
      <c r="L100" s="7"/>
      <c r="M100" s="7"/>
      <c r="N100" s="28"/>
      <c r="O100" s="7"/>
      <c r="P100" s="7"/>
    </row>
    <row r="101" spans="3:16" ht="18.600000000000001">
      <c r="C101" s="29" t="s">
        <v>171</v>
      </c>
      <c r="D101" s="29"/>
      <c r="E101" s="29" t="s">
        <v>172</v>
      </c>
      <c r="F101" s="29"/>
      <c r="G101" s="29"/>
      <c r="H101" s="29"/>
      <c r="I101" s="29"/>
      <c r="J101" s="29"/>
      <c r="K101" s="29"/>
      <c r="L101" s="29"/>
      <c r="M101" s="29"/>
      <c r="N101" s="29"/>
      <c r="O101" s="34"/>
      <c r="P101" s="34"/>
    </row>
    <row r="102" spans="3:16" ht="18.600000000000001">
      <c r="C102" s="7"/>
      <c r="D102" s="7"/>
      <c r="E102" s="7"/>
      <c r="F102" s="7"/>
      <c r="G102" s="7"/>
      <c r="H102" s="7"/>
      <c r="I102" s="7"/>
      <c r="J102" s="7"/>
      <c r="K102" s="7"/>
      <c r="L102" s="7"/>
      <c r="M102" s="7"/>
      <c r="N102" s="28"/>
      <c r="O102" s="7"/>
      <c r="P102" s="7"/>
    </row>
    <row r="103" spans="3:16" ht="18.600000000000001">
      <c r="C103" s="29" t="s">
        <v>44</v>
      </c>
      <c r="D103" s="29"/>
      <c r="E103" s="29" t="s">
        <v>173</v>
      </c>
      <c r="F103" s="29"/>
      <c r="G103" s="29"/>
      <c r="H103" s="29"/>
      <c r="I103" s="29"/>
      <c r="J103" s="29"/>
      <c r="K103" s="29"/>
      <c r="L103" s="29"/>
      <c r="M103" s="29"/>
      <c r="N103" s="29"/>
      <c r="O103" s="34"/>
      <c r="P103" s="34"/>
    </row>
  </sheetData>
  <sortState xmlns:xlrd2="http://schemas.microsoft.com/office/spreadsheetml/2017/richdata2" ref="A77:S103">
    <sortCondition ref="C77:C103"/>
  </sortState>
  <mergeCells count="5">
    <mergeCell ref="E79:K79"/>
    <mergeCell ref="E81:K81"/>
    <mergeCell ref="E91:K91"/>
    <mergeCell ref="E93:K93"/>
    <mergeCell ref="E97:K97"/>
  </mergeCells>
  <hyperlinks>
    <hyperlink ref="A4" location="'ÍNDICE REMISSIVO'!A1" display="Índice" xr:uid="{00000000-0004-0000-0400-000000000000}"/>
    <hyperlink ref="L1" location="GRI!A1" display="GRI" xr:uid="{00000000-0004-0000-0400-000001000000}"/>
    <hyperlink ref="M1" location="SASB!A1" display="SASB" xr:uid="{00000000-0004-0000-0400-000002000000}"/>
    <hyperlink ref="K1" location="SOCIAL!A1" display="Social " xr:uid="{00000000-0004-0000-0400-000003000000}"/>
    <hyperlink ref="B1" location="INTRODUÇÃO!A1" display="INTRODUÇÃO!A1" xr:uid="{00000000-0004-0000-0400-000004000000}"/>
    <hyperlink ref="J1" location="GOVERNANÇA!A1" display="Governança " xr:uid="{00000000-0004-0000-0400-000005000000}"/>
    <hyperlink ref="I1" location="ECONÔMICO!A1" display="Econômico " xr:uid="{00000000-0004-0000-0400-000006000000}"/>
    <hyperlink ref="H1" location="AMBIENTAL!A1" display="Ambiental" xr:uid="{00000000-0004-0000-0400-000007000000}"/>
    <hyperlink ref="G1" location="'TEMAS MATERIAIS'!A1" display="Temas materiais" xr:uid="{00000000-0004-0000-0400-000008000000}"/>
    <hyperlink ref="F1" location="ÍNDICE!A1" display="Índice" xr:uid="{00000000-0004-0000-0400-000009000000}"/>
  </hyperlinks>
  <pageMargins left="0.511811024" right="0.511811024" top="0.78740157499999996" bottom="0.78740157499999996" header="0.31496062000000002" footer="0.3149606200000000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93"/>
  <sheetViews>
    <sheetView showGridLines="0" showRowColHeaders="0" zoomScale="80" zoomScaleNormal="80" workbookViewId="0">
      <pane xSplit="2" ySplit="7" topLeftCell="C8" activePane="bottomRight" state="frozen"/>
      <selection pane="bottomRight" activeCell="P2" sqref="P2"/>
      <selection pane="bottomLeft" activeCell="A8" sqref="A8"/>
      <selection pane="topRight" activeCell="C1" sqref="C1"/>
    </sheetView>
  </sheetViews>
  <sheetFormatPr defaultRowHeight="14.45"/>
  <cols>
    <col min="1" max="1" width="2.85546875" customWidth="1"/>
    <col min="2" max="2" width="7.85546875" customWidth="1"/>
    <col min="5" max="5" width="2.28515625" customWidth="1"/>
    <col min="6" max="13" width="22.42578125" customWidth="1"/>
    <col min="14" max="14" width="15.42578125" customWidth="1"/>
  </cols>
  <sheetData>
    <row r="1" spans="1:18" ht="45.95" customHeight="1">
      <c r="A1" s="2"/>
      <c r="B1" s="45" t="e" vm="1">
        <v>#VALUE!</v>
      </c>
      <c r="C1" s="2"/>
      <c r="D1" s="2"/>
      <c r="E1" s="2"/>
      <c r="F1" s="42" t="str">
        <f>INTRODUCTION!F1</f>
        <v>Table of Contents</v>
      </c>
      <c r="G1" s="42" t="str">
        <f>INTRODUCTION!G1</f>
        <v>Material Topics</v>
      </c>
      <c r="H1" s="42" t="str">
        <f>INTRODUCTION!H1</f>
        <v>Environmental</v>
      </c>
      <c r="I1" s="43" t="str">
        <f>INTRODUCTION!I1</f>
        <v>Economic</v>
      </c>
      <c r="J1" s="42" t="str">
        <f>INTRODUCTION!J1</f>
        <v xml:space="preserve">Governance </v>
      </c>
      <c r="K1" s="42" t="s">
        <v>5</v>
      </c>
      <c r="L1" s="42" t="s">
        <v>6</v>
      </c>
      <c r="M1" s="42" t="s">
        <v>7</v>
      </c>
      <c r="N1" s="2"/>
    </row>
    <row r="2" spans="1:18" ht="18.600000000000001">
      <c r="A2" s="3"/>
      <c r="B2" s="3"/>
      <c r="C2" s="3"/>
      <c r="D2" s="3"/>
      <c r="E2" s="3"/>
      <c r="F2" s="15"/>
      <c r="G2" s="15"/>
      <c r="H2" s="15"/>
      <c r="I2" s="15"/>
      <c r="J2" s="15"/>
      <c r="K2" s="15"/>
      <c r="L2" s="15"/>
      <c r="M2" s="15"/>
      <c r="N2" s="3"/>
    </row>
    <row r="3" spans="1:18" ht="21">
      <c r="A3" s="3"/>
      <c r="C3" s="13" t="s">
        <v>8</v>
      </c>
      <c r="D3" s="10"/>
      <c r="E3" s="10"/>
      <c r="F3" s="10"/>
      <c r="G3" s="10"/>
      <c r="H3" s="10"/>
      <c r="I3" s="10"/>
      <c r="J3" s="10"/>
      <c r="K3" s="10"/>
      <c r="L3" s="10"/>
      <c r="M3" s="10"/>
      <c r="N3" s="10"/>
      <c r="R3" s="21"/>
    </row>
    <row r="4" spans="1:18" ht="9.6" customHeight="1">
      <c r="A4" s="5" t="s">
        <v>9</v>
      </c>
      <c r="B4" s="6">
        <v>3</v>
      </c>
      <c r="C4" s="4"/>
    </row>
    <row r="5" spans="1:18" ht="31.5" customHeight="1">
      <c r="A5" s="3"/>
      <c r="D5" s="36" t="s">
        <v>3</v>
      </c>
      <c r="E5" s="35"/>
      <c r="F5" s="35"/>
      <c r="G5" s="8"/>
      <c r="H5" s="8"/>
      <c r="I5" s="8"/>
      <c r="J5" s="8"/>
      <c r="K5" s="8"/>
      <c r="L5" s="8"/>
      <c r="M5" s="8"/>
      <c r="N5" s="8"/>
    </row>
    <row r="6" spans="1:18" ht="9" customHeight="1">
      <c r="A6" s="3"/>
      <c r="C6" s="26"/>
      <c r="D6" s="8"/>
      <c r="E6" s="8"/>
      <c r="F6" s="8"/>
      <c r="G6" s="8"/>
      <c r="H6" s="8"/>
      <c r="I6" s="8"/>
      <c r="J6" s="8"/>
      <c r="K6" s="8"/>
      <c r="L6" s="8"/>
      <c r="M6" s="8"/>
      <c r="N6" s="8"/>
    </row>
    <row r="7" spans="1:18" ht="18.600000000000001">
      <c r="A7" s="3"/>
      <c r="B7" s="7"/>
      <c r="C7" s="30" t="s">
        <v>80</v>
      </c>
      <c r="D7" s="30"/>
      <c r="E7" s="30"/>
      <c r="F7" s="30"/>
      <c r="G7" s="30" t="s">
        <v>81</v>
      </c>
      <c r="H7" s="30"/>
      <c r="I7" s="30"/>
      <c r="J7" s="30"/>
      <c r="K7" s="30"/>
      <c r="L7" s="30"/>
      <c r="M7" s="30"/>
      <c r="N7" s="30"/>
      <c r="O7" s="20"/>
      <c r="P7" s="20"/>
      <c r="Q7" s="20"/>
    </row>
    <row r="8" spans="1:18" ht="18.600000000000001">
      <c r="A8" s="5"/>
      <c r="C8" s="7"/>
      <c r="D8" s="7"/>
      <c r="E8" s="7"/>
      <c r="F8" s="7"/>
      <c r="G8" s="7"/>
      <c r="H8" s="7"/>
      <c r="I8" s="7"/>
      <c r="J8" s="7"/>
      <c r="K8" s="7"/>
      <c r="L8" s="7"/>
      <c r="M8" s="7"/>
      <c r="N8" s="7"/>
    </row>
    <row r="9" spans="1:18" ht="18.600000000000001">
      <c r="A9" s="3"/>
      <c r="B9" s="7"/>
      <c r="C9" s="29" t="s">
        <v>174</v>
      </c>
      <c r="D9" s="29"/>
      <c r="E9" s="29"/>
      <c r="F9" s="29"/>
      <c r="G9" s="29" t="s">
        <v>175</v>
      </c>
      <c r="H9" s="29"/>
      <c r="I9" s="29"/>
      <c r="J9" s="29"/>
      <c r="K9" s="29"/>
      <c r="L9" s="29"/>
      <c r="M9" s="29"/>
      <c r="N9" s="29"/>
      <c r="O9" s="33"/>
      <c r="P9" s="20"/>
      <c r="Q9" s="20"/>
    </row>
    <row r="10" spans="1:18" ht="18.600000000000001">
      <c r="A10" s="5"/>
      <c r="C10" s="7"/>
      <c r="D10" s="7"/>
      <c r="E10" s="7"/>
      <c r="F10" s="7"/>
      <c r="G10" s="7"/>
      <c r="H10" s="7"/>
      <c r="I10" s="7"/>
      <c r="J10" s="7"/>
      <c r="K10" s="7"/>
      <c r="L10" s="7"/>
      <c r="M10" s="7"/>
      <c r="N10" s="7"/>
      <c r="O10" s="31"/>
      <c r="R10" s="25"/>
    </row>
    <row r="11" spans="1:18" ht="18.600000000000001">
      <c r="A11" s="5"/>
      <c r="C11" s="29" t="s">
        <v>176</v>
      </c>
      <c r="D11" s="29"/>
      <c r="E11" s="29"/>
      <c r="F11" s="29"/>
      <c r="G11" s="29" t="s">
        <v>177</v>
      </c>
      <c r="H11" s="29"/>
      <c r="I11" s="29"/>
      <c r="J11" s="29"/>
      <c r="K11" s="29"/>
      <c r="L11" s="29"/>
      <c r="M11" s="29"/>
      <c r="N11" s="29"/>
      <c r="O11" s="33"/>
    </row>
    <row r="12" spans="1:18" ht="18.600000000000001">
      <c r="A12" s="3"/>
      <c r="B12" s="7"/>
      <c r="C12" s="7"/>
      <c r="D12" s="7"/>
      <c r="E12" s="7"/>
      <c r="F12" s="7"/>
      <c r="G12" s="7"/>
      <c r="H12" s="7"/>
      <c r="I12" s="7"/>
      <c r="J12" s="7"/>
      <c r="K12" s="7"/>
      <c r="L12" s="7"/>
      <c r="M12" s="7"/>
      <c r="N12" s="7"/>
      <c r="O12" s="31"/>
      <c r="P12" s="20"/>
      <c r="Q12" s="20"/>
    </row>
    <row r="13" spans="1:18" ht="18.600000000000001">
      <c r="A13" s="5"/>
      <c r="C13" s="29" t="s">
        <v>178</v>
      </c>
      <c r="D13" s="29"/>
      <c r="E13" s="29"/>
      <c r="F13" s="29"/>
      <c r="G13" s="29" t="s">
        <v>179</v>
      </c>
      <c r="H13" s="29"/>
      <c r="I13" s="29"/>
      <c r="J13" s="29"/>
      <c r="K13" s="29"/>
      <c r="L13" s="29"/>
      <c r="M13" s="29"/>
      <c r="N13" s="29"/>
      <c r="O13" s="33"/>
    </row>
    <row r="14" spans="1:18" ht="18.600000000000001">
      <c r="A14" s="5"/>
      <c r="C14" s="7"/>
      <c r="D14" s="7"/>
      <c r="E14" s="7"/>
      <c r="F14" s="7"/>
      <c r="G14" s="7"/>
      <c r="H14" s="7"/>
      <c r="I14" s="7"/>
      <c r="J14" s="7"/>
      <c r="K14" s="7"/>
      <c r="L14" s="7"/>
      <c r="M14" s="7"/>
      <c r="N14" s="7"/>
      <c r="O14" s="31"/>
    </row>
    <row r="15" spans="1:18" ht="18.600000000000001">
      <c r="A15" s="3"/>
      <c r="B15" s="7"/>
      <c r="C15" s="29" t="s">
        <v>180</v>
      </c>
      <c r="D15" s="29"/>
      <c r="E15" s="29"/>
      <c r="F15" s="29"/>
      <c r="G15" s="29" t="s">
        <v>181</v>
      </c>
      <c r="H15" s="29"/>
      <c r="I15" s="29"/>
      <c r="J15" s="29"/>
      <c r="K15" s="29"/>
      <c r="L15" s="29"/>
      <c r="M15" s="29"/>
      <c r="N15" s="29"/>
      <c r="O15" s="33"/>
      <c r="P15" s="20"/>
      <c r="Q15" s="20"/>
    </row>
    <row r="16" spans="1:18" ht="18.600000000000001">
      <c r="A16" s="5"/>
      <c r="C16" s="7"/>
      <c r="D16" s="7"/>
      <c r="E16" s="7"/>
      <c r="F16" s="7"/>
      <c r="G16" s="7"/>
      <c r="H16" s="7"/>
      <c r="I16" s="7"/>
      <c r="J16" s="7"/>
      <c r="K16" s="7"/>
      <c r="L16" s="7"/>
      <c r="M16" s="7"/>
      <c r="N16" s="7"/>
      <c r="O16" s="31"/>
    </row>
    <row r="17" spans="1:17" ht="18.600000000000001">
      <c r="A17" s="3"/>
      <c r="B17" s="7"/>
      <c r="C17" s="29" t="s">
        <v>182</v>
      </c>
      <c r="D17" s="29"/>
      <c r="E17" s="29"/>
      <c r="F17" s="29"/>
      <c r="G17" s="29" t="s">
        <v>183</v>
      </c>
      <c r="H17" s="29"/>
      <c r="I17" s="29"/>
      <c r="J17" s="29"/>
      <c r="K17" s="29"/>
      <c r="L17" s="29"/>
      <c r="M17" s="29"/>
      <c r="N17" s="29"/>
      <c r="O17" s="33"/>
      <c r="P17" s="20"/>
      <c r="Q17" s="20"/>
    </row>
    <row r="18" spans="1:17" ht="18.600000000000001">
      <c r="A18" s="5"/>
      <c r="C18" s="7"/>
      <c r="D18" s="7"/>
      <c r="E18" s="7"/>
      <c r="F18" s="7"/>
      <c r="G18" s="7"/>
      <c r="H18" s="7"/>
      <c r="I18" s="7"/>
      <c r="J18" s="7"/>
      <c r="K18" s="7"/>
      <c r="L18" s="7"/>
      <c r="M18" s="7"/>
      <c r="N18" s="7"/>
      <c r="O18" s="31"/>
    </row>
    <row r="19" spans="1:17" ht="18.600000000000001">
      <c r="A19" s="3"/>
      <c r="B19" s="7"/>
      <c r="C19" s="29" t="s">
        <v>184</v>
      </c>
      <c r="D19" s="29"/>
      <c r="E19" s="29"/>
      <c r="F19" s="29"/>
      <c r="G19" s="29" t="s">
        <v>185</v>
      </c>
      <c r="H19" s="29"/>
      <c r="I19" s="29"/>
      <c r="J19" s="29"/>
      <c r="K19" s="29"/>
      <c r="L19" s="29"/>
      <c r="M19" s="29"/>
      <c r="N19" s="29"/>
      <c r="O19" s="33"/>
      <c r="P19" s="20"/>
      <c r="Q19" s="20"/>
    </row>
    <row r="20" spans="1:17" ht="18.600000000000001">
      <c r="A20" s="5"/>
      <c r="C20" s="7"/>
      <c r="D20" s="7"/>
      <c r="E20" s="7"/>
      <c r="F20" s="7"/>
      <c r="G20" s="7"/>
      <c r="H20" s="7"/>
      <c r="I20" s="7"/>
      <c r="J20" s="7"/>
      <c r="K20" s="7"/>
      <c r="L20" s="7"/>
      <c r="M20" s="7"/>
      <c r="N20" s="7"/>
      <c r="O20" s="31"/>
    </row>
    <row r="21" spans="1:17" ht="18.600000000000001">
      <c r="A21" s="3"/>
      <c r="B21" s="7"/>
      <c r="C21" s="29" t="s">
        <v>186</v>
      </c>
      <c r="D21" s="29"/>
      <c r="E21" s="29"/>
      <c r="F21" s="29"/>
      <c r="G21" s="29" t="s">
        <v>187</v>
      </c>
      <c r="H21" s="29"/>
      <c r="I21" s="29"/>
      <c r="J21" s="29"/>
      <c r="K21" s="29"/>
      <c r="L21" s="29"/>
      <c r="M21" s="29"/>
      <c r="N21" s="29"/>
      <c r="O21" s="33"/>
      <c r="P21" s="20"/>
      <c r="Q21" s="20"/>
    </row>
    <row r="22" spans="1:17" ht="18.600000000000001">
      <c r="A22" s="5"/>
      <c r="C22" s="7"/>
      <c r="D22" s="7"/>
      <c r="E22" s="7"/>
      <c r="F22" s="7"/>
      <c r="G22" s="7"/>
      <c r="H22" s="7"/>
      <c r="I22" s="7"/>
      <c r="J22" s="7"/>
      <c r="K22" s="7"/>
      <c r="L22" s="7"/>
      <c r="M22" s="7"/>
      <c r="N22" s="7"/>
      <c r="O22" s="31"/>
    </row>
    <row r="23" spans="1:17" ht="18.600000000000001">
      <c r="C23" s="29" t="s">
        <v>188</v>
      </c>
      <c r="D23" s="29"/>
      <c r="E23" s="29"/>
      <c r="F23" s="29"/>
      <c r="G23" s="29" t="s">
        <v>189</v>
      </c>
      <c r="H23" s="29"/>
      <c r="I23" s="29"/>
      <c r="J23" s="29"/>
      <c r="K23" s="29"/>
      <c r="L23" s="29"/>
      <c r="M23" s="29"/>
      <c r="N23" s="29"/>
      <c r="O23" s="33"/>
      <c r="P23" s="16"/>
      <c r="Q23" s="16"/>
    </row>
    <row r="24" spans="1:17" ht="18.600000000000001">
      <c r="C24" s="7"/>
      <c r="D24" s="7"/>
      <c r="E24" s="7"/>
      <c r="F24" s="7"/>
      <c r="G24" s="7"/>
      <c r="H24" s="7"/>
      <c r="I24" s="7"/>
      <c r="J24" s="7"/>
      <c r="K24" s="7"/>
      <c r="L24" s="7"/>
      <c r="M24" s="7"/>
      <c r="N24" s="7"/>
      <c r="O24" s="31"/>
      <c r="P24" s="16"/>
      <c r="Q24" s="16"/>
    </row>
    <row r="25" spans="1:17" ht="18.600000000000001">
      <c r="C25" s="29" t="s">
        <v>190</v>
      </c>
      <c r="D25" s="29"/>
      <c r="E25" s="29"/>
      <c r="F25" s="29"/>
      <c r="G25" s="29" t="s">
        <v>191</v>
      </c>
      <c r="H25" s="29"/>
      <c r="I25" s="29"/>
      <c r="J25" s="29"/>
      <c r="K25" s="29"/>
      <c r="L25" s="29"/>
      <c r="M25" s="29"/>
      <c r="N25" s="29"/>
      <c r="O25" s="33"/>
      <c r="P25" s="16"/>
      <c r="Q25" s="16"/>
    </row>
    <row r="26" spans="1:17" ht="18.600000000000001">
      <c r="C26" s="7"/>
      <c r="D26" s="7"/>
      <c r="E26" s="7"/>
      <c r="F26" s="7"/>
      <c r="G26" s="7"/>
      <c r="H26" s="7"/>
      <c r="I26" s="7"/>
      <c r="J26" s="7"/>
      <c r="K26" s="7"/>
      <c r="L26" s="7"/>
      <c r="M26" s="7"/>
      <c r="N26" s="7"/>
      <c r="O26" s="31"/>
    </row>
    <row r="27" spans="1:17" ht="18.600000000000001">
      <c r="C27" s="29" t="s">
        <v>192</v>
      </c>
      <c r="D27" s="29"/>
      <c r="E27" s="29"/>
      <c r="F27" s="29"/>
      <c r="G27" s="29" t="s">
        <v>193</v>
      </c>
      <c r="H27" s="29"/>
      <c r="I27" s="29"/>
      <c r="J27" s="29"/>
      <c r="K27" s="29"/>
      <c r="L27" s="29"/>
      <c r="M27" s="29"/>
      <c r="N27" s="29"/>
      <c r="O27" s="33"/>
    </row>
    <row r="28" spans="1:17" ht="18.600000000000001">
      <c r="C28" s="7"/>
      <c r="D28" s="7"/>
      <c r="E28" s="7"/>
      <c r="F28" s="7"/>
      <c r="G28" s="7"/>
      <c r="H28" s="7"/>
      <c r="I28" s="7"/>
      <c r="J28" s="7"/>
      <c r="K28" s="7"/>
      <c r="L28" s="7"/>
      <c r="M28" s="7"/>
      <c r="N28" s="7"/>
      <c r="O28" s="31"/>
    </row>
    <row r="29" spans="1:17" ht="14.45" customHeight="1">
      <c r="C29" s="29" t="s">
        <v>194</v>
      </c>
      <c r="D29" s="29"/>
      <c r="E29" s="29"/>
      <c r="F29" s="29"/>
      <c r="G29" s="29" t="s">
        <v>195</v>
      </c>
      <c r="H29" s="29"/>
      <c r="I29" s="29"/>
      <c r="J29" s="29"/>
      <c r="K29" s="29"/>
      <c r="L29" s="29"/>
      <c r="M29" s="29"/>
      <c r="N29" s="29"/>
      <c r="O29" s="33"/>
    </row>
    <row r="30" spans="1:17" ht="18.600000000000001">
      <c r="C30" s="7"/>
      <c r="D30" s="7"/>
      <c r="E30" s="7"/>
      <c r="F30" s="7"/>
      <c r="G30" s="7"/>
      <c r="H30" s="7"/>
      <c r="I30" s="7"/>
      <c r="J30" s="7"/>
      <c r="K30" s="7"/>
      <c r="L30" s="7"/>
      <c r="M30" s="7"/>
      <c r="N30" s="7"/>
      <c r="O30" s="31"/>
    </row>
    <row r="31" spans="1:17" ht="18.600000000000001" customHeight="1">
      <c r="C31" s="29" t="s">
        <v>196</v>
      </c>
      <c r="D31" s="29"/>
      <c r="E31" s="29"/>
      <c r="F31" s="29"/>
      <c r="G31" s="29" t="s">
        <v>197</v>
      </c>
      <c r="H31" s="29"/>
      <c r="I31" s="29"/>
      <c r="J31" s="29"/>
      <c r="K31" s="29"/>
      <c r="L31" s="29"/>
      <c r="M31" s="29"/>
      <c r="N31" s="29"/>
      <c r="O31" s="33"/>
    </row>
    <row r="32" spans="1:17" ht="18.600000000000001">
      <c r="C32" s="7"/>
      <c r="D32" s="7"/>
      <c r="E32" s="7"/>
      <c r="F32" s="7"/>
      <c r="G32" s="7"/>
      <c r="H32" s="7"/>
      <c r="I32" s="7"/>
      <c r="J32" s="7"/>
      <c r="K32" s="7"/>
      <c r="L32" s="7"/>
      <c r="M32" s="7"/>
      <c r="N32" s="7"/>
      <c r="O32" s="31"/>
    </row>
    <row r="33" spans="3:15" ht="18.600000000000001">
      <c r="C33" s="29" t="s">
        <v>198</v>
      </c>
      <c r="D33" s="29"/>
      <c r="E33" s="29"/>
      <c r="F33" s="29"/>
      <c r="G33" s="29" t="s">
        <v>199</v>
      </c>
      <c r="H33" s="29"/>
      <c r="I33" s="29"/>
      <c r="J33" s="29"/>
      <c r="K33" s="29"/>
      <c r="L33" s="29"/>
      <c r="M33" s="29"/>
      <c r="N33" s="29"/>
      <c r="O33" s="33"/>
    </row>
    <row r="34" spans="3:15" ht="18.600000000000001">
      <c r="C34" s="7"/>
      <c r="D34" s="7"/>
      <c r="E34" s="7"/>
      <c r="F34" s="7"/>
      <c r="G34" s="7"/>
      <c r="H34" s="7"/>
      <c r="I34" s="7"/>
      <c r="J34" s="7"/>
      <c r="K34" s="7"/>
      <c r="L34" s="7"/>
      <c r="M34" s="7"/>
      <c r="N34" s="7"/>
      <c r="O34" s="31"/>
    </row>
    <row r="35" spans="3:15" ht="18.600000000000001">
      <c r="C35" s="29" t="s">
        <v>200</v>
      </c>
      <c r="D35" s="29"/>
      <c r="E35" s="29"/>
      <c r="F35" s="29"/>
      <c r="G35" s="29" t="s">
        <v>201</v>
      </c>
      <c r="H35" s="29"/>
      <c r="I35" s="29"/>
      <c r="J35" s="29"/>
      <c r="K35" s="29"/>
      <c r="L35" s="29"/>
      <c r="M35" s="29"/>
      <c r="N35" s="29"/>
      <c r="O35" s="33"/>
    </row>
    <row r="36" spans="3:15" ht="14.45" customHeight="1">
      <c r="C36" s="7"/>
      <c r="D36" s="7"/>
      <c r="E36" s="7"/>
      <c r="F36" s="7"/>
      <c r="G36" s="7"/>
      <c r="H36" s="7"/>
      <c r="I36" s="7"/>
      <c r="J36" s="7"/>
      <c r="K36" s="7"/>
      <c r="L36" s="7"/>
      <c r="M36" s="7"/>
      <c r="N36" s="7"/>
      <c r="O36" s="31"/>
    </row>
    <row r="37" spans="3:15" ht="18.600000000000001">
      <c r="C37" s="29" t="s">
        <v>202</v>
      </c>
      <c r="D37" s="29"/>
      <c r="E37" s="29"/>
      <c r="F37" s="29"/>
      <c r="G37" s="29" t="s">
        <v>203</v>
      </c>
      <c r="H37" s="29"/>
      <c r="I37" s="29"/>
      <c r="J37" s="29"/>
      <c r="K37" s="29"/>
      <c r="L37" s="29"/>
      <c r="M37" s="29"/>
      <c r="N37" s="29"/>
      <c r="O37" s="33"/>
    </row>
    <row r="38" spans="3:15" ht="18.600000000000001">
      <c r="C38" s="7"/>
      <c r="D38" s="7"/>
      <c r="E38" s="7"/>
      <c r="F38" s="7"/>
      <c r="G38" s="7"/>
      <c r="H38" s="7"/>
      <c r="I38" s="7"/>
      <c r="J38" s="7"/>
      <c r="K38" s="7"/>
      <c r="L38" s="7"/>
      <c r="M38" s="7"/>
      <c r="N38" s="7"/>
      <c r="O38" s="31"/>
    </row>
    <row r="39" spans="3:15" ht="18.600000000000001">
      <c r="C39" s="29" t="s">
        <v>204</v>
      </c>
      <c r="D39" s="29"/>
      <c r="E39" s="29"/>
      <c r="F39" s="29"/>
      <c r="G39" s="29" t="s">
        <v>205</v>
      </c>
      <c r="H39" s="29"/>
      <c r="I39" s="29"/>
      <c r="J39" s="29"/>
      <c r="K39" s="29"/>
      <c r="L39" s="29"/>
      <c r="M39" s="29"/>
      <c r="N39" s="29"/>
      <c r="O39" s="33"/>
    </row>
    <row r="40" spans="3:15" ht="18.600000000000001">
      <c r="C40" s="7"/>
      <c r="D40" s="7"/>
      <c r="E40" s="7"/>
      <c r="F40" s="7"/>
      <c r="G40" s="7"/>
      <c r="H40" s="7"/>
      <c r="I40" s="7"/>
      <c r="J40" s="7"/>
      <c r="K40" s="7"/>
      <c r="L40" s="7"/>
      <c r="M40" s="7"/>
      <c r="N40" s="7"/>
      <c r="O40" s="31"/>
    </row>
    <row r="41" spans="3:15" ht="18.600000000000001">
      <c r="C41" s="29" t="s">
        <v>206</v>
      </c>
      <c r="D41" s="29"/>
      <c r="E41" s="29"/>
      <c r="F41" s="29"/>
      <c r="G41" s="29" t="s">
        <v>207</v>
      </c>
      <c r="H41" s="29"/>
      <c r="I41" s="29"/>
      <c r="J41" s="29"/>
      <c r="K41" s="29"/>
      <c r="L41" s="29"/>
      <c r="M41" s="29"/>
      <c r="N41" s="29"/>
    </row>
    <row r="42" spans="3:15" ht="18.600000000000001">
      <c r="C42" s="7"/>
      <c r="D42" s="7"/>
      <c r="E42" s="7"/>
      <c r="F42" s="7"/>
      <c r="G42" s="7"/>
      <c r="H42" s="7"/>
      <c r="I42" s="7"/>
      <c r="J42" s="7"/>
      <c r="K42" s="7"/>
      <c r="L42" s="7"/>
      <c r="M42" s="7"/>
      <c r="N42" s="7"/>
      <c r="O42" s="31"/>
    </row>
    <row r="43" spans="3:15" ht="18.600000000000001">
      <c r="C43" s="29" t="s">
        <v>208</v>
      </c>
      <c r="D43" s="29"/>
      <c r="E43" s="29"/>
      <c r="F43" s="29"/>
      <c r="G43" s="407" t="s">
        <v>209</v>
      </c>
      <c r="H43" s="29"/>
      <c r="I43" s="29"/>
      <c r="J43" s="29"/>
      <c r="K43" s="29"/>
      <c r="L43" s="29"/>
      <c r="M43" s="29"/>
      <c r="N43" s="29"/>
    </row>
    <row r="44" spans="3:15" ht="18.600000000000001">
      <c r="C44" s="7"/>
      <c r="D44" s="7"/>
      <c r="E44" s="7"/>
      <c r="F44" s="7"/>
      <c r="G44" s="7"/>
      <c r="H44" s="7"/>
      <c r="I44" s="7"/>
      <c r="J44" s="7"/>
      <c r="K44" s="7"/>
      <c r="L44" s="7"/>
      <c r="M44" s="7"/>
      <c r="N44" s="7"/>
      <c r="O44" s="31"/>
    </row>
    <row r="45" spans="3:15" ht="18.600000000000001">
      <c r="C45" s="29" t="s">
        <v>210</v>
      </c>
      <c r="D45" s="29"/>
      <c r="E45" s="29"/>
      <c r="F45" s="29"/>
      <c r="G45" s="407" t="s">
        <v>211</v>
      </c>
      <c r="H45" s="29"/>
      <c r="I45" s="29"/>
      <c r="J45" s="29"/>
      <c r="K45" s="29"/>
      <c r="L45" s="29"/>
      <c r="M45" s="29"/>
      <c r="N45" s="29"/>
    </row>
    <row r="46" spans="3:15" ht="18.600000000000001">
      <c r="C46" s="7"/>
      <c r="D46" s="7"/>
      <c r="E46" s="7"/>
      <c r="F46" s="7"/>
      <c r="G46" s="7"/>
      <c r="H46" s="7"/>
      <c r="I46" s="7"/>
      <c r="J46" s="7"/>
      <c r="K46" s="7"/>
      <c r="L46" s="7"/>
      <c r="M46" s="7"/>
      <c r="N46" s="7"/>
      <c r="O46" s="31"/>
    </row>
    <row r="47" spans="3:15" ht="18.600000000000001">
      <c r="C47" s="29" t="s">
        <v>65</v>
      </c>
      <c r="D47" s="29"/>
      <c r="E47" s="29"/>
      <c r="F47" s="29"/>
      <c r="G47" s="407" t="s">
        <v>212</v>
      </c>
      <c r="H47" s="29"/>
      <c r="I47" s="29"/>
      <c r="J47" s="29"/>
      <c r="K47" s="29"/>
      <c r="L47" s="29"/>
      <c r="M47" s="29"/>
      <c r="N47" s="29"/>
    </row>
    <row r="48" spans="3:15" ht="18.600000000000001">
      <c r="C48" s="7"/>
      <c r="D48" s="7"/>
      <c r="E48" s="7"/>
      <c r="F48" s="7"/>
      <c r="G48" s="7"/>
      <c r="H48" s="7"/>
      <c r="I48" s="7"/>
      <c r="J48" s="7"/>
      <c r="K48" s="7"/>
      <c r="L48" s="7"/>
      <c r="M48" s="7"/>
      <c r="N48" s="7"/>
      <c r="O48" s="31"/>
    </row>
    <row r="49" spans="3:15" ht="51" customHeight="1">
      <c r="C49" s="29" t="s">
        <v>213</v>
      </c>
      <c r="D49" s="29"/>
      <c r="E49" s="29"/>
      <c r="F49" s="29"/>
      <c r="G49" s="665" t="s">
        <v>214</v>
      </c>
      <c r="H49" s="665"/>
      <c r="I49" s="665"/>
      <c r="J49" s="665"/>
      <c r="K49" s="665"/>
      <c r="L49" s="665"/>
      <c r="M49" s="665"/>
      <c r="N49" s="665"/>
    </row>
    <row r="50" spans="3:15" ht="18.600000000000001">
      <c r="C50" s="7"/>
      <c r="D50" s="7"/>
      <c r="E50" s="7"/>
      <c r="F50" s="7"/>
      <c r="G50" s="7"/>
      <c r="H50" s="7"/>
      <c r="I50" s="7"/>
      <c r="J50" s="7"/>
      <c r="K50" s="7"/>
      <c r="L50" s="7"/>
      <c r="M50" s="7"/>
      <c r="N50" s="7"/>
      <c r="O50" s="31"/>
    </row>
    <row r="51" spans="3:15" ht="18.600000000000001">
      <c r="C51" s="29" t="s">
        <v>215</v>
      </c>
      <c r="D51" s="29"/>
      <c r="E51" s="29"/>
      <c r="F51" s="29"/>
      <c r="G51" s="407" t="s">
        <v>216</v>
      </c>
      <c r="H51" s="29"/>
      <c r="I51" s="29"/>
      <c r="J51" s="29"/>
      <c r="K51" s="29"/>
      <c r="L51" s="29"/>
      <c r="M51" s="29"/>
      <c r="N51" s="29"/>
    </row>
    <row r="52" spans="3:15" ht="18.600000000000001">
      <c r="C52" s="7"/>
      <c r="D52" s="7"/>
      <c r="E52" s="7"/>
      <c r="F52" s="7"/>
      <c r="G52" s="7"/>
      <c r="H52" s="7"/>
      <c r="I52" s="7"/>
      <c r="J52" s="7"/>
      <c r="K52" s="7"/>
      <c r="L52" s="7"/>
      <c r="M52" s="7"/>
      <c r="N52" s="7"/>
      <c r="O52" s="31"/>
    </row>
    <row r="53" spans="3:15" ht="18.600000000000001">
      <c r="C53" s="29" t="s">
        <v>217</v>
      </c>
      <c r="D53" s="29"/>
      <c r="E53" s="29"/>
      <c r="F53" s="29"/>
      <c r="G53" s="407" t="s">
        <v>218</v>
      </c>
      <c r="H53" s="29"/>
      <c r="I53" s="29"/>
      <c r="J53" s="29"/>
      <c r="K53" s="29"/>
      <c r="L53" s="29"/>
      <c r="M53" s="29"/>
      <c r="N53" s="29"/>
    </row>
    <row r="54" spans="3:15" ht="18.600000000000001">
      <c r="C54" s="7"/>
      <c r="D54" s="7"/>
      <c r="E54" s="7"/>
      <c r="F54" s="7"/>
      <c r="G54" s="7"/>
      <c r="H54" s="7"/>
      <c r="I54" s="7"/>
      <c r="J54" s="7"/>
      <c r="K54" s="7"/>
      <c r="L54" s="7"/>
      <c r="M54" s="7"/>
      <c r="N54" s="28"/>
      <c r="O54" s="7"/>
    </row>
    <row r="55" spans="3:15" ht="18.600000000000001">
      <c r="C55" s="34"/>
      <c r="D55" s="34"/>
      <c r="E55" s="34"/>
      <c r="F55" s="34"/>
      <c r="G55" s="34"/>
      <c r="H55" s="34"/>
      <c r="I55" s="34"/>
      <c r="J55" s="34"/>
      <c r="K55" s="34"/>
      <c r="L55" s="34"/>
      <c r="M55" s="34"/>
      <c r="N55" s="29"/>
      <c r="O55" s="34"/>
    </row>
    <row r="56" spans="3:15" ht="18.600000000000001">
      <c r="C56" s="7"/>
      <c r="D56" s="7"/>
      <c r="E56" s="7"/>
      <c r="F56" s="7"/>
      <c r="G56" s="7"/>
      <c r="H56" s="7"/>
      <c r="I56" s="7"/>
      <c r="J56" s="7"/>
      <c r="K56" s="7"/>
      <c r="L56" s="7"/>
      <c r="M56" s="7"/>
      <c r="N56" s="28"/>
      <c r="O56" s="7"/>
    </row>
    <row r="57" spans="3:15" ht="18.600000000000001">
      <c r="C57" s="34"/>
      <c r="D57" s="34"/>
      <c r="E57" s="34"/>
      <c r="F57" s="34"/>
      <c r="G57" s="34"/>
      <c r="H57" s="34"/>
      <c r="I57" s="34"/>
      <c r="J57" s="34"/>
      <c r="K57" s="34"/>
      <c r="L57" s="34"/>
      <c r="M57" s="34"/>
      <c r="N57" s="29"/>
      <c r="O57" s="34"/>
    </row>
    <row r="58" spans="3:15" ht="18.600000000000001">
      <c r="C58" s="7"/>
      <c r="D58" s="7"/>
      <c r="E58" s="7"/>
      <c r="F58" s="7"/>
      <c r="G58" s="7"/>
      <c r="H58" s="7"/>
      <c r="I58" s="7"/>
      <c r="J58" s="7"/>
      <c r="K58" s="7"/>
      <c r="L58" s="7"/>
      <c r="M58" s="7"/>
      <c r="N58" s="28"/>
      <c r="O58" s="7"/>
    </row>
    <row r="59" spans="3:15" ht="18.600000000000001">
      <c r="C59" s="34"/>
      <c r="D59" s="34"/>
      <c r="E59" s="34"/>
      <c r="F59" s="34"/>
      <c r="G59" s="34"/>
      <c r="H59" s="34"/>
      <c r="I59" s="34"/>
      <c r="J59" s="34"/>
      <c r="K59" s="34"/>
      <c r="L59" s="34"/>
      <c r="M59" s="34"/>
      <c r="N59" s="29"/>
      <c r="O59" s="34"/>
    </row>
    <row r="60" spans="3:15" ht="18.600000000000001">
      <c r="C60" s="7"/>
      <c r="D60" s="7"/>
      <c r="E60" s="7"/>
      <c r="F60" s="7"/>
      <c r="G60" s="7"/>
      <c r="H60" s="7"/>
      <c r="I60" s="7"/>
      <c r="J60" s="7"/>
      <c r="K60" s="7"/>
      <c r="L60" s="7"/>
      <c r="M60" s="7"/>
      <c r="N60" s="28"/>
      <c r="O60" s="7"/>
    </row>
    <row r="61" spans="3:15" ht="18.600000000000001">
      <c r="C61" s="34"/>
      <c r="D61" s="34"/>
      <c r="E61" s="34"/>
      <c r="F61" s="34"/>
      <c r="G61" s="34"/>
      <c r="H61" s="34"/>
      <c r="I61" s="34"/>
      <c r="J61" s="34"/>
      <c r="K61" s="34"/>
      <c r="L61" s="34"/>
      <c r="M61" s="34"/>
      <c r="N61" s="29"/>
      <c r="O61" s="34"/>
    </row>
    <row r="62" spans="3:15" ht="18.600000000000001">
      <c r="C62" s="7"/>
      <c r="D62" s="7"/>
      <c r="E62" s="7"/>
      <c r="F62" s="7"/>
      <c r="G62" s="7"/>
      <c r="H62" s="7"/>
      <c r="I62" s="7"/>
      <c r="J62" s="7"/>
      <c r="K62" s="7"/>
      <c r="L62" s="7"/>
      <c r="M62" s="7"/>
      <c r="N62" s="28"/>
      <c r="O62" s="7"/>
    </row>
    <row r="63" spans="3:15" ht="18.600000000000001">
      <c r="C63" s="34"/>
      <c r="D63" s="34"/>
      <c r="E63" s="34"/>
      <c r="F63" s="34"/>
      <c r="G63" s="34"/>
      <c r="H63" s="34"/>
      <c r="I63" s="34"/>
      <c r="J63" s="34"/>
      <c r="K63" s="34"/>
      <c r="L63" s="34"/>
      <c r="M63" s="34"/>
      <c r="N63" s="29"/>
      <c r="O63" s="34"/>
    </row>
    <row r="64" spans="3:15" ht="18.600000000000001">
      <c r="C64" s="7"/>
      <c r="D64" s="7"/>
      <c r="E64" s="7"/>
      <c r="F64" s="7"/>
      <c r="G64" s="7"/>
      <c r="H64" s="7"/>
      <c r="I64" s="7"/>
      <c r="J64" s="7"/>
      <c r="K64" s="7"/>
      <c r="L64" s="7"/>
      <c r="M64" s="7"/>
      <c r="N64" s="28"/>
      <c r="O64" s="7"/>
    </row>
    <row r="65" spans="3:15" ht="18.600000000000001">
      <c r="C65" s="34"/>
      <c r="D65" s="34"/>
      <c r="E65" s="34"/>
      <c r="F65" s="34"/>
      <c r="G65" s="34"/>
      <c r="H65" s="34"/>
      <c r="I65" s="34"/>
      <c r="J65" s="34"/>
      <c r="K65" s="34"/>
      <c r="L65" s="34"/>
      <c r="M65" s="34"/>
      <c r="N65" s="29"/>
      <c r="O65" s="34"/>
    </row>
    <row r="66" spans="3:15" ht="18.600000000000001">
      <c r="C66" s="7"/>
      <c r="D66" s="7"/>
      <c r="E66" s="7"/>
      <c r="F66" s="7"/>
      <c r="G66" s="7"/>
      <c r="H66" s="7"/>
      <c r="I66" s="7"/>
      <c r="J66" s="7"/>
      <c r="K66" s="7"/>
      <c r="L66" s="7"/>
      <c r="M66" s="7"/>
      <c r="N66" s="28"/>
      <c r="O66" s="7"/>
    </row>
    <row r="67" spans="3:15" ht="18.600000000000001">
      <c r="C67" s="34"/>
      <c r="D67" s="34"/>
      <c r="E67" s="34"/>
      <c r="F67" s="34"/>
      <c r="G67" s="34"/>
      <c r="H67" s="34"/>
      <c r="I67" s="34"/>
      <c r="J67" s="34"/>
      <c r="K67" s="34"/>
      <c r="L67" s="34"/>
      <c r="M67" s="34"/>
      <c r="N67" s="29"/>
      <c r="O67" s="34"/>
    </row>
    <row r="68" spans="3:15" ht="18.600000000000001">
      <c r="C68" s="7"/>
      <c r="D68" s="7"/>
      <c r="E68" s="7"/>
      <c r="F68" s="7"/>
      <c r="G68" s="7"/>
      <c r="H68" s="7"/>
      <c r="I68" s="7"/>
      <c r="J68" s="7"/>
      <c r="K68" s="7"/>
      <c r="L68" s="7"/>
      <c r="M68" s="7"/>
      <c r="N68" s="28"/>
      <c r="O68" s="7"/>
    </row>
    <row r="69" spans="3:15" ht="18.600000000000001">
      <c r="C69" s="34"/>
      <c r="D69" s="34"/>
      <c r="E69" s="34"/>
      <c r="F69" s="34"/>
      <c r="G69" s="34"/>
      <c r="H69" s="34"/>
      <c r="I69" s="34"/>
      <c r="J69" s="34"/>
      <c r="K69" s="34"/>
      <c r="L69" s="34"/>
      <c r="M69" s="34"/>
      <c r="N69" s="29"/>
      <c r="O69" s="34"/>
    </row>
    <row r="70" spans="3:15" ht="18.600000000000001">
      <c r="C70" s="7"/>
      <c r="D70" s="7"/>
      <c r="E70" s="7"/>
      <c r="F70" s="7"/>
      <c r="G70" s="7"/>
      <c r="H70" s="7"/>
      <c r="I70" s="7"/>
      <c r="J70" s="7"/>
      <c r="K70" s="7"/>
      <c r="L70" s="7"/>
      <c r="M70" s="7"/>
      <c r="N70" s="28"/>
      <c r="O70" s="7"/>
    </row>
    <row r="71" spans="3:15" ht="18.600000000000001">
      <c r="C71" s="34"/>
      <c r="D71" s="34"/>
      <c r="E71" s="34"/>
      <c r="F71" s="34"/>
      <c r="G71" s="34"/>
      <c r="H71" s="34"/>
      <c r="I71" s="34"/>
      <c r="J71" s="34"/>
      <c r="K71" s="34"/>
      <c r="L71" s="34"/>
      <c r="M71" s="34"/>
      <c r="N71" s="29"/>
      <c r="O71" s="34"/>
    </row>
    <row r="72" spans="3:15" ht="18.600000000000001">
      <c r="C72" s="7"/>
      <c r="D72" s="7"/>
      <c r="E72" s="7"/>
      <c r="F72" s="7"/>
      <c r="G72" s="7"/>
      <c r="H72" s="7"/>
      <c r="I72" s="7"/>
      <c r="J72" s="7"/>
      <c r="K72" s="7"/>
      <c r="L72" s="7"/>
      <c r="M72" s="7"/>
      <c r="N72" s="28"/>
      <c r="O72" s="7"/>
    </row>
    <row r="73" spans="3:15" ht="18.600000000000001">
      <c r="C73" s="34"/>
      <c r="D73" s="34"/>
      <c r="E73" s="34"/>
      <c r="F73" s="34"/>
      <c r="G73" s="34"/>
      <c r="H73" s="34"/>
      <c r="I73" s="34"/>
      <c r="J73" s="34"/>
      <c r="K73" s="34"/>
      <c r="L73" s="34"/>
      <c r="M73" s="34"/>
      <c r="N73" s="29"/>
      <c r="O73" s="34"/>
    </row>
    <row r="74" spans="3:15" ht="18.600000000000001">
      <c r="C74" s="7"/>
      <c r="D74" s="7"/>
      <c r="E74" s="7"/>
      <c r="F74" s="7"/>
      <c r="G74" s="7"/>
      <c r="H74" s="7"/>
      <c r="I74" s="7"/>
      <c r="J74" s="7"/>
      <c r="K74" s="7"/>
      <c r="L74" s="7"/>
      <c r="M74" s="7"/>
      <c r="N74" s="28"/>
      <c r="O74" s="7"/>
    </row>
    <row r="75" spans="3:15" ht="18.600000000000001">
      <c r="C75" s="34"/>
      <c r="D75" s="34"/>
      <c r="E75" s="34"/>
      <c r="F75" s="34"/>
      <c r="G75" s="34"/>
      <c r="H75" s="34"/>
      <c r="I75" s="34"/>
      <c r="J75" s="34"/>
      <c r="K75" s="34"/>
      <c r="L75" s="34"/>
      <c r="M75" s="34"/>
      <c r="N75" s="29"/>
      <c r="O75" s="34"/>
    </row>
    <row r="76" spans="3:15" ht="18.600000000000001">
      <c r="C76" s="7"/>
      <c r="D76" s="7"/>
      <c r="E76" s="7"/>
      <c r="F76" s="7"/>
      <c r="G76" s="7"/>
      <c r="H76" s="7"/>
      <c r="I76" s="7"/>
      <c r="J76" s="7"/>
      <c r="K76" s="7"/>
      <c r="L76" s="7"/>
      <c r="M76" s="7"/>
      <c r="N76" s="28"/>
      <c r="O76" s="7"/>
    </row>
    <row r="77" spans="3:15" ht="18.600000000000001">
      <c r="C77" s="34"/>
      <c r="D77" s="34"/>
      <c r="E77" s="34"/>
      <c r="F77" s="34"/>
      <c r="G77" s="34"/>
      <c r="H77" s="34"/>
      <c r="I77" s="34"/>
      <c r="J77" s="34"/>
      <c r="K77" s="34"/>
      <c r="L77" s="34"/>
      <c r="M77" s="34"/>
      <c r="N77" s="29"/>
      <c r="O77" s="34"/>
    </row>
    <row r="78" spans="3:15" ht="18.600000000000001">
      <c r="C78" s="7"/>
      <c r="D78" s="7"/>
      <c r="E78" s="7"/>
      <c r="F78" s="7"/>
      <c r="G78" s="7"/>
      <c r="H78" s="7"/>
      <c r="I78" s="7"/>
      <c r="J78" s="7"/>
      <c r="K78" s="7"/>
      <c r="L78" s="7"/>
      <c r="M78" s="7"/>
      <c r="N78" s="28"/>
      <c r="O78" s="7"/>
    </row>
    <row r="79" spans="3:15" ht="18.600000000000001">
      <c r="C79" s="34"/>
      <c r="D79" s="34"/>
      <c r="E79" s="34"/>
      <c r="F79" s="34"/>
      <c r="G79" s="34"/>
      <c r="H79" s="34"/>
      <c r="I79" s="34"/>
      <c r="J79" s="34"/>
      <c r="K79" s="34"/>
      <c r="L79" s="34"/>
      <c r="M79" s="34"/>
      <c r="N79" s="29"/>
      <c r="O79" s="34"/>
    </row>
    <row r="80" spans="3:15" ht="18.600000000000001">
      <c r="C80" s="7"/>
      <c r="D80" s="7"/>
      <c r="E80" s="7"/>
      <c r="F80" s="7"/>
      <c r="G80" s="7"/>
      <c r="H80" s="7"/>
      <c r="I80" s="7"/>
      <c r="J80" s="7"/>
      <c r="K80" s="7"/>
      <c r="L80" s="7"/>
      <c r="M80" s="7"/>
      <c r="N80" s="28"/>
      <c r="O80" s="7"/>
    </row>
    <row r="81" spans="3:15" ht="18.600000000000001">
      <c r="C81" s="34"/>
      <c r="D81" s="34"/>
      <c r="E81" s="34"/>
      <c r="F81" s="34"/>
      <c r="G81" s="34"/>
      <c r="H81" s="34"/>
      <c r="I81" s="34"/>
      <c r="J81" s="34"/>
      <c r="K81" s="34"/>
      <c r="L81" s="34"/>
      <c r="M81" s="34"/>
      <c r="N81" s="29"/>
      <c r="O81" s="34"/>
    </row>
    <row r="82" spans="3:15" ht="18.600000000000001">
      <c r="C82" s="7"/>
      <c r="D82" s="7"/>
      <c r="E82" s="7"/>
      <c r="F82" s="7"/>
      <c r="G82" s="7"/>
      <c r="H82" s="7"/>
      <c r="I82" s="7"/>
      <c r="J82" s="7"/>
      <c r="K82" s="7"/>
      <c r="L82" s="7"/>
      <c r="M82" s="7"/>
      <c r="N82" s="28"/>
      <c r="O82" s="7"/>
    </row>
    <row r="83" spans="3:15" ht="18.600000000000001">
      <c r="C83" s="34"/>
      <c r="D83" s="34"/>
      <c r="E83" s="34"/>
      <c r="F83" s="34"/>
      <c r="G83" s="34"/>
      <c r="H83" s="34"/>
      <c r="I83" s="34"/>
      <c r="J83" s="34"/>
      <c r="K83" s="34"/>
      <c r="L83" s="34"/>
      <c r="M83" s="34"/>
      <c r="N83" s="29"/>
      <c r="O83" s="34"/>
    </row>
    <row r="84" spans="3:15" ht="18.600000000000001">
      <c r="C84" s="7"/>
      <c r="D84" s="7"/>
      <c r="E84" s="7"/>
      <c r="F84" s="7"/>
      <c r="G84" s="7"/>
      <c r="H84" s="7"/>
      <c r="I84" s="7"/>
      <c r="J84" s="7"/>
      <c r="K84" s="7"/>
      <c r="L84" s="7"/>
      <c r="M84" s="7"/>
      <c r="N84" s="28"/>
      <c r="O84" s="7"/>
    </row>
    <row r="85" spans="3:15" ht="18.600000000000001">
      <c r="C85" s="34"/>
      <c r="D85" s="34"/>
      <c r="E85" s="34"/>
      <c r="F85" s="34"/>
      <c r="G85" s="34"/>
      <c r="H85" s="34"/>
      <c r="I85" s="34"/>
      <c r="J85" s="34"/>
      <c r="K85" s="34"/>
      <c r="L85" s="34"/>
      <c r="M85" s="34"/>
      <c r="N85" s="29"/>
      <c r="O85" s="34"/>
    </row>
    <row r="86" spans="3:15" ht="18.600000000000001">
      <c r="C86" s="7"/>
      <c r="D86" s="7"/>
      <c r="E86" s="7"/>
      <c r="F86" s="7"/>
      <c r="G86" s="7"/>
      <c r="H86" s="7"/>
      <c r="I86" s="7"/>
      <c r="J86" s="7"/>
      <c r="K86" s="7"/>
      <c r="L86" s="7"/>
      <c r="M86" s="7"/>
      <c r="N86" s="28"/>
      <c r="O86" s="7"/>
    </row>
    <row r="87" spans="3:15" ht="18.600000000000001">
      <c r="C87" s="34"/>
      <c r="D87" s="34"/>
      <c r="E87" s="34"/>
      <c r="F87" s="34"/>
      <c r="G87" s="34"/>
      <c r="H87" s="34"/>
      <c r="I87" s="34"/>
      <c r="J87" s="34"/>
      <c r="K87" s="34"/>
      <c r="L87" s="34"/>
      <c r="M87" s="34"/>
      <c r="N87" s="29"/>
      <c r="O87" s="34"/>
    </row>
    <row r="88" spans="3:15" ht="18.600000000000001">
      <c r="C88" s="7"/>
      <c r="D88" s="7"/>
      <c r="E88" s="7"/>
      <c r="F88" s="7"/>
      <c r="G88" s="7"/>
      <c r="H88" s="7"/>
      <c r="I88" s="7"/>
      <c r="J88" s="7"/>
      <c r="K88" s="7"/>
      <c r="L88" s="7"/>
      <c r="M88" s="7"/>
      <c r="N88" s="28"/>
      <c r="O88" s="7"/>
    </row>
    <row r="89" spans="3:15" ht="18.600000000000001">
      <c r="C89" s="34"/>
      <c r="D89" s="34"/>
      <c r="E89" s="34"/>
      <c r="F89" s="34"/>
      <c r="G89" s="34"/>
      <c r="H89" s="34"/>
      <c r="I89" s="34"/>
      <c r="J89" s="34"/>
      <c r="K89" s="34"/>
      <c r="L89" s="34"/>
      <c r="M89" s="34"/>
      <c r="N89" s="29"/>
      <c r="O89" s="34"/>
    </row>
    <row r="90" spans="3:15" ht="18.600000000000001">
      <c r="C90" s="7"/>
      <c r="D90" s="7"/>
      <c r="E90" s="7"/>
      <c r="F90" s="7"/>
      <c r="G90" s="7"/>
      <c r="H90" s="7"/>
      <c r="I90" s="7"/>
      <c r="J90" s="7"/>
      <c r="K90" s="7"/>
      <c r="L90" s="7"/>
      <c r="M90" s="7"/>
      <c r="N90" s="28"/>
      <c r="O90" s="7"/>
    </row>
    <row r="91" spans="3:15" ht="18.600000000000001">
      <c r="C91" s="34"/>
      <c r="D91" s="34"/>
      <c r="E91" s="34"/>
      <c r="F91" s="34"/>
      <c r="G91" s="34"/>
      <c r="H91" s="34"/>
      <c r="I91" s="34"/>
      <c r="J91" s="34"/>
      <c r="K91" s="34"/>
      <c r="L91" s="34"/>
      <c r="M91" s="34"/>
      <c r="N91" s="29"/>
      <c r="O91" s="34"/>
    </row>
    <row r="92" spans="3:15" ht="18.600000000000001">
      <c r="C92" s="7"/>
      <c r="D92" s="7"/>
      <c r="E92" s="7"/>
      <c r="F92" s="7"/>
      <c r="G92" s="7"/>
      <c r="H92" s="7"/>
      <c r="I92" s="7"/>
      <c r="J92" s="7"/>
      <c r="K92" s="7"/>
      <c r="L92" s="7"/>
      <c r="M92" s="7"/>
      <c r="N92" s="28"/>
      <c r="O92" s="7"/>
    </row>
    <row r="93" spans="3:15" ht="18.600000000000001">
      <c r="C93" s="34"/>
      <c r="D93" s="34"/>
      <c r="E93" s="34"/>
      <c r="F93" s="34"/>
      <c r="G93" s="34"/>
      <c r="H93" s="34"/>
      <c r="I93" s="34"/>
      <c r="J93" s="34"/>
      <c r="K93" s="34"/>
      <c r="L93" s="34"/>
      <c r="M93" s="34"/>
      <c r="N93" s="29"/>
    </row>
  </sheetData>
  <sortState xmlns:xlrd2="http://schemas.microsoft.com/office/spreadsheetml/2017/richdata2" ref="C45:D53">
    <sortCondition ref="C43:C53"/>
  </sortState>
  <mergeCells count="1">
    <mergeCell ref="G49:N49"/>
  </mergeCells>
  <hyperlinks>
    <hyperlink ref="A4" location="'ÍNDICE REMISSIVO'!A1" display="Índice" xr:uid="{00000000-0004-0000-0500-000000000000}"/>
    <hyperlink ref="L1" location="GRI!A1" display="GRI" xr:uid="{00000000-0004-0000-0500-000001000000}"/>
    <hyperlink ref="M1" location="SASB!A1" display="SASB" xr:uid="{00000000-0004-0000-0500-000002000000}"/>
    <hyperlink ref="K1" location="SOCIAL!A1" display="Social " xr:uid="{00000000-0004-0000-0500-000003000000}"/>
    <hyperlink ref="B1" location="INTRODUÇÃO!A1" display="INTRODUÇÃO!A1" xr:uid="{00000000-0004-0000-0500-000004000000}"/>
    <hyperlink ref="J1" location="GOVERNANÇA!A1" display="Governança " xr:uid="{00000000-0004-0000-0500-000005000000}"/>
    <hyperlink ref="I1" location="ECONÔMICO!A1" display="Econômico " xr:uid="{00000000-0004-0000-0500-000006000000}"/>
    <hyperlink ref="H1" location="AMBIENTAL!A1" display="Ambiental" xr:uid="{00000000-0004-0000-0500-000007000000}"/>
    <hyperlink ref="G1" location="'TEMAS MATERIAIS'!A1" display="Temas materiais" xr:uid="{00000000-0004-0000-0500-000008000000}"/>
    <hyperlink ref="F1" location="ÍNDICE!A1" display="Índice" xr:uid="{00000000-0004-0000-0500-000009000000}"/>
  </hyperlinks>
  <pageMargins left="0.511811024" right="0.511811024" top="0.78740157499999996" bottom="0.78740157499999996" header="0.31496062000000002" footer="0.3149606200000000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87"/>
  <sheetViews>
    <sheetView showGridLines="0" showRowColHeaders="0" zoomScale="80" zoomScaleNormal="80" workbookViewId="0">
      <pane xSplit="2" ySplit="7" topLeftCell="C50" activePane="bottomRight" state="frozen"/>
      <selection pane="bottomRight" activeCell="T12" sqref="T12"/>
      <selection pane="bottomLeft" activeCell="A8" sqref="A8"/>
      <selection pane="topRight" activeCell="C1" sqref="C1"/>
    </sheetView>
  </sheetViews>
  <sheetFormatPr defaultRowHeight="14.45"/>
  <cols>
    <col min="1" max="1" width="2.85546875" customWidth="1"/>
    <col min="2" max="2" width="7.85546875" customWidth="1"/>
    <col min="5" max="5" width="2.28515625" customWidth="1"/>
    <col min="6" max="13" width="22.42578125" customWidth="1"/>
  </cols>
  <sheetData>
    <row r="1" spans="1:18" ht="45.95" customHeight="1">
      <c r="A1" s="2"/>
      <c r="B1" s="45" t="e" vm="1">
        <v>#VALUE!</v>
      </c>
      <c r="C1" s="2"/>
      <c r="D1" s="2"/>
      <c r="E1" s="2"/>
      <c r="F1" s="42" t="str">
        <f>INTRODUCTION!F1</f>
        <v>Table of Contents</v>
      </c>
      <c r="G1" s="42" t="str">
        <f>INTRODUCTION!G1</f>
        <v>Material Topics</v>
      </c>
      <c r="H1" s="42" t="str">
        <f>INTRODUCTION!H1</f>
        <v>Environmental</v>
      </c>
      <c r="I1" s="42" t="str">
        <f>INTRODUCTION!I1</f>
        <v>Economic</v>
      </c>
      <c r="J1" s="43" t="str">
        <f>INTRODUCTION!J1</f>
        <v xml:space="preserve">Governance </v>
      </c>
      <c r="K1" s="42" t="s">
        <v>5</v>
      </c>
      <c r="L1" s="42" t="s">
        <v>6</v>
      </c>
      <c r="M1" s="42" t="s">
        <v>7</v>
      </c>
      <c r="N1" s="2"/>
    </row>
    <row r="2" spans="1:18" ht="18.600000000000001">
      <c r="A2" s="3"/>
      <c r="B2" s="3"/>
      <c r="C2" s="3"/>
      <c r="D2" s="3"/>
      <c r="E2" s="3"/>
      <c r="F2" s="15"/>
      <c r="G2" s="15"/>
      <c r="H2" s="15"/>
      <c r="I2" s="15"/>
      <c r="J2" s="15"/>
      <c r="K2" s="15"/>
      <c r="L2" s="15"/>
      <c r="M2" s="15"/>
      <c r="N2" s="3"/>
    </row>
    <row r="3" spans="1:18" ht="21">
      <c r="A3" s="3"/>
      <c r="C3" s="13" t="s">
        <v>8</v>
      </c>
      <c r="D3" s="10"/>
      <c r="E3" s="10"/>
      <c r="F3" s="10"/>
      <c r="G3" s="10"/>
      <c r="H3" s="10"/>
      <c r="I3" s="10"/>
      <c r="J3" s="10"/>
      <c r="K3" s="10"/>
      <c r="L3" s="10"/>
      <c r="M3" s="10"/>
      <c r="N3" s="10"/>
      <c r="R3" s="21"/>
    </row>
    <row r="4" spans="1:18" ht="9.6" customHeight="1">
      <c r="A4" s="5" t="s">
        <v>9</v>
      </c>
      <c r="B4" s="6">
        <v>3</v>
      </c>
      <c r="C4" s="4"/>
    </row>
    <row r="5" spans="1:18" ht="31.5" customHeight="1">
      <c r="A5" s="3"/>
      <c r="D5" s="36" t="s">
        <v>17</v>
      </c>
      <c r="E5" s="35"/>
      <c r="F5" s="35"/>
      <c r="G5" s="8"/>
      <c r="H5" s="8"/>
      <c r="I5" s="8"/>
      <c r="J5" s="8"/>
      <c r="K5" s="8"/>
      <c r="L5" s="8"/>
      <c r="M5" s="8"/>
      <c r="N5" s="8"/>
    </row>
    <row r="6" spans="1:18" ht="9" customHeight="1">
      <c r="A6" s="3"/>
      <c r="C6" s="26"/>
      <c r="D6" s="8"/>
      <c r="E6" s="8"/>
      <c r="F6" s="8"/>
      <c r="G6" s="8"/>
      <c r="H6" s="8"/>
      <c r="I6" s="8"/>
      <c r="J6" s="8"/>
      <c r="K6" s="8"/>
      <c r="L6" s="8"/>
      <c r="M6" s="8"/>
      <c r="N6" s="8"/>
    </row>
    <row r="7" spans="1:18" ht="18.600000000000001">
      <c r="A7" s="3"/>
      <c r="B7" s="7"/>
      <c r="C7" s="30" t="s">
        <v>80</v>
      </c>
      <c r="D7" s="30"/>
      <c r="E7" s="30"/>
      <c r="F7" s="30"/>
      <c r="G7" s="30" t="s">
        <v>81</v>
      </c>
      <c r="H7" s="30"/>
      <c r="I7" s="30"/>
      <c r="J7" s="30"/>
      <c r="K7" s="30"/>
      <c r="L7" s="30"/>
      <c r="M7" s="30"/>
      <c r="N7" s="30"/>
      <c r="O7" s="20"/>
      <c r="P7" s="20"/>
      <c r="Q7" s="20"/>
    </row>
    <row r="8" spans="1:18" ht="18.600000000000001">
      <c r="A8" s="5"/>
      <c r="C8" s="7"/>
      <c r="D8" s="7"/>
      <c r="E8" s="7"/>
      <c r="F8" s="7"/>
      <c r="G8" s="7"/>
      <c r="H8" s="7"/>
      <c r="I8" s="7"/>
      <c r="J8" s="7"/>
      <c r="K8" s="7"/>
      <c r="L8" s="7"/>
      <c r="M8" s="7"/>
      <c r="N8" s="7"/>
    </row>
    <row r="9" spans="1:18" ht="18.600000000000001">
      <c r="A9" s="5"/>
      <c r="C9" s="29" t="s">
        <v>219</v>
      </c>
      <c r="D9" s="29"/>
      <c r="E9" s="29"/>
      <c r="F9" s="29"/>
      <c r="G9" s="29" t="s">
        <v>220</v>
      </c>
      <c r="H9" s="29"/>
      <c r="I9" s="29"/>
      <c r="J9" s="29"/>
      <c r="K9" s="29"/>
      <c r="L9" s="29"/>
      <c r="M9" s="29"/>
      <c r="N9" s="29"/>
      <c r="O9" s="37"/>
      <c r="R9" s="25"/>
    </row>
    <row r="10" spans="1:18" ht="18.600000000000001">
      <c r="A10" s="5"/>
      <c r="C10" s="7"/>
      <c r="D10" s="7"/>
      <c r="E10" s="7"/>
      <c r="F10" s="7"/>
      <c r="G10" s="7"/>
      <c r="H10" s="7"/>
      <c r="I10" s="7"/>
      <c r="J10" s="7"/>
      <c r="K10" s="7"/>
      <c r="L10" s="7"/>
      <c r="M10" s="7"/>
      <c r="N10" s="7"/>
      <c r="O10" s="31"/>
    </row>
    <row r="11" spans="1:18" ht="18.600000000000001">
      <c r="A11" s="3"/>
      <c r="B11" s="7"/>
      <c r="C11" s="29" t="s">
        <v>221</v>
      </c>
      <c r="D11" s="29"/>
      <c r="E11" s="29"/>
      <c r="F11" s="29"/>
      <c r="G11" s="29" t="s">
        <v>222</v>
      </c>
      <c r="H11" s="29"/>
      <c r="I11" s="29"/>
      <c r="J11" s="29"/>
      <c r="K11" s="29"/>
      <c r="L11" s="29"/>
      <c r="M11" s="29"/>
      <c r="N11" s="29"/>
      <c r="O11" s="37"/>
      <c r="P11" s="20"/>
      <c r="Q11" s="20"/>
    </row>
    <row r="12" spans="1:18" ht="18.600000000000001">
      <c r="A12" s="5"/>
      <c r="C12" s="7"/>
      <c r="D12" s="7"/>
      <c r="E12" s="7"/>
      <c r="F12" s="7"/>
      <c r="G12" s="7"/>
      <c r="H12" s="7"/>
      <c r="I12" s="7"/>
      <c r="J12" s="7"/>
      <c r="K12" s="7"/>
      <c r="L12" s="7"/>
      <c r="M12" s="7"/>
      <c r="N12" s="7"/>
      <c r="O12" s="31"/>
    </row>
    <row r="13" spans="1:18" ht="18.600000000000001">
      <c r="A13" s="5"/>
      <c r="C13" s="29" t="s">
        <v>223</v>
      </c>
      <c r="D13" s="29"/>
      <c r="E13" s="29"/>
      <c r="F13" s="29"/>
      <c r="G13" s="29" t="s">
        <v>224</v>
      </c>
      <c r="H13" s="29"/>
      <c r="I13" s="29"/>
      <c r="J13" s="29"/>
      <c r="K13" s="29"/>
      <c r="L13" s="29"/>
      <c r="M13" s="29"/>
      <c r="N13" s="29"/>
    </row>
    <row r="14" spans="1:18" ht="18.600000000000001">
      <c r="A14" s="3"/>
      <c r="B14" s="7"/>
      <c r="C14" s="7"/>
      <c r="D14" s="7"/>
      <c r="E14" s="7"/>
      <c r="F14" s="7"/>
      <c r="G14" s="7"/>
      <c r="H14" s="7"/>
      <c r="I14" s="7"/>
      <c r="J14" s="7"/>
      <c r="K14" s="7"/>
      <c r="L14" s="7"/>
      <c r="M14" s="7"/>
      <c r="N14" s="7"/>
      <c r="O14" s="31"/>
      <c r="P14" s="20"/>
      <c r="Q14" s="20"/>
    </row>
    <row r="15" spans="1:18" ht="18.600000000000001">
      <c r="A15" s="5"/>
      <c r="C15" s="29" t="s">
        <v>225</v>
      </c>
      <c r="D15" s="29"/>
      <c r="E15" s="29"/>
      <c r="F15" s="29"/>
      <c r="G15" s="29" t="s">
        <v>226</v>
      </c>
      <c r="H15" s="29"/>
      <c r="I15" s="29"/>
      <c r="J15" s="29"/>
      <c r="K15" s="29"/>
      <c r="L15" s="29"/>
      <c r="M15" s="29"/>
      <c r="N15" s="29"/>
      <c r="O15" s="37"/>
    </row>
    <row r="16" spans="1:18" ht="18.600000000000001">
      <c r="A16" s="3"/>
      <c r="B16" s="7"/>
      <c r="C16" s="7"/>
      <c r="D16" s="7"/>
      <c r="E16" s="7"/>
      <c r="F16" s="7"/>
      <c r="G16" s="7"/>
      <c r="H16" s="7"/>
      <c r="I16" s="7"/>
      <c r="J16" s="7"/>
      <c r="K16" s="7"/>
      <c r="L16" s="7"/>
      <c r="M16" s="7"/>
      <c r="N16" s="7"/>
      <c r="O16" s="31"/>
      <c r="P16" s="20"/>
      <c r="Q16" s="20"/>
    </row>
    <row r="17" spans="1:17" ht="18.600000000000001">
      <c r="A17" s="5"/>
      <c r="C17" s="29" t="s">
        <v>227</v>
      </c>
      <c r="D17" s="29"/>
      <c r="E17" s="29"/>
      <c r="F17" s="29"/>
      <c r="G17" s="29" t="s">
        <v>228</v>
      </c>
      <c r="H17" s="29"/>
      <c r="I17" s="29"/>
      <c r="J17" s="29"/>
      <c r="K17" s="29"/>
      <c r="L17" s="29"/>
      <c r="M17" s="29"/>
      <c r="N17" s="29"/>
    </row>
    <row r="18" spans="1:17" ht="18.600000000000001">
      <c r="A18" s="3"/>
      <c r="B18" s="7"/>
      <c r="C18" s="7"/>
      <c r="D18" s="7"/>
      <c r="E18" s="7"/>
      <c r="F18" s="7"/>
      <c r="G18" s="7"/>
      <c r="H18" s="7"/>
      <c r="I18" s="7"/>
      <c r="J18" s="7"/>
      <c r="K18" s="7"/>
      <c r="L18" s="7"/>
      <c r="M18" s="7"/>
      <c r="N18" s="7"/>
      <c r="O18" s="31"/>
      <c r="P18" s="20"/>
      <c r="Q18" s="20"/>
    </row>
    <row r="19" spans="1:17" ht="18.600000000000001">
      <c r="A19" s="5"/>
      <c r="C19" s="29" t="s">
        <v>229</v>
      </c>
      <c r="D19" s="29"/>
      <c r="E19" s="29"/>
      <c r="F19" s="29"/>
      <c r="G19" s="29" t="s">
        <v>230</v>
      </c>
      <c r="H19" s="29"/>
      <c r="I19" s="29"/>
      <c r="J19" s="29"/>
      <c r="K19" s="29"/>
      <c r="L19" s="29"/>
      <c r="M19" s="29"/>
      <c r="N19" s="29"/>
      <c r="O19" s="37"/>
    </row>
    <row r="20" spans="1:17" ht="18.600000000000001">
      <c r="A20" s="3"/>
      <c r="B20" s="7"/>
      <c r="C20" s="7"/>
      <c r="D20" s="7"/>
      <c r="E20" s="7"/>
      <c r="F20" s="7"/>
      <c r="G20" s="7"/>
      <c r="H20" s="7"/>
      <c r="I20" s="7"/>
      <c r="J20" s="7"/>
      <c r="K20" s="7"/>
      <c r="L20" s="7"/>
      <c r="M20" s="7"/>
      <c r="N20" s="7"/>
      <c r="O20" s="31"/>
      <c r="P20" s="20"/>
      <c r="Q20" s="20"/>
    </row>
    <row r="21" spans="1:17" ht="18.600000000000001">
      <c r="A21" s="5"/>
      <c r="C21" s="29" t="s">
        <v>231</v>
      </c>
      <c r="D21" s="29"/>
      <c r="E21" s="29"/>
      <c r="F21" s="29"/>
      <c r="G21" s="29" t="s">
        <v>232</v>
      </c>
      <c r="H21" s="29"/>
      <c r="I21" s="29"/>
      <c r="J21" s="29"/>
      <c r="K21" s="29"/>
      <c r="L21" s="29"/>
      <c r="M21" s="29"/>
      <c r="N21" s="29"/>
      <c r="O21" s="37"/>
    </row>
    <row r="22" spans="1:17" ht="18.600000000000001">
      <c r="C22" s="7"/>
      <c r="D22" s="7"/>
      <c r="E22" s="7"/>
      <c r="F22" s="7"/>
      <c r="G22" s="7"/>
      <c r="H22" s="7"/>
      <c r="I22" s="7"/>
      <c r="J22" s="7"/>
      <c r="K22" s="7"/>
      <c r="L22" s="7"/>
      <c r="M22" s="7"/>
      <c r="N22" s="7"/>
      <c r="O22" s="31"/>
      <c r="P22" s="16"/>
      <c r="Q22" s="16"/>
    </row>
    <row r="23" spans="1:17" ht="18.600000000000001">
      <c r="C23" s="29" t="s">
        <v>233</v>
      </c>
      <c r="D23" s="29"/>
      <c r="E23" s="29"/>
      <c r="F23" s="29"/>
      <c r="G23" s="29" t="s">
        <v>234</v>
      </c>
      <c r="H23" s="29"/>
      <c r="I23" s="29"/>
      <c r="J23" s="29"/>
      <c r="K23" s="29"/>
      <c r="L23" s="29"/>
      <c r="M23" s="29"/>
      <c r="N23" s="29"/>
      <c r="O23" s="37"/>
      <c r="P23" s="16"/>
      <c r="Q23" s="16"/>
    </row>
    <row r="24" spans="1:17" ht="18.600000000000001">
      <c r="C24" s="7"/>
      <c r="D24" s="7"/>
      <c r="E24" s="7"/>
      <c r="F24" s="7"/>
      <c r="G24" s="7"/>
      <c r="H24" s="7"/>
      <c r="I24" s="7"/>
      <c r="J24" s="7"/>
      <c r="K24" s="7"/>
      <c r="L24" s="7"/>
      <c r="M24" s="7"/>
      <c r="N24" s="7"/>
      <c r="O24" s="31"/>
      <c r="P24" s="16"/>
      <c r="Q24" s="16"/>
    </row>
    <row r="25" spans="1:17" ht="18.600000000000001">
      <c r="C25" s="29" t="s">
        <v>235</v>
      </c>
      <c r="D25" s="29"/>
      <c r="E25" s="29"/>
      <c r="F25" s="29"/>
      <c r="G25" s="29" t="s">
        <v>236</v>
      </c>
      <c r="H25" s="29"/>
      <c r="I25" s="29"/>
      <c r="J25" s="29"/>
      <c r="K25" s="29"/>
      <c r="L25" s="29"/>
      <c r="M25" s="29"/>
      <c r="N25" s="29"/>
      <c r="O25" s="37"/>
    </row>
    <row r="26" spans="1:17" ht="18.600000000000001">
      <c r="C26" s="7"/>
      <c r="D26" s="7"/>
      <c r="E26" s="7"/>
      <c r="F26" s="7"/>
      <c r="G26" s="7"/>
      <c r="H26" s="7"/>
      <c r="I26" s="7"/>
      <c r="J26" s="7"/>
      <c r="K26" s="7"/>
      <c r="L26" s="7"/>
      <c r="M26" s="7"/>
      <c r="N26" s="7"/>
      <c r="O26" s="31"/>
    </row>
    <row r="27" spans="1:17" ht="18.600000000000001">
      <c r="C27" s="29" t="s">
        <v>237</v>
      </c>
      <c r="D27" s="29"/>
      <c r="E27" s="29"/>
      <c r="F27" s="29"/>
      <c r="G27" s="29" t="s">
        <v>238</v>
      </c>
      <c r="H27" s="29"/>
      <c r="I27" s="29"/>
      <c r="J27" s="29"/>
      <c r="K27" s="29"/>
      <c r="L27" s="29"/>
      <c r="M27" s="29"/>
      <c r="N27" s="29"/>
    </row>
    <row r="28" spans="1:17" ht="14.45" customHeight="1">
      <c r="C28" s="7"/>
      <c r="D28" s="7"/>
      <c r="E28" s="7"/>
      <c r="F28" s="7"/>
      <c r="G28" s="7"/>
      <c r="H28" s="7"/>
      <c r="I28" s="7"/>
      <c r="J28" s="7"/>
      <c r="K28" s="7"/>
      <c r="L28" s="7"/>
      <c r="M28" s="7"/>
      <c r="N28" s="7"/>
      <c r="O28" s="31"/>
    </row>
    <row r="29" spans="1:17" ht="18.600000000000001">
      <c r="C29" s="29" t="s">
        <v>239</v>
      </c>
      <c r="D29" s="29"/>
      <c r="E29" s="29"/>
      <c r="F29" s="29"/>
      <c r="G29" s="29" t="s">
        <v>240</v>
      </c>
      <c r="H29" s="29"/>
      <c r="I29" s="29"/>
      <c r="J29" s="29"/>
      <c r="K29" s="29"/>
      <c r="L29" s="29"/>
      <c r="M29" s="29"/>
      <c r="N29" s="29"/>
      <c r="O29" s="37"/>
    </row>
    <row r="30" spans="1:17" ht="18.600000000000001" customHeight="1">
      <c r="C30" s="7"/>
      <c r="D30" s="7"/>
      <c r="E30" s="7"/>
      <c r="F30" s="7"/>
      <c r="G30" s="7"/>
      <c r="H30" s="7"/>
      <c r="I30" s="7"/>
      <c r="J30" s="7"/>
      <c r="K30" s="7"/>
      <c r="L30" s="7"/>
      <c r="M30" s="7"/>
      <c r="N30" s="7"/>
      <c r="O30" s="31"/>
    </row>
    <row r="31" spans="1:17" ht="18.600000000000001">
      <c r="C31" s="29" t="s">
        <v>241</v>
      </c>
      <c r="D31" s="29"/>
      <c r="E31" s="29"/>
      <c r="F31" s="29"/>
      <c r="G31" s="29" t="s">
        <v>242</v>
      </c>
      <c r="H31" s="29"/>
      <c r="I31" s="29"/>
      <c r="J31" s="29"/>
      <c r="K31" s="29"/>
      <c r="L31" s="29"/>
      <c r="M31" s="29"/>
      <c r="N31" s="29"/>
    </row>
    <row r="32" spans="1:17" ht="18.600000000000001">
      <c r="C32" s="7"/>
      <c r="D32" s="7"/>
      <c r="E32" s="7"/>
      <c r="F32" s="7"/>
      <c r="G32" s="7"/>
      <c r="H32" s="7"/>
      <c r="I32" s="7"/>
      <c r="J32" s="7"/>
      <c r="K32" s="7"/>
      <c r="L32" s="7"/>
      <c r="M32" s="7"/>
      <c r="N32" s="7"/>
      <c r="O32" s="31"/>
    </row>
    <row r="33" spans="3:15" ht="18.600000000000001">
      <c r="C33" s="29" t="s">
        <v>243</v>
      </c>
      <c r="D33" s="29"/>
      <c r="E33" s="29"/>
      <c r="F33" s="29"/>
      <c r="G33" s="29" t="s">
        <v>244</v>
      </c>
      <c r="H33" s="29"/>
      <c r="I33" s="29"/>
      <c r="J33" s="29"/>
      <c r="K33" s="29"/>
      <c r="L33" s="29"/>
      <c r="M33" s="29"/>
      <c r="N33" s="29"/>
      <c r="O33" s="37"/>
    </row>
    <row r="34" spans="3:15" ht="18.600000000000001">
      <c r="C34" s="7"/>
      <c r="D34" s="7"/>
      <c r="E34" s="7"/>
      <c r="F34" s="7"/>
      <c r="G34" s="7"/>
      <c r="H34" s="7"/>
      <c r="I34" s="7"/>
      <c r="J34" s="7"/>
      <c r="K34" s="7"/>
      <c r="L34" s="7"/>
      <c r="M34" s="7"/>
      <c r="N34" s="7"/>
      <c r="O34" s="31"/>
    </row>
    <row r="35" spans="3:15" ht="14.45" customHeight="1">
      <c r="C35" s="29" t="s">
        <v>245</v>
      </c>
      <c r="D35" s="29"/>
      <c r="E35" s="29"/>
      <c r="F35" s="29"/>
      <c r="G35" s="29" t="s">
        <v>246</v>
      </c>
      <c r="H35" s="29"/>
      <c r="I35" s="29"/>
      <c r="J35" s="29"/>
      <c r="K35" s="29"/>
      <c r="L35" s="29"/>
      <c r="M35" s="29"/>
      <c r="N35" s="29"/>
      <c r="O35" s="37"/>
    </row>
    <row r="36" spans="3:15" ht="18.600000000000001">
      <c r="C36" s="7"/>
      <c r="D36" s="7"/>
      <c r="E36" s="7"/>
      <c r="F36" s="7"/>
      <c r="G36" s="7"/>
      <c r="H36" s="7"/>
      <c r="I36" s="7"/>
      <c r="J36" s="7"/>
      <c r="K36" s="7"/>
      <c r="L36" s="7"/>
      <c r="M36" s="7"/>
      <c r="N36" s="7"/>
      <c r="O36" s="31"/>
    </row>
    <row r="37" spans="3:15" ht="18.600000000000001">
      <c r="C37" s="29" t="s">
        <v>247</v>
      </c>
      <c r="D37" s="29"/>
      <c r="E37" s="29"/>
      <c r="F37" s="29"/>
      <c r="G37" s="29" t="s">
        <v>248</v>
      </c>
      <c r="H37" s="29"/>
      <c r="I37" s="29"/>
      <c r="J37" s="29"/>
      <c r="K37" s="29"/>
      <c r="L37" s="29"/>
      <c r="M37" s="29"/>
      <c r="N37" s="29"/>
    </row>
    <row r="38" spans="3:15" ht="18.600000000000001">
      <c r="C38" s="7"/>
      <c r="D38" s="7"/>
      <c r="E38" s="7"/>
      <c r="F38" s="7"/>
      <c r="G38" s="7"/>
      <c r="H38" s="7"/>
      <c r="I38" s="7"/>
      <c r="J38" s="7"/>
      <c r="K38" s="7"/>
      <c r="L38" s="7"/>
      <c r="M38" s="7"/>
      <c r="N38" s="7"/>
      <c r="O38" s="31"/>
    </row>
    <row r="39" spans="3:15" ht="18.600000000000001">
      <c r="C39" s="29" t="s">
        <v>249</v>
      </c>
      <c r="D39" s="29"/>
      <c r="E39" s="29"/>
      <c r="F39" s="29"/>
      <c r="G39" s="29" t="s">
        <v>250</v>
      </c>
      <c r="H39" s="29"/>
      <c r="I39" s="29"/>
      <c r="J39" s="29"/>
      <c r="K39" s="29"/>
      <c r="L39" s="29"/>
      <c r="M39" s="29"/>
      <c r="N39" s="29"/>
    </row>
    <row r="40" spans="3:15" ht="18.600000000000001">
      <c r="C40" s="7"/>
      <c r="D40" s="7"/>
      <c r="E40" s="7"/>
      <c r="F40" s="7"/>
      <c r="G40" s="7"/>
      <c r="H40" s="7"/>
      <c r="I40" s="7"/>
      <c r="J40" s="7"/>
      <c r="K40" s="7"/>
      <c r="L40" s="7"/>
      <c r="M40" s="7"/>
      <c r="N40" s="7"/>
      <c r="O40" s="31"/>
    </row>
    <row r="41" spans="3:15" ht="18.600000000000001">
      <c r="C41" s="29" t="s">
        <v>251</v>
      </c>
      <c r="D41" s="29"/>
      <c r="E41" s="29"/>
      <c r="F41" s="29"/>
      <c r="G41" s="29" t="s">
        <v>252</v>
      </c>
      <c r="H41" s="29"/>
      <c r="I41" s="29"/>
      <c r="J41" s="29"/>
      <c r="K41" s="29"/>
      <c r="L41" s="29"/>
      <c r="M41" s="29"/>
      <c r="N41" s="29"/>
    </row>
    <row r="42" spans="3:15" ht="18.600000000000001">
      <c r="C42" s="7"/>
      <c r="D42" s="7"/>
      <c r="E42" s="7"/>
      <c r="F42" s="7"/>
      <c r="G42" s="7"/>
      <c r="H42" s="7"/>
      <c r="I42" s="7"/>
      <c r="J42" s="7"/>
      <c r="K42" s="7"/>
      <c r="L42" s="7"/>
      <c r="M42" s="7"/>
      <c r="N42" s="7"/>
      <c r="O42" s="31"/>
    </row>
    <row r="43" spans="3:15" ht="18.600000000000001">
      <c r="C43" s="29" t="s">
        <v>253</v>
      </c>
      <c r="D43" s="29"/>
      <c r="E43" s="29"/>
      <c r="F43" s="29"/>
      <c r="G43" s="29" t="s">
        <v>254</v>
      </c>
      <c r="H43" s="29"/>
      <c r="I43" s="29"/>
      <c r="J43" s="29"/>
      <c r="K43" s="29"/>
      <c r="L43" s="29"/>
      <c r="M43" s="29"/>
      <c r="N43" s="29"/>
      <c r="O43" s="37"/>
    </row>
    <row r="44" spans="3:15" ht="18.600000000000001">
      <c r="C44" s="7"/>
      <c r="D44" s="7"/>
      <c r="E44" s="7"/>
      <c r="F44" s="7"/>
      <c r="G44" s="7"/>
      <c r="H44" s="7"/>
      <c r="I44" s="7"/>
      <c r="J44" s="7"/>
      <c r="K44" s="7"/>
      <c r="L44" s="7"/>
      <c r="M44" s="7"/>
      <c r="N44" s="7"/>
      <c r="O44" s="31"/>
    </row>
    <row r="45" spans="3:15" ht="18.600000000000001">
      <c r="C45" s="29" t="s">
        <v>255</v>
      </c>
      <c r="D45" s="29"/>
      <c r="E45" s="29"/>
      <c r="F45" s="29"/>
      <c r="G45" s="29" t="s">
        <v>256</v>
      </c>
      <c r="H45" s="29"/>
      <c r="I45" s="29"/>
      <c r="J45" s="29"/>
      <c r="K45" s="29"/>
      <c r="L45" s="29"/>
      <c r="M45" s="29"/>
      <c r="N45" s="29"/>
      <c r="O45" s="37"/>
    </row>
    <row r="46" spans="3:15" ht="18.600000000000001">
      <c r="C46" s="7"/>
      <c r="D46" s="7"/>
      <c r="E46" s="7"/>
      <c r="F46" s="7"/>
      <c r="G46" s="7"/>
      <c r="H46" s="7"/>
      <c r="I46" s="7"/>
      <c r="J46" s="7"/>
      <c r="K46" s="7"/>
      <c r="L46" s="7"/>
      <c r="M46" s="7"/>
      <c r="N46" s="7"/>
      <c r="O46" s="31"/>
    </row>
    <row r="47" spans="3:15" ht="18.600000000000001">
      <c r="C47" s="29" t="s">
        <v>257</v>
      </c>
      <c r="D47" s="29"/>
      <c r="E47" s="29"/>
      <c r="F47" s="29"/>
      <c r="G47" s="29" t="s">
        <v>258</v>
      </c>
      <c r="H47" s="29"/>
      <c r="I47" s="29"/>
      <c r="J47" s="29"/>
      <c r="K47" s="29"/>
      <c r="L47" s="29"/>
      <c r="M47" s="29"/>
      <c r="N47" s="29"/>
      <c r="O47" s="37"/>
    </row>
    <row r="48" spans="3:15" ht="18.600000000000001">
      <c r="C48" s="7"/>
      <c r="D48" s="7"/>
      <c r="E48" s="7"/>
      <c r="F48" s="7"/>
      <c r="G48" s="7"/>
      <c r="H48" s="7"/>
      <c r="I48" s="7"/>
      <c r="J48" s="7"/>
      <c r="K48" s="7"/>
      <c r="L48" s="7"/>
      <c r="M48" s="7"/>
      <c r="N48" s="7"/>
      <c r="O48" s="31"/>
    </row>
    <row r="49" spans="3:15" ht="18.600000000000001">
      <c r="C49" s="29" t="s">
        <v>259</v>
      </c>
      <c r="D49" s="29"/>
      <c r="E49" s="29"/>
      <c r="F49" s="29"/>
      <c r="G49" s="29" t="s">
        <v>260</v>
      </c>
      <c r="H49" s="29"/>
      <c r="I49" s="29"/>
      <c r="J49" s="29"/>
      <c r="K49" s="29"/>
      <c r="L49" s="29"/>
      <c r="M49" s="29"/>
      <c r="N49" s="29"/>
      <c r="O49" s="37"/>
    </row>
    <row r="50" spans="3:15" ht="18.600000000000001">
      <c r="C50" s="7"/>
      <c r="D50" s="7"/>
      <c r="E50" s="7"/>
      <c r="F50" s="7"/>
      <c r="G50" s="7"/>
      <c r="H50" s="7"/>
      <c r="I50" s="7"/>
      <c r="J50" s="7"/>
      <c r="K50" s="7"/>
      <c r="L50" s="7"/>
      <c r="M50" s="7"/>
      <c r="N50" s="7"/>
      <c r="O50" s="31"/>
    </row>
    <row r="51" spans="3:15" ht="18.600000000000001">
      <c r="C51" s="29" t="s">
        <v>261</v>
      </c>
      <c r="D51" s="29"/>
      <c r="E51" s="29"/>
      <c r="F51" s="29"/>
      <c r="G51" s="29" t="s">
        <v>262</v>
      </c>
      <c r="H51" s="29"/>
      <c r="I51" s="29"/>
      <c r="J51" s="29"/>
      <c r="K51" s="29"/>
      <c r="L51" s="29"/>
      <c r="M51" s="29"/>
      <c r="N51" s="29"/>
      <c r="O51" s="37"/>
    </row>
    <row r="52" spans="3:15" ht="18.600000000000001">
      <c r="C52" s="7"/>
      <c r="D52" s="7"/>
      <c r="E52" s="7"/>
      <c r="F52" s="7"/>
      <c r="G52" s="7"/>
      <c r="H52" s="7"/>
      <c r="I52" s="7"/>
      <c r="J52" s="7"/>
      <c r="K52" s="7"/>
      <c r="L52" s="7"/>
      <c r="M52" s="7"/>
      <c r="N52" s="7"/>
      <c r="O52" s="31"/>
    </row>
    <row r="53" spans="3:15" ht="18.600000000000001">
      <c r="C53" s="29" t="s">
        <v>263</v>
      </c>
      <c r="D53" s="29"/>
      <c r="E53" s="29"/>
      <c r="F53" s="29"/>
      <c r="G53" s="29" t="s">
        <v>264</v>
      </c>
      <c r="H53" s="29"/>
      <c r="I53" s="29"/>
      <c r="J53" s="29"/>
      <c r="K53" s="29"/>
      <c r="L53" s="29"/>
      <c r="M53" s="29"/>
      <c r="N53" s="29"/>
      <c r="O53" s="37"/>
    </row>
    <row r="54" spans="3:15" ht="18.600000000000001">
      <c r="C54" s="7"/>
      <c r="D54" s="7"/>
      <c r="E54" s="7"/>
      <c r="F54" s="7"/>
      <c r="G54" s="7"/>
      <c r="H54" s="7"/>
      <c r="I54" s="7"/>
      <c r="J54" s="7"/>
      <c r="K54" s="7"/>
      <c r="L54" s="7"/>
      <c r="M54" s="7"/>
      <c r="N54" s="7"/>
      <c r="O54" s="31"/>
    </row>
    <row r="55" spans="3:15" ht="18.600000000000001">
      <c r="C55" s="29" t="s">
        <v>265</v>
      </c>
      <c r="D55" s="29"/>
      <c r="E55" s="29"/>
      <c r="F55" s="29"/>
      <c r="G55" s="29" t="s">
        <v>266</v>
      </c>
      <c r="H55" s="29"/>
      <c r="I55" s="29"/>
      <c r="J55" s="29"/>
      <c r="K55" s="29"/>
      <c r="L55" s="29"/>
      <c r="M55" s="29"/>
      <c r="N55" s="29"/>
      <c r="O55" s="37"/>
    </row>
    <row r="56" spans="3:15" ht="18.600000000000001">
      <c r="C56" s="7"/>
      <c r="D56" s="7"/>
      <c r="E56" s="7"/>
      <c r="F56" s="7"/>
      <c r="G56" s="7"/>
      <c r="H56" s="7"/>
      <c r="I56" s="7"/>
      <c r="J56" s="7"/>
      <c r="K56" s="7"/>
      <c r="L56" s="7"/>
      <c r="M56" s="7"/>
      <c r="N56" s="7"/>
      <c r="O56" s="31"/>
    </row>
    <row r="57" spans="3:15" ht="18.600000000000001">
      <c r="C57" s="29" t="s">
        <v>267</v>
      </c>
      <c r="D57" s="29"/>
      <c r="E57" s="29"/>
      <c r="F57" s="29"/>
      <c r="G57" s="29" t="s">
        <v>268</v>
      </c>
      <c r="H57" s="29"/>
      <c r="I57" s="29"/>
      <c r="J57" s="29"/>
      <c r="K57" s="29"/>
      <c r="L57" s="29"/>
      <c r="M57" s="29"/>
      <c r="N57" s="29"/>
      <c r="O57" s="37"/>
    </row>
    <row r="58" spans="3:15" ht="18.600000000000001">
      <c r="C58" s="7"/>
      <c r="D58" s="7"/>
      <c r="E58" s="7"/>
      <c r="F58" s="7"/>
      <c r="G58" s="7"/>
      <c r="H58" s="7"/>
      <c r="I58" s="7"/>
      <c r="J58" s="7"/>
      <c r="K58" s="7"/>
      <c r="L58" s="7"/>
      <c r="M58" s="7"/>
      <c r="N58" s="7"/>
      <c r="O58" s="31"/>
    </row>
    <row r="59" spans="3:15" ht="18.600000000000001">
      <c r="C59" s="29" t="s">
        <v>269</v>
      </c>
      <c r="D59" s="29"/>
      <c r="E59" s="29"/>
      <c r="F59" s="29"/>
      <c r="G59" s="29" t="s">
        <v>270</v>
      </c>
      <c r="H59" s="29"/>
      <c r="I59" s="29"/>
      <c r="J59" s="29"/>
      <c r="K59" s="29"/>
      <c r="L59" s="29"/>
      <c r="M59" s="29"/>
      <c r="N59" s="29"/>
      <c r="O59" s="37"/>
    </row>
    <row r="60" spans="3:15" ht="18.600000000000001">
      <c r="C60" s="7"/>
      <c r="D60" s="7"/>
      <c r="E60" s="7"/>
      <c r="F60" s="7"/>
      <c r="G60" s="7"/>
      <c r="H60" s="7"/>
      <c r="I60" s="7"/>
      <c r="J60" s="7"/>
      <c r="K60" s="7"/>
      <c r="L60" s="7"/>
      <c r="M60" s="7"/>
      <c r="N60" s="7"/>
      <c r="O60" s="31"/>
    </row>
    <row r="61" spans="3:15" ht="18.600000000000001">
      <c r="C61" s="29" t="s">
        <v>271</v>
      </c>
      <c r="D61" s="29"/>
      <c r="E61" s="29"/>
      <c r="F61" s="29"/>
      <c r="G61" s="29" t="s">
        <v>272</v>
      </c>
      <c r="H61" s="29"/>
      <c r="I61" s="29"/>
      <c r="J61" s="29"/>
      <c r="K61" s="29"/>
      <c r="L61" s="29"/>
      <c r="M61" s="29"/>
      <c r="N61" s="29"/>
      <c r="O61" s="37"/>
    </row>
    <row r="62" spans="3:15" ht="18.600000000000001">
      <c r="C62" s="7"/>
      <c r="D62" s="7"/>
      <c r="E62" s="7"/>
      <c r="F62" s="7"/>
      <c r="G62" s="7"/>
      <c r="H62" s="7"/>
      <c r="I62" s="7"/>
      <c r="J62" s="7"/>
      <c r="K62" s="7"/>
      <c r="L62" s="7"/>
      <c r="M62" s="7"/>
      <c r="N62" s="7"/>
      <c r="O62" s="31"/>
    </row>
    <row r="63" spans="3:15" ht="18.600000000000001">
      <c r="C63" s="29" t="s">
        <v>273</v>
      </c>
      <c r="D63" s="29"/>
      <c r="E63" s="29"/>
      <c r="F63" s="29"/>
      <c r="G63" s="29" t="s">
        <v>274</v>
      </c>
      <c r="H63" s="29"/>
      <c r="I63" s="29"/>
      <c r="J63" s="29"/>
      <c r="K63" s="29"/>
      <c r="L63" s="29"/>
      <c r="M63" s="29"/>
      <c r="N63" s="29"/>
      <c r="O63" s="37"/>
    </row>
    <row r="64" spans="3:15" ht="18.600000000000001">
      <c r="C64" s="7"/>
      <c r="D64" s="7"/>
      <c r="E64" s="7"/>
      <c r="F64" s="7"/>
      <c r="G64" s="7"/>
      <c r="H64" s="7"/>
      <c r="I64" s="7"/>
      <c r="J64" s="7"/>
      <c r="K64" s="7"/>
      <c r="L64" s="7"/>
      <c r="M64" s="7"/>
      <c r="N64" s="7"/>
      <c r="O64" s="31"/>
    </row>
    <row r="65" spans="3:15" ht="18.600000000000001">
      <c r="C65" s="29" t="s">
        <v>275</v>
      </c>
      <c r="D65" s="29"/>
      <c r="E65" s="29"/>
      <c r="F65" s="29"/>
      <c r="G65" s="29" t="s">
        <v>276</v>
      </c>
      <c r="H65" s="29"/>
      <c r="I65" s="29"/>
      <c r="J65" s="29"/>
      <c r="K65" s="29"/>
      <c r="L65" s="29"/>
      <c r="M65" s="29"/>
      <c r="N65" s="29"/>
    </row>
    <row r="66" spans="3:15" ht="18.600000000000001">
      <c r="C66" s="7"/>
      <c r="D66" s="7"/>
      <c r="E66" s="7"/>
      <c r="F66" s="7"/>
      <c r="G66" s="7"/>
      <c r="H66" s="7"/>
      <c r="I66" s="7"/>
      <c r="J66" s="7"/>
      <c r="K66" s="7"/>
      <c r="L66" s="7"/>
      <c r="M66" s="7"/>
      <c r="N66" s="7"/>
      <c r="O66" s="31"/>
    </row>
    <row r="67" spans="3:15" ht="18.600000000000001">
      <c r="C67" s="29" t="s">
        <v>277</v>
      </c>
      <c r="D67" s="29"/>
      <c r="E67" s="29"/>
      <c r="F67" s="29"/>
      <c r="G67" s="29" t="s">
        <v>278</v>
      </c>
      <c r="H67" s="29"/>
      <c r="I67" s="29"/>
      <c r="J67" s="29"/>
      <c r="K67" s="29"/>
      <c r="L67" s="29"/>
      <c r="M67" s="29"/>
      <c r="N67" s="29"/>
      <c r="O67" s="37"/>
    </row>
    <row r="68" spans="3:15" ht="18.600000000000001">
      <c r="C68" s="7"/>
      <c r="D68" s="7"/>
      <c r="E68" s="7"/>
      <c r="F68" s="7"/>
      <c r="G68" s="7"/>
      <c r="H68" s="7"/>
      <c r="I68" s="7"/>
      <c r="J68" s="7"/>
      <c r="K68" s="7"/>
      <c r="L68" s="7"/>
      <c r="M68" s="7"/>
      <c r="N68" s="7"/>
      <c r="O68" s="31"/>
    </row>
    <row r="69" spans="3:15" ht="36.75" customHeight="1">
      <c r="C69" s="29" t="s">
        <v>75</v>
      </c>
      <c r="D69" s="29"/>
      <c r="E69" s="29"/>
      <c r="F69" s="29"/>
      <c r="G69" s="665" t="s">
        <v>279</v>
      </c>
      <c r="H69" s="665"/>
      <c r="I69" s="665"/>
      <c r="J69" s="665"/>
      <c r="K69" s="665"/>
      <c r="L69" s="665"/>
      <c r="M69" s="665"/>
      <c r="N69" s="665"/>
    </row>
    <row r="70" spans="3:15" ht="18.600000000000001">
      <c r="C70" s="7"/>
      <c r="D70" s="7"/>
      <c r="E70" s="7"/>
      <c r="F70" s="7"/>
      <c r="G70" s="7"/>
      <c r="H70" s="7"/>
      <c r="I70" s="7"/>
      <c r="J70" s="7"/>
      <c r="K70" s="7"/>
      <c r="L70" s="7"/>
      <c r="M70" s="7"/>
      <c r="N70" s="28"/>
      <c r="O70" s="7"/>
    </row>
    <row r="71" spans="3:15" ht="18.600000000000001">
      <c r="C71" s="34"/>
      <c r="D71" s="34"/>
      <c r="E71" s="34"/>
      <c r="F71" s="34"/>
      <c r="G71" s="34"/>
      <c r="H71" s="34"/>
      <c r="I71" s="34"/>
      <c r="J71" s="34"/>
      <c r="K71" s="34"/>
      <c r="L71" s="34"/>
      <c r="M71" s="34"/>
      <c r="N71" s="34"/>
      <c r="O71" s="34"/>
    </row>
    <row r="72" spans="3:15" ht="18.600000000000001">
      <c r="C72" s="7"/>
      <c r="D72" s="7"/>
      <c r="E72" s="7"/>
      <c r="F72" s="7"/>
      <c r="G72" s="7"/>
      <c r="H72" s="7"/>
      <c r="I72" s="7"/>
      <c r="J72" s="7"/>
      <c r="K72" s="7"/>
      <c r="L72" s="7"/>
      <c r="M72" s="7"/>
      <c r="N72" s="28"/>
      <c r="O72" s="7"/>
    </row>
    <row r="73" spans="3:15" ht="18.600000000000001">
      <c r="C73" s="34"/>
      <c r="D73" s="34"/>
      <c r="E73" s="34"/>
      <c r="F73" s="34"/>
      <c r="G73" s="34"/>
      <c r="H73" s="34"/>
      <c r="I73" s="34"/>
      <c r="J73" s="34"/>
      <c r="K73" s="34"/>
      <c r="L73" s="34"/>
      <c r="M73" s="34"/>
      <c r="N73" s="34"/>
      <c r="O73" s="34"/>
    </row>
    <row r="74" spans="3:15" ht="18.600000000000001">
      <c r="C74" s="7"/>
      <c r="D74" s="7"/>
      <c r="E74" s="7"/>
      <c r="F74" s="7"/>
      <c r="G74" s="7"/>
      <c r="H74" s="7"/>
      <c r="I74" s="7"/>
      <c r="J74" s="7"/>
      <c r="K74" s="7"/>
      <c r="L74" s="7"/>
      <c r="M74" s="7"/>
      <c r="N74" s="28"/>
      <c r="O74" s="7"/>
    </row>
    <row r="75" spans="3:15" ht="18.600000000000001">
      <c r="C75" s="34"/>
      <c r="D75" s="34"/>
      <c r="E75" s="34"/>
      <c r="F75" s="34"/>
      <c r="G75" s="34"/>
      <c r="H75" s="34"/>
      <c r="I75" s="34"/>
      <c r="J75" s="34"/>
      <c r="K75" s="34"/>
      <c r="L75" s="34"/>
      <c r="M75" s="34"/>
      <c r="N75" s="34"/>
      <c r="O75" s="34"/>
    </row>
    <row r="76" spans="3:15" ht="18.600000000000001">
      <c r="C76" s="7"/>
      <c r="D76" s="7"/>
      <c r="E76" s="7"/>
      <c r="F76" s="7"/>
      <c r="G76" s="7"/>
      <c r="H76" s="7"/>
      <c r="I76" s="7"/>
      <c r="J76" s="7"/>
      <c r="K76" s="7"/>
      <c r="L76" s="7"/>
      <c r="M76" s="7"/>
      <c r="N76" s="28"/>
      <c r="O76" s="7"/>
    </row>
    <row r="77" spans="3:15" ht="18.600000000000001">
      <c r="C77" s="34"/>
      <c r="D77" s="34"/>
      <c r="E77" s="34"/>
      <c r="F77" s="34"/>
      <c r="G77" s="34"/>
      <c r="H77" s="34"/>
      <c r="I77" s="34"/>
      <c r="J77" s="34"/>
      <c r="K77" s="34"/>
      <c r="L77" s="34"/>
      <c r="M77" s="34"/>
      <c r="N77" s="34"/>
      <c r="O77" s="34"/>
    </row>
    <row r="78" spans="3:15" ht="18.600000000000001">
      <c r="C78" s="7"/>
      <c r="D78" s="7"/>
      <c r="E78" s="7"/>
      <c r="F78" s="7"/>
      <c r="G78" s="7"/>
      <c r="H78" s="7"/>
      <c r="I78" s="7"/>
      <c r="J78" s="7"/>
      <c r="K78" s="7"/>
      <c r="L78" s="7"/>
      <c r="M78" s="7"/>
      <c r="N78" s="28"/>
      <c r="O78" s="7"/>
    </row>
    <row r="79" spans="3:15" ht="18.600000000000001">
      <c r="C79" s="34"/>
      <c r="D79" s="34"/>
      <c r="E79" s="34"/>
      <c r="F79" s="34"/>
      <c r="G79" s="34"/>
      <c r="H79" s="34"/>
      <c r="I79" s="34"/>
      <c r="J79" s="34"/>
      <c r="K79" s="34"/>
      <c r="L79" s="34"/>
      <c r="M79" s="34"/>
      <c r="N79" s="34"/>
      <c r="O79" s="34"/>
    </row>
    <row r="80" spans="3:15" ht="18.600000000000001">
      <c r="C80" s="7"/>
      <c r="D80" s="7"/>
      <c r="E80" s="7"/>
      <c r="F80" s="7"/>
      <c r="G80" s="7"/>
      <c r="H80" s="7"/>
      <c r="I80" s="7"/>
      <c r="J80" s="7"/>
      <c r="K80" s="7"/>
      <c r="L80" s="7"/>
      <c r="M80" s="7"/>
      <c r="N80" s="28"/>
      <c r="O80" s="7"/>
    </row>
    <row r="81" spans="3:15" ht="18.600000000000001">
      <c r="C81" s="34"/>
      <c r="D81" s="34"/>
      <c r="E81" s="34"/>
      <c r="F81" s="34"/>
      <c r="G81" s="34"/>
      <c r="H81" s="34"/>
      <c r="I81" s="34"/>
      <c r="J81" s="34"/>
      <c r="K81" s="34"/>
      <c r="L81" s="34"/>
      <c r="M81" s="34"/>
      <c r="N81" s="34"/>
      <c r="O81" s="34"/>
    </row>
    <row r="82" spans="3:15" ht="18.600000000000001">
      <c r="C82" s="7"/>
      <c r="D82" s="7"/>
      <c r="E82" s="7"/>
      <c r="F82" s="7"/>
      <c r="G82" s="7"/>
      <c r="H82" s="7"/>
      <c r="I82" s="7"/>
      <c r="J82" s="7"/>
      <c r="K82" s="7"/>
      <c r="L82" s="7"/>
      <c r="M82" s="7"/>
      <c r="N82" s="28"/>
      <c r="O82" s="7"/>
    </row>
    <row r="83" spans="3:15" ht="18.600000000000001">
      <c r="C83" s="34"/>
      <c r="D83" s="34"/>
      <c r="E83" s="34"/>
      <c r="F83" s="34"/>
      <c r="G83" s="34"/>
      <c r="H83" s="34"/>
      <c r="I83" s="34"/>
      <c r="J83" s="34"/>
      <c r="K83" s="34"/>
      <c r="L83" s="34"/>
      <c r="M83" s="34"/>
      <c r="N83" s="34"/>
      <c r="O83" s="34"/>
    </row>
    <row r="84" spans="3:15" ht="18.600000000000001">
      <c r="C84" s="7"/>
      <c r="D84" s="7"/>
      <c r="E84" s="7"/>
      <c r="F84" s="7"/>
      <c r="G84" s="7"/>
      <c r="H84" s="7"/>
      <c r="I84" s="7"/>
      <c r="J84" s="7"/>
      <c r="K84" s="7"/>
      <c r="L84" s="7"/>
      <c r="M84" s="7"/>
      <c r="N84" s="28"/>
      <c r="O84" s="7"/>
    </row>
    <row r="85" spans="3:15" ht="18.600000000000001">
      <c r="C85" s="34"/>
      <c r="D85" s="34"/>
      <c r="E85" s="34"/>
      <c r="F85" s="34"/>
      <c r="G85" s="34"/>
      <c r="H85" s="34"/>
      <c r="I85" s="34"/>
      <c r="J85" s="34"/>
      <c r="K85" s="34"/>
      <c r="L85" s="34"/>
      <c r="M85" s="34"/>
      <c r="N85" s="34"/>
      <c r="O85" s="34"/>
    </row>
    <row r="86" spans="3:15" ht="18.600000000000001">
      <c r="C86" s="7"/>
      <c r="D86" s="7"/>
      <c r="E86" s="7"/>
      <c r="F86" s="7"/>
      <c r="G86" s="7"/>
      <c r="H86" s="7"/>
      <c r="I86" s="7"/>
      <c r="J86" s="7"/>
      <c r="K86" s="7"/>
      <c r="L86" s="7"/>
      <c r="M86" s="7"/>
      <c r="N86" s="28"/>
      <c r="O86" s="7"/>
    </row>
    <row r="87" spans="3:15" ht="18.600000000000001">
      <c r="C87" s="34"/>
      <c r="D87" s="34"/>
      <c r="E87" s="34"/>
      <c r="F87" s="34"/>
      <c r="G87" s="34"/>
      <c r="H87" s="34"/>
      <c r="I87" s="34"/>
      <c r="J87" s="34"/>
      <c r="K87" s="34"/>
      <c r="L87" s="34"/>
      <c r="M87" s="34"/>
      <c r="N87" s="34"/>
    </row>
  </sheetData>
  <mergeCells count="1">
    <mergeCell ref="G69:N69"/>
  </mergeCells>
  <hyperlinks>
    <hyperlink ref="A4" location="'ÍNDICE REMISSIVO'!A1" display="Índice" xr:uid="{00000000-0004-0000-0600-000000000000}"/>
    <hyperlink ref="L1" location="GRI!A1" display="GRI" xr:uid="{00000000-0004-0000-0600-000001000000}"/>
    <hyperlink ref="M1" location="SASB!A1" display="SASB" xr:uid="{00000000-0004-0000-0600-000002000000}"/>
    <hyperlink ref="K1" location="SOCIAL!A1" display="Social " xr:uid="{00000000-0004-0000-0600-000003000000}"/>
    <hyperlink ref="B1" location="INTRODUÇÃO!A1" display="INTRODUÇÃO!A1" xr:uid="{00000000-0004-0000-0600-000004000000}"/>
    <hyperlink ref="J1" location="GOVERNANÇA!A1" display="Governança " xr:uid="{00000000-0004-0000-0600-000005000000}"/>
    <hyperlink ref="I1" location="ECONÔMICO!A1" display="Econômico " xr:uid="{00000000-0004-0000-0600-000006000000}"/>
    <hyperlink ref="H1" location="AMBIENTAL!A1" display="Ambiental" xr:uid="{00000000-0004-0000-0600-000007000000}"/>
    <hyperlink ref="G1" location="'TEMAS MATERIAIS'!A1" display="Temas materiais" xr:uid="{00000000-0004-0000-0600-000008000000}"/>
    <hyperlink ref="F1" location="ÍNDICE!A1" display="Índice" xr:uid="{00000000-0004-0000-0600-000009000000}"/>
  </hyperlinks>
  <pageMargins left="0.511811024" right="0.511811024" top="0.78740157499999996" bottom="0.78740157499999996" header="0.31496062000000002" footer="0.31496062000000002"/>
  <ignoredErrors>
    <ignoredError sqref="C33:C68" twoDigitTextYear="1"/>
  </ignoredError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85"/>
  <sheetViews>
    <sheetView showGridLines="0" showRowColHeaders="0" zoomScale="80" zoomScaleNormal="80" workbookViewId="0">
      <pane xSplit="2" ySplit="7" topLeftCell="R18" activePane="bottomRight" state="frozen"/>
      <selection pane="bottomRight" activeCell="R18" sqref="R18"/>
      <selection pane="bottomLeft" activeCell="A8" sqref="A8"/>
      <selection pane="topRight" activeCell="C1" sqref="C1"/>
    </sheetView>
  </sheetViews>
  <sheetFormatPr defaultRowHeight="14.45"/>
  <cols>
    <col min="1" max="1" width="2.85546875" customWidth="1"/>
    <col min="2" max="2" width="7.85546875" customWidth="1"/>
    <col min="5" max="5" width="2.28515625" customWidth="1"/>
    <col min="6" max="13" width="22.42578125" customWidth="1"/>
  </cols>
  <sheetData>
    <row r="1" spans="1:18" ht="45.95" customHeight="1">
      <c r="A1" s="2"/>
      <c r="B1" s="45" t="e" vm="1">
        <v>#VALUE!</v>
      </c>
      <c r="C1" s="2"/>
      <c r="D1" s="2"/>
      <c r="E1" s="2"/>
      <c r="F1" s="42" t="str">
        <f>INTRODUCTION!F1</f>
        <v>Table of Contents</v>
      </c>
      <c r="G1" s="42" t="str">
        <f>INTRODUCTION!G1</f>
        <v>Material Topics</v>
      </c>
      <c r="H1" s="42" t="str">
        <f>INTRODUCTION!H1</f>
        <v>Environmental</v>
      </c>
      <c r="I1" s="42" t="str">
        <f>INTRODUCTION!I1</f>
        <v>Economic</v>
      </c>
      <c r="J1" s="42" t="str">
        <f>INTRODUCTION!J1</f>
        <v xml:space="preserve">Governance </v>
      </c>
      <c r="K1" s="43" t="s">
        <v>5</v>
      </c>
      <c r="L1" s="42" t="s">
        <v>6</v>
      </c>
      <c r="M1" s="42" t="s">
        <v>7</v>
      </c>
      <c r="N1" s="2"/>
    </row>
    <row r="2" spans="1:18" ht="18.600000000000001">
      <c r="A2" s="3"/>
      <c r="B2" s="3"/>
      <c r="C2" s="3"/>
      <c r="D2" s="3"/>
      <c r="E2" s="3"/>
      <c r="F2" s="15"/>
      <c r="G2" s="15"/>
      <c r="H2" s="15"/>
      <c r="I2" s="15"/>
      <c r="J2" s="15"/>
      <c r="K2" s="15"/>
      <c r="L2" s="15"/>
      <c r="M2" s="15"/>
      <c r="N2" s="3"/>
    </row>
    <row r="3" spans="1:18" ht="21">
      <c r="A3" s="3"/>
      <c r="C3" s="13" t="s">
        <v>8</v>
      </c>
      <c r="D3" s="10"/>
      <c r="E3" s="10"/>
      <c r="F3" s="10"/>
      <c r="G3" s="10"/>
      <c r="H3" s="10"/>
      <c r="I3" s="10"/>
      <c r="J3" s="10"/>
      <c r="K3" s="10"/>
      <c r="L3" s="10"/>
      <c r="M3" s="10"/>
      <c r="N3" s="10"/>
      <c r="R3" s="21"/>
    </row>
    <row r="4" spans="1:18" ht="9.6" customHeight="1">
      <c r="A4" s="5" t="s">
        <v>9</v>
      </c>
      <c r="B4" s="6">
        <v>3</v>
      </c>
      <c r="C4" s="4"/>
    </row>
    <row r="5" spans="1:18" ht="31.5" customHeight="1">
      <c r="A5" s="3"/>
      <c r="D5" s="36" t="s">
        <v>19</v>
      </c>
      <c r="E5" s="35"/>
      <c r="F5" s="35"/>
      <c r="G5" s="8"/>
      <c r="H5" s="8"/>
      <c r="I5" s="8"/>
      <c r="J5" s="8"/>
      <c r="K5" s="8"/>
      <c r="L5" s="8"/>
      <c r="M5" s="8"/>
      <c r="N5" s="8"/>
    </row>
    <row r="6" spans="1:18" ht="9" customHeight="1">
      <c r="A6" s="3"/>
      <c r="C6" s="26"/>
      <c r="D6" s="8"/>
      <c r="E6" s="8"/>
      <c r="F6" s="8"/>
      <c r="G6" s="8"/>
      <c r="H6" s="8"/>
      <c r="I6" s="8"/>
      <c r="J6" s="8"/>
      <c r="K6" s="8"/>
      <c r="L6" s="8"/>
      <c r="M6" s="8"/>
      <c r="N6" s="8"/>
    </row>
    <row r="7" spans="1:18" ht="18.600000000000001">
      <c r="A7" s="3"/>
      <c r="B7" s="7"/>
      <c r="C7" s="30" t="s">
        <v>80</v>
      </c>
      <c r="D7" s="30"/>
      <c r="E7" s="30"/>
      <c r="F7" s="30"/>
      <c r="G7" s="30" t="s">
        <v>81</v>
      </c>
      <c r="H7" s="30"/>
      <c r="I7" s="30"/>
      <c r="J7" s="30"/>
      <c r="K7" s="30"/>
      <c r="L7" s="30"/>
      <c r="M7" s="30"/>
      <c r="N7" s="30"/>
      <c r="O7" s="20"/>
      <c r="P7" s="20"/>
      <c r="Q7" s="20"/>
    </row>
    <row r="8" spans="1:18" ht="18.600000000000001">
      <c r="A8" s="5"/>
      <c r="C8" s="7"/>
      <c r="D8" s="7"/>
      <c r="E8" s="7"/>
      <c r="F8" s="7"/>
      <c r="G8" s="7"/>
      <c r="H8" s="7"/>
      <c r="I8" s="7"/>
      <c r="J8" s="7"/>
      <c r="K8" s="7"/>
      <c r="L8" s="7"/>
      <c r="M8" s="7"/>
    </row>
    <row r="9" spans="1:18" ht="18.600000000000001">
      <c r="A9" s="3"/>
      <c r="B9" s="7"/>
      <c r="C9" s="29" t="s">
        <v>280</v>
      </c>
      <c r="D9" s="29"/>
      <c r="E9" s="29"/>
      <c r="F9" s="29"/>
      <c r="G9" s="29" t="s">
        <v>281</v>
      </c>
      <c r="H9" s="29"/>
      <c r="I9" s="29"/>
      <c r="J9" s="29"/>
      <c r="K9" s="29"/>
      <c r="L9" s="29"/>
      <c r="M9" s="29"/>
      <c r="O9" s="33"/>
      <c r="P9" s="20"/>
      <c r="Q9" s="20"/>
    </row>
    <row r="10" spans="1:18" ht="18.600000000000001">
      <c r="A10" s="5"/>
      <c r="C10" s="7"/>
      <c r="D10" s="7"/>
      <c r="E10" s="7"/>
      <c r="F10" s="7"/>
      <c r="G10" s="7"/>
      <c r="H10" s="7"/>
      <c r="I10" s="7"/>
      <c r="J10" s="7"/>
      <c r="K10" s="7"/>
      <c r="L10" s="7"/>
      <c r="M10" s="7"/>
      <c r="N10" s="31"/>
      <c r="O10" s="31"/>
      <c r="R10" s="25"/>
    </row>
    <row r="11" spans="1:18" ht="18.600000000000001">
      <c r="A11" s="5"/>
      <c r="C11" s="29" t="s">
        <v>282</v>
      </c>
      <c r="D11" s="29"/>
      <c r="E11" s="29"/>
      <c r="F11" s="29"/>
      <c r="G11" s="29" t="s">
        <v>283</v>
      </c>
      <c r="H11" s="29"/>
      <c r="I11" s="29"/>
      <c r="J11" s="29"/>
      <c r="K11" s="29"/>
      <c r="L11" s="29"/>
      <c r="M11" s="29"/>
      <c r="O11" s="33"/>
    </row>
    <row r="12" spans="1:18" ht="18.600000000000001">
      <c r="A12" s="3"/>
      <c r="B12" s="7"/>
      <c r="C12" s="7"/>
      <c r="D12" s="7"/>
      <c r="E12" s="7"/>
      <c r="F12" s="7"/>
      <c r="G12" s="7"/>
      <c r="H12" s="7"/>
      <c r="I12" s="7"/>
      <c r="J12" s="7"/>
      <c r="K12" s="7"/>
      <c r="L12" s="7"/>
      <c r="M12" s="7"/>
      <c r="N12" s="31"/>
      <c r="O12" s="31"/>
      <c r="P12" s="20"/>
      <c r="Q12" s="20"/>
    </row>
    <row r="13" spans="1:18" ht="18.600000000000001">
      <c r="A13" s="5"/>
      <c r="C13" s="29" t="s">
        <v>284</v>
      </c>
      <c r="D13" s="29"/>
      <c r="E13" s="29"/>
      <c r="F13" s="29"/>
      <c r="G13" s="29" t="s">
        <v>285</v>
      </c>
      <c r="H13" s="29"/>
      <c r="I13" s="29"/>
      <c r="J13" s="29"/>
      <c r="K13" s="29"/>
      <c r="L13" s="29"/>
      <c r="M13" s="29"/>
      <c r="O13" s="33"/>
    </row>
    <row r="14" spans="1:18" ht="18.600000000000001">
      <c r="A14" s="5"/>
      <c r="C14" s="7"/>
      <c r="D14" s="7"/>
      <c r="E14" s="7"/>
      <c r="F14" s="7"/>
      <c r="G14" s="7"/>
      <c r="H14" s="7"/>
      <c r="I14" s="7"/>
      <c r="J14" s="7"/>
      <c r="K14" s="7"/>
      <c r="L14" s="7"/>
      <c r="M14" s="7"/>
      <c r="N14" s="31"/>
      <c r="O14" s="31"/>
    </row>
    <row r="15" spans="1:18" ht="18.600000000000001">
      <c r="A15" s="3"/>
      <c r="B15" s="7"/>
      <c r="C15" s="29" t="s">
        <v>286</v>
      </c>
      <c r="D15" s="29"/>
      <c r="E15" s="29"/>
      <c r="F15" s="29"/>
      <c r="G15" s="29" t="s">
        <v>287</v>
      </c>
      <c r="H15" s="29"/>
      <c r="I15" s="29"/>
      <c r="J15" s="29"/>
      <c r="K15" s="29"/>
      <c r="L15" s="29"/>
      <c r="M15" s="29"/>
      <c r="O15" s="33"/>
      <c r="P15" s="20"/>
      <c r="Q15" s="20"/>
    </row>
    <row r="16" spans="1:18" ht="18.600000000000001">
      <c r="A16" s="5"/>
      <c r="C16" s="7"/>
      <c r="D16" s="7"/>
      <c r="E16" s="7"/>
      <c r="F16" s="7"/>
      <c r="G16" s="7"/>
      <c r="H16" s="7"/>
      <c r="I16" s="7"/>
      <c r="J16" s="7"/>
      <c r="K16" s="7"/>
      <c r="L16" s="7"/>
      <c r="M16" s="7"/>
      <c r="N16" s="31"/>
      <c r="O16" s="31"/>
    </row>
    <row r="17" spans="1:17" ht="18.600000000000001">
      <c r="A17" s="3"/>
      <c r="B17" s="7"/>
      <c r="C17" s="29" t="s">
        <v>288</v>
      </c>
      <c r="D17" s="29"/>
      <c r="E17" s="29"/>
      <c r="F17" s="29"/>
      <c r="G17" s="29" t="s">
        <v>289</v>
      </c>
      <c r="H17" s="29"/>
      <c r="I17" s="29"/>
      <c r="J17" s="29"/>
      <c r="K17" s="29"/>
      <c r="L17" s="29"/>
      <c r="M17" s="29"/>
      <c r="O17" s="33"/>
      <c r="P17" s="20"/>
      <c r="Q17" s="20"/>
    </row>
    <row r="18" spans="1:17" ht="18.600000000000001">
      <c r="A18" s="5"/>
      <c r="C18" s="7"/>
      <c r="D18" s="7"/>
      <c r="E18" s="7"/>
      <c r="F18" s="7"/>
      <c r="G18" s="7"/>
      <c r="H18" s="7"/>
      <c r="I18" s="7"/>
      <c r="J18" s="7"/>
      <c r="K18" s="7"/>
      <c r="L18" s="7"/>
      <c r="M18" s="7"/>
      <c r="N18" s="31"/>
      <c r="O18" s="31"/>
    </row>
    <row r="19" spans="1:17" ht="18.600000000000001">
      <c r="A19" s="3"/>
      <c r="B19" s="7"/>
      <c r="C19" s="29" t="s">
        <v>290</v>
      </c>
      <c r="D19" s="29"/>
      <c r="E19" s="29"/>
      <c r="F19" s="29"/>
      <c r="G19" s="29" t="s">
        <v>291</v>
      </c>
      <c r="H19" s="29"/>
      <c r="I19" s="29"/>
      <c r="J19" s="29"/>
      <c r="K19" s="29"/>
      <c r="L19" s="29"/>
      <c r="M19" s="29"/>
      <c r="O19" s="33"/>
      <c r="P19" s="20"/>
      <c r="Q19" s="20"/>
    </row>
    <row r="20" spans="1:17" ht="18.600000000000001">
      <c r="A20" s="5"/>
      <c r="C20" s="7"/>
      <c r="D20" s="7"/>
      <c r="E20" s="7"/>
      <c r="F20" s="7"/>
      <c r="G20" s="7"/>
      <c r="H20" s="7"/>
      <c r="I20" s="7"/>
      <c r="J20" s="7"/>
      <c r="K20" s="7"/>
      <c r="L20" s="7"/>
      <c r="M20" s="7"/>
      <c r="N20" s="31"/>
      <c r="O20" s="31"/>
    </row>
    <row r="21" spans="1:17" ht="18.600000000000001">
      <c r="A21" s="3"/>
      <c r="B21" s="7"/>
      <c r="C21" s="29" t="s">
        <v>292</v>
      </c>
      <c r="D21" s="29"/>
      <c r="E21" s="29"/>
      <c r="F21" s="29"/>
      <c r="G21" s="29" t="s">
        <v>293</v>
      </c>
      <c r="H21" s="29"/>
      <c r="I21" s="29"/>
      <c r="J21" s="29"/>
      <c r="K21" s="29"/>
      <c r="L21" s="29"/>
      <c r="M21" s="29"/>
      <c r="O21" s="33"/>
      <c r="P21" s="20"/>
      <c r="Q21" s="20"/>
    </row>
    <row r="22" spans="1:17" ht="18.600000000000001">
      <c r="A22" s="5"/>
      <c r="C22" s="7"/>
      <c r="D22" s="7"/>
      <c r="E22" s="7"/>
      <c r="F22" s="7"/>
      <c r="G22" s="7"/>
      <c r="H22" s="7"/>
      <c r="I22" s="7"/>
      <c r="J22" s="7"/>
      <c r="K22" s="7"/>
      <c r="L22" s="7"/>
      <c r="M22" s="7"/>
      <c r="N22" s="31"/>
      <c r="O22" s="31"/>
    </row>
    <row r="23" spans="1:17" ht="18.600000000000001">
      <c r="C23" s="29" t="s">
        <v>294</v>
      </c>
      <c r="D23" s="29"/>
      <c r="E23" s="29"/>
      <c r="F23" s="29"/>
      <c r="G23" s="29" t="s">
        <v>295</v>
      </c>
      <c r="H23" s="29"/>
      <c r="I23" s="29"/>
      <c r="J23" s="29"/>
      <c r="K23" s="29"/>
      <c r="L23" s="29"/>
      <c r="M23" s="29"/>
      <c r="O23" s="33"/>
      <c r="P23" s="16"/>
      <c r="Q23" s="16"/>
    </row>
    <row r="24" spans="1:17" ht="18.600000000000001">
      <c r="C24" s="7"/>
      <c r="D24" s="7"/>
      <c r="E24" s="7"/>
      <c r="F24" s="7"/>
      <c r="G24" s="7"/>
      <c r="H24" s="7"/>
      <c r="I24" s="7"/>
      <c r="J24" s="7"/>
      <c r="K24" s="7"/>
      <c r="L24" s="7"/>
      <c r="M24" s="7"/>
      <c r="N24" s="31"/>
      <c r="O24" s="31"/>
      <c r="P24" s="16"/>
      <c r="Q24" s="16"/>
    </row>
    <row r="25" spans="1:17" ht="18.600000000000001">
      <c r="C25" s="29" t="s">
        <v>296</v>
      </c>
      <c r="D25" s="29"/>
      <c r="E25" s="29"/>
      <c r="F25" s="29"/>
      <c r="G25" s="29" t="s">
        <v>297</v>
      </c>
      <c r="H25" s="29"/>
      <c r="I25" s="29"/>
      <c r="J25" s="29"/>
      <c r="K25" s="29"/>
      <c r="L25" s="29"/>
      <c r="M25" s="29"/>
      <c r="O25" s="33"/>
      <c r="P25" s="16"/>
      <c r="Q25" s="16"/>
    </row>
    <row r="26" spans="1:17" ht="18.600000000000001">
      <c r="C26" s="7"/>
      <c r="D26" s="7"/>
      <c r="E26" s="7"/>
      <c r="F26" s="7"/>
      <c r="G26" s="7"/>
      <c r="H26" s="7"/>
      <c r="I26" s="7"/>
      <c r="J26" s="7"/>
      <c r="K26" s="7"/>
      <c r="L26" s="7"/>
      <c r="M26" s="7"/>
      <c r="N26" s="31"/>
      <c r="O26" s="31"/>
    </row>
    <row r="27" spans="1:17" ht="18.600000000000001">
      <c r="C27" s="29" t="s">
        <v>298</v>
      </c>
      <c r="D27" s="29"/>
      <c r="E27" s="29"/>
      <c r="F27" s="29"/>
      <c r="G27" s="29" t="s">
        <v>299</v>
      </c>
      <c r="H27" s="29"/>
      <c r="I27" s="29"/>
      <c r="J27" s="29"/>
      <c r="K27" s="29"/>
      <c r="L27" s="29"/>
      <c r="M27" s="29"/>
      <c r="O27" s="33"/>
    </row>
    <row r="28" spans="1:17" ht="18.600000000000001">
      <c r="C28" s="7"/>
      <c r="D28" s="7"/>
      <c r="E28" s="7"/>
      <c r="F28" s="7"/>
      <c r="G28" s="7"/>
      <c r="H28" s="7"/>
      <c r="I28" s="7"/>
      <c r="J28" s="7"/>
      <c r="K28" s="7"/>
      <c r="L28" s="7"/>
      <c r="M28" s="7"/>
      <c r="N28" s="31"/>
      <c r="O28" s="31"/>
    </row>
    <row r="29" spans="1:17" ht="14.45" customHeight="1">
      <c r="C29" s="29" t="s">
        <v>300</v>
      </c>
      <c r="D29" s="29"/>
      <c r="E29" s="29"/>
      <c r="F29" s="29"/>
      <c r="G29" s="29" t="s">
        <v>301</v>
      </c>
      <c r="H29" s="29"/>
      <c r="I29" s="29"/>
      <c r="J29" s="29"/>
      <c r="K29" s="29"/>
      <c r="L29" s="29"/>
      <c r="M29" s="29"/>
      <c r="O29" s="33"/>
    </row>
    <row r="30" spans="1:17" ht="18.600000000000001">
      <c r="C30" s="7"/>
      <c r="D30" s="7"/>
      <c r="E30" s="7"/>
      <c r="F30" s="7"/>
      <c r="G30" s="7"/>
      <c r="H30" s="7"/>
      <c r="I30" s="7"/>
      <c r="J30" s="7"/>
      <c r="K30" s="7"/>
      <c r="L30" s="7"/>
      <c r="M30" s="7"/>
      <c r="N30" s="31"/>
      <c r="O30" s="31"/>
    </row>
    <row r="31" spans="1:17" ht="18.600000000000001" customHeight="1">
      <c r="C31" s="29" t="s">
        <v>302</v>
      </c>
      <c r="D31" s="29"/>
      <c r="E31" s="29"/>
      <c r="F31" s="29"/>
      <c r="G31" s="29" t="s">
        <v>303</v>
      </c>
      <c r="H31" s="29"/>
      <c r="I31" s="29"/>
      <c r="J31" s="29"/>
      <c r="K31" s="29"/>
      <c r="L31" s="29"/>
      <c r="M31" s="29"/>
      <c r="O31" s="33"/>
    </row>
    <row r="32" spans="1:17" ht="18.600000000000001">
      <c r="C32" s="7"/>
      <c r="D32" s="7"/>
      <c r="E32" s="7"/>
      <c r="F32" s="7"/>
      <c r="G32" s="7"/>
      <c r="H32" s="7"/>
      <c r="I32" s="7"/>
      <c r="J32" s="7"/>
      <c r="K32" s="7"/>
      <c r="L32" s="7"/>
      <c r="M32" s="7"/>
      <c r="N32" s="31"/>
      <c r="O32" s="31"/>
    </row>
    <row r="33" spans="3:15" ht="18.600000000000001">
      <c r="C33" s="29" t="s">
        <v>304</v>
      </c>
      <c r="D33" s="29"/>
      <c r="E33" s="29"/>
      <c r="F33" s="29"/>
      <c r="G33" s="29" t="s">
        <v>305</v>
      </c>
      <c r="H33" s="29"/>
      <c r="I33" s="29"/>
      <c r="J33" s="29"/>
      <c r="K33" s="29"/>
      <c r="L33" s="29"/>
      <c r="M33" s="29"/>
      <c r="O33" s="33"/>
    </row>
    <row r="34" spans="3:15" ht="18.600000000000001">
      <c r="C34" s="7"/>
      <c r="D34" s="7"/>
      <c r="E34" s="7"/>
      <c r="F34" s="7"/>
      <c r="G34" s="7"/>
      <c r="H34" s="7"/>
      <c r="I34" s="7"/>
      <c r="J34" s="7"/>
      <c r="K34" s="7"/>
      <c r="L34" s="7"/>
      <c r="M34" s="7"/>
      <c r="N34" s="31"/>
      <c r="O34" s="31"/>
    </row>
    <row r="35" spans="3:15" ht="18.600000000000001">
      <c r="C35" s="29" t="s">
        <v>306</v>
      </c>
      <c r="D35" s="29"/>
      <c r="E35" s="29"/>
      <c r="F35" s="29"/>
      <c r="G35" s="29" t="s">
        <v>307</v>
      </c>
      <c r="H35" s="29"/>
      <c r="I35" s="29"/>
      <c r="J35" s="29"/>
      <c r="K35" s="29"/>
      <c r="L35" s="29"/>
      <c r="M35" s="29"/>
      <c r="O35" s="33"/>
    </row>
    <row r="36" spans="3:15" ht="14.45" customHeight="1">
      <c r="C36" s="7"/>
      <c r="D36" s="7"/>
      <c r="E36" s="7"/>
      <c r="F36" s="7"/>
      <c r="G36" s="7"/>
      <c r="H36" s="7"/>
      <c r="I36" s="7"/>
      <c r="J36" s="7"/>
      <c r="K36" s="7"/>
      <c r="L36" s="7"/>
      <c r="M36" s="7"/>
      <c r="N36" s="31"/>
      <c r="O36" s="31"/>
    </row>
    <row r="37" spans="3:15" ht="18.600000000000001">
      <c r="C37" s="29" t="s">
        <v>308</v>
      </c>
      <c r="D37" s="29"/>
      <c r="E37" s="29"/>
      <c r="F37" s="29"/>
      <c r="G37" s="29" t="s">
        <v>309</v>
      </c>
      <c r="H37" s="29"/>
      <c r="I37" s="29"/>
      <c r="J37" s="29"/>
      <c r="K37" s="29"/>
      <c r="L37" s="29"/>
      <c r="M37" s="29"/>
      <c r="O37" s="33"/>
    </row>
    <row r="38" spans="3:15" ht="18.600000000000001">
      <c r="C38" s="7"/>
      <c r="D38" s="7"/>
      <c r="E38" s="7"/>
      <c r="F38" s="7"/>
      <c r="G38" s="7"/>
      <c r="H38" s="7"/>
      <c r="I38" s="7"/>
      <c r="J38" s="7"/>
      <c r="K38" s="7"/>
      <c r="L38" s="7"/>
      <c r="M38" s="7"/>
      <c r="N38" s="31"/>
      <c r="O38" s="31"/>
    </row>
    <row r="39" spans="3:15" ht="18.600000000000001">
      <c r="C39" s="29" t="s">
        <v>310</v>
      </c>
      <c r="D39" s="29"/>
      <c r="E39" s="29"/>
      <c r="F39" s="29"/>
      <c r="G39" s="29" t="s">
        <v>311</v>
      </c>
      <c r="H39" s="29"/>
      <c r="I39" s="29"/>
      <c r="J39" s="29"/>
      <c r="K39" s="29"/>
      <c r="L39" s="29"/>
      <c r="M39" s="29"/>
      <c r="O39" s="33"/>
    </row>
    <row r="40" spans="3:15" ht="18.600000000000001">
      <c r="C40" s="7"/>
      <c r="D40" s="7"/>
      <c r="E40" s="7"/>
      <c r="F40" s="7"/>
      <c r="G40" s="7"/>
      <c r="H40" s="7"/>
      <c r="I40" s="7"/>
      <c r="J40" s="7"/>
      <c r="K40" s="7"/>
      <c r="L40" s="7"/>
      <c r="M40" s="7"/>
      <c r="N40" s="31"/>
      <c r="O40" s="31"/>
    </row>
    <row r="41" spans="3:15" ht="18.600000000000001">
      <c r="C41" s="29" t="s">
        <v>312</v>
      </c>
      <c r="D41" s="29"/>
      <c r="E41" s="29"/>
      <c r="F41" s="29"/>
      <c r="G41" s="29" t="s">
        <v>313</v>
      </c>
      <c r="H41" s="29"/>
      <c r="I41" s="29"/>
      <c r="J41" s="29"/>
      <c r="K41" s="29"/>
      <c r="L41" s="29"/>
      <c r="M41" s="29"/>
    </row>
    <row r="42" spans="3:15" ht="18.600000000000001">
      <c r="C42" s="7"/>
      <c r="D42" s="7"/>
      <c r="E42" s="7"/>
      <c r="F42" s="7"/>
      <c r="G42" s="7"/>
      <c r="H42" s="7"/>
      <c r="I42" s="7"/>
      <c r="J42" s="7"/>
      <c r="K42" s="7"/>
      <c r="L42" s="7"/>
      <c r="M42" s="7"/>
      <c r="N42" s="31"/>
      <c r="O42" s="34"/>
    </row>
    <row r="43" spans="3:15" ht="18.600000000000001">
      <c r="C43" s="29" t="s">
        <v>314</v>
      </c>
      <c r="D43" s="29"/>
      <c r="E43" s="29"/>
      <c r="F43" s="29"/>
      <c r="G43" s="29" t="s">
        <v>315</v>
      </c>
      <c r="H43" s="29"/>
      <c r="I43" s="29"/>
      <c r="J43" s="29"/>
      <c r="K43" s="29"/>
      <c r="L43" s="29"/>
      <c r="M43" s="29"/>
      <c r="O43" s="7"/>
    </row>
    <row r="44" spans="3:15" ht="18.600000000000001">
      <c r="C44" s="7"/>
      <c r="D44" s="7"/>
      <c r="E44" s="7"/>
      <c r="F44" s="7"/>
      <c r="G44" s="7"/>
      <c r="H44" s="7"/>
      <c r="I44" s="7"/>
      <c r="J44" s="7"/>
      <c r="K44" s="7"/>
      <c r="L44" s="7"/>
      <c r="M44" s="7"/>
      <c r="N44" s="31"/>
      <c r="O44" s="34"/>
    </row>
    <row r="45" spans="3:15" ht="18.600000000000001">
      <c r="C45" s="29" t="s">
        <v>316</v>
      </c>
      <c r="D45" s="29"/>
      <c r="E45" s="29"/>
      <c r="F45" s="29"/>
      <c r="G45" s="29" t="s">
        <v>317</v>
      </c>
      <c r="H45" s="29"/>
      <c r="I45" s="29"/>
      <c r="J45" s="29"/>
      <c r="K45" s="29"/>
      <c r="L45" s="29"/>
      <c r="M45" s="29"/>
      <c r="O45" s="7"/>
    </row>
    <row r="46" spans="3:15" ht="18.600000000000001">
      <c r="C46" s="7"/>
      <c r="D46" s="7"/>
      <c r="E46" s="7"/>
      <c r="F46" s="7"/>
      <c r="G46" s="7"/>
      <c r="H46" s="7"/>
      <c r="I46" s="7"/>
      <c r="J46" s="7"/>
      <c r="K46" s="7"/>
      <c r="L46" s="7"/>
      <c r="M46" s="7"/>
      <c r="N46" s="31"/>
      <c r="O46" s="34"/>
    </row>
    <row r="47" spans="3:15" ht="18.600000000000001">
      <c r="C47" s="29" t="s">
        <v>318</v>
      </c>
      <c r="D47" s="29"/>
      <c r="E47" s="29"/>
      <c r="F47" s="29"/>
      <c r="G47" s="29" t="s">
        <v>319</v>
      </c>
      <c r="H47" s="29"/>
      <c r="I47" s="29"/>
      <c r="J47" s="29"/>
      <c r="K47" s="29"/>
      <c r="L47" s="29"/>
      <c r="M47" s="29"/>
      <c r="O47" s="7"/>
    </row>
    <row r="48" spans="3:15" ht="18.600000000000001">
      <c r="C48" s="7"/>
      <c r="D48" s="7"/>
      <c r="E48" s="7"/>
      <c r="F48" s="7"/>
      <c r="G48" s="7"/>
      <c r="H48" s="7"/>
      <c r="I48" s="7"/>
      <c r="J48" s="7"/>
      <c r="K48" s="7"/>
      <c r="L48" s="7"/>
      <c r="M48" s="7"/>
      <c r="N48" s="31"/>
      <c r="O48" s="34"/>
    </row>
    <row r="49" spans="3:15" ht="18.600000000000001">
      <c r="C49" s="29" t="s">
        <v>320</v>
      </c>
      <c r="D49" s="29"/>
      <c r="E49" s="29"/>
      <c r="F49" s="29"/>
      <c r="G49" s="29" t="s">
        <v>321</v>
      </c>
      <c r="H49" s="29"/>
      <c r="I49" s="29"/>
      <c r="J49" s="29"/>
      <c r="K49" s="29"/>
      <c r="L49" s="29"/>
      <c r="M49" s="29"/>
      <c r="O49" s="7"/>
    </row>
    <row r="50" spans="3:15" ht="18.600000000000001">
      <c r="C50" s="7"/>
      <c r="D50" s="7"/>
      <c r="E50" s="7"/>
      <c r="F50" s="7"/>
      <c r="G50" s="7"/>
      <c r="H50" s="7"/>
      <c r="I50" s="7"/>
      <c r="J50" s="7"/>
      <c r="K50" s="7"/>
      <c r="L50" s="7"/>
      <c r="M50" s="7"/>
      <c r="N50" s="31"/>
      <c r="O50" s="34"/>
    </row>
    <row r="51" spans="3:15" ht="18.600000000000001">
      <c r="C51" s="29" t="s">
        <v>322</v>
      </c>
      <c r="D51" s="29"/>
      <c r="E51" s="29"/>
      <c r="F51" s="29"/>
      <c r="G51" s="29" t="s">
        <v>323</v>
      </c>
      <c r="H51" s="29"/>
      <c r="I51" s="29"/>
      <c r="J51" s="29"/>
      <c r="K51" s="29"/>
      <c r="L51" s="29"/>
      <c r="M51" s="29"/>
      <c r="O51" s="7"/>
    </row>
    <row r="52" spans="3:15" ht="18.600000000000001">
      <c r="C52" s="7"/>
      <c r="D52" s="7"/>
      <c r="E52" s="7"/>
      <c r="F52" s="7"/>
      <c r="G52" s="7"/>
      <c r="H52" s="7"/>
      <c r="I52" s="7"/>
      <c r="J52" s="7"/>
      <c r="K52" s="7"/>
      <c r="L52" s="7"/>
      <c r="M52" s="7"/>
      <c r="N52" s="31"/>
      <c r="O52" s="34"/>
    </row>
    <row r="53" spans="3:15" ht="18.600000000000001">
      <c r="C53" s="29" t="s">
        <v>324</v>
      </c>
      <c r="D53" s="29"/>
      <c r="E53" s="29"/>
      <c r="F53" s="29"/>
      <c r="G53" s="29" t="s">
        <v>325</v>
      </c>
      <c r="H53" s="29"/>
      <c r="I53" s="29"/>
      <c r="J53" s="29"/>
      <c r="K53" s="29"/>
      <c r="L53" s="29"/>
      <c r="M53" s="29"/>
      <c r="O53" s="7"/>
    </row>
    <row r="54" spans="3:15" ht="18.600000000000001">
      <c r="C54" s="7"/>
      <c r="D54" s="7"/>
      <c r="E54" s="7"/>
      <c r="F54" s="7"/>
      <c r="G54" s="7"/>
      <c r="H54" s="7"/>
      <c r="I54" s="7"/>
      <c r="J54" s="7"/>
      <c r="K54" s="7"/>
      <c r="L54" s="7"/>
      <c r="M54" s="7"/>
      <c r="N54" s="31"/>
      <c r="O54" s="34"/>
    </row>
    <row r="55" spans="3:15" ht="18.600000000000001">
      <c r="C55" s="29" t="s">
        <v>326</v>
      </c>
      <c r="D55" s="29"/>
      <c r="E55" s="29"/>
      <c r="F55" s="29"/>
      <c r="G55" s="29" t="s">
        <v>327</v>
      </c>
      <c r="H55" s="29"/>
      <c r="I55" s="29"/>
      <c r="J55" s="29"/>
      <c r="K55" s="29"/>
      <c r="L55" s="29"/>
      <c r="M55" s="29"/>
      <c r="O55" s="7"/>
    </row>
    <row r="56" spans="3:15" ht="18.600000000000001">
      <c r="C56" s="7"/>
      <c r="D56" s="7"/>
      <c r="E56" s="7"/>
      <c r="F56" s="7"/>
      <c r="G56" s="7"/>
      <c r="H56" s="7"/>
      <c r="I56" s="7"/>
      <c r="J56" s="7"/>
      <c r="K56" s="7"/>
      <c r="L56" s="7"/>
      <c r="M56" s="7"/>
      <c r="N56" s="31"/>
      <c r="O56" s="34"/>
    </row>
    <row r="57" spans="3:15" ht="18.600000000000001">
      <c r="C57" s="29" t="s">
        <v>328</v>
      </c>
      <c r="D57" s="29"/>
      <c r="E57" s="29"/>
      <c r="F57" s="29"/>
      <c r="G57" s="29" t="s">
        <v>329</v>
      </c>
      <c r="H57" s="29"/>
      <c r="I57" s="29"/>
      <c r="J57" s="29"/>
      <c r="K57" s="29"/>
      <c r="L57" s="29"/>
      <c r="M57" s="29"/>
      <c r="O57" s="7"/>
    </row>
    <row r="58" spans="3:15" ht="18.600000000000001">
      <c r="C58" s="7"/>
      <c r="D58" s="7"/>
      <c r="E58" s="7"/>
      <c r="F58" s="7"/>
      <c r="G58" s="7"/>
      <c r="H58" s="7"/>
      <c r="I58" s="7"/>
      <c r="J58" s="7"/>
      <c r="K58" s="7"/>
      <c r="L58" s="7"/>
      <c r="M58" s="7"/>
      <c r="N58" s="31"/>
      <c r="O58" s="34"/>
    </row>
    <row r="59" spans="3:15" ht="18.600000000000001">
      <c r="C59" s="29" t="s">
        <v>330</v>
      </c>
      <c r="D59" s="29"/>
      <c r="E59" s="29"/>
      <c r="F59" s="29"/>
      <c r="G59" s="29" t="s">
        <v>331</v>
      </c>
      <c r="H59" s="29"/>
      <c r="I59" s="29"/>
      <c r="J59" s="29"/>
      <c r="K59" s="29"/>
      <c r="L59" s="29"/>
      <c r="M59" s="29"/>
      <c r="O59" s="7"/>
    </row>
    <row r="60" spans="3:15" ht="18.600000000000001">
      <c r="C60" s="7"/>
      <c r="D60" s="7"/>
      <c r="E60" s="7"/>
      <c r="F60" s="7"/>
      <c r="G60" s="7"/>
      <c r="H60" s="7"/>
      <c r="I60" s="7"/>
      <c r="J60" s="7"/>
      <c r="K60" s="7"/>
      <c r="L60" s="7"/>
      <c r="M60" s="7"/>
      <c r="N60" s="31"/>
      <c r="O60" s="34"/>
    </row>
    <row r="61" spans="3:15" ht="18.600000000000001">
      <c r="C61" s="29" t="s">
        <v>332</v>
      </c>
      <c r="D61" s="29"/>
      <c r="E61" s="29"/>
      <c r="F61" s="29"/>
      <c r="G61" s="29" t="s">
        <v>333</v>
      </c>
      <c r="H61" s="29"/>
      <c r="I61" s="29"/>
      <c r="J61" s="29"/>
      <c r="K61" s="29"/>
      <c r="L61" s="29"/>
      <c r="M61" s="29"/>
      <c r="O61" s="7"/>
    </row>
    <row r="62" spans="3:15" ht="18.600000000000001">
      <c r="C62" s="7"/>
      <c r="D62" s="7"/>
      <c r="E62" s="7"/>
      <c r="F62" s="7"/>
      <c r="G62" s="7"/>
      <c r="H62" s="7"/>
      <c r="I62" s="7"/>
      <c r="J62" s="7"/>
      <c r="K62" s="7"/>
      <c r="L62" s="7"/>
      <c r="M62" s="7"/>
      <c r="N62" s="31"/>
      <c r="O62" s="34"/>
    </row>
    <row r="63" spans="3:15" ht="18.600000000000001">
      <c r="C63" s="29" t="s">
        <v>334</v>
      </c>
      <c r="D63" s="29"/>
      <c r="E63" s="29"/>
      <c r="F63" s="29"/>
      <c r="G63" s="29" t="s">
        <v>335</v>
      </c>
      <c r="H63" s="29"/>
      <c r="I63" s="29"/>
      <c r="J63" s="29"/>
      <c r="K63" s="29"/>
      <c r="L63" s="29"/>
      <c r="M63" s="29"/>
      <c r="O63" s="7"/>
    </row>
    <row r="64" spans="3:15" ht="18.600000000000001">
      <c r="C64" s="7"/>
      <c r="D64" s="7"/>
      <c r="E64" s="7"/>
      <c r="F64" s="7"/>
      <c r="G64" s="7"/>
      <c r="H64" s="7"/>
      <c r="I64" s="7"/>
      <c r="J64" s="7"/>
      <c r="K64" s="7"/>
      <c r="L64" s="7"/>
      <c r="M64" s="7"/>
      <c r="N64" s="31"/>
      <c r="O64" s="34"/>
    </row>
    <row r="65" spans="3:15" ht="18.600000000000001">
      <c r="C65" s="29" t="s">
        <v>336</v>
      </c>
      <c r="D65" s="29"/>
      <c r="E65" s="29"/>
      <c r="F65" s="29"/>
      <c r="G65" s="29" t="s">
        <v>337</v>
      </c>
      <c r="H65" s="29"/>
      <c r="I65" s="29"/>
      <c r="J65" s="29"/>
      <c r="K65" s="29"/>
      <c r="L65" s="29"/>
      <c r="M65" s="29"/>
      <c r="O65" s="7"/>
    </row>
    <row r="66" spans="3:15" ht="18.600000000000001">
      <c r="C66" s="7"/>
      <c r="D66" s="7"/>
      <c r="E66" s="7"/>
      <c r="F66" s="7"/>
      <c r="G66" s="7"/>
      <c r="H66" s="7"/>
      <c r="I66" s="7"/>
      <c r="J66" s="7"/>
      <c r="K66" s="7"/>
      <c r="L66" s="7"/>
      <c r="M66" s="7"/>
      <c r="N66" s="31"/>
      <c r="O66" s="34"/>
    </row>
    <row r="67" spans="3:15" ht="18.600000000000001">
      <c r="C67" s="29" t="s">
        <v>338</v>
      </c>
      <c r="D67" s="29"/>
      <c r="E67" s="29"/>
      <c r="F67" s="29"/>
      <c r="G67" s="29" t="s">
        <v>339</v>
      </c>
      <c r="H67" s="29"/>
      <c r="I67" s="29"/>
      <c r="J67" s="29"/>
      <c r="K67" s="29"/>
      <c r="L67" s="29"/>
      <c r="M67" s="29"/>
      <c r="O67" s="7"/>
    </row>
    <row r="68" spans="3:15" ht="18.600000000000001">
      <c r="C68" s="7"/>
      <c r="D68" s="7"/>
      <c r="E68" s="7"/>
      <c r="F68" s="7"/>
      <c r="G68" s="7"/>
      <c r="H68" s="7"/>
      <c r="I68" s="7"/>
      <c r="J68" s="7"/>
      <c r="K68" s="7"/>
      <c r="L68" s="7"/>
      <c r="M68" s="7"/>
      <c r="N68" s="39"/>
      <c r="O68" s="34"/>
    </row>
    <row r="69" spans="3:15" ht="18.600000000000001">
      <c r="C69" s="29" t="s">
        <v>340</v>
      </c>
      <c r="D69" s="29"/>
      <c r="E69" s="29"/>
      <c r="F69" s="29"/>
      <c r="G69" s="29" t="s">
        <v>341</v>
      </c>
      <c r="H69" s="29"/>
      <c r="I69" s="29"/>
      <c r="J69" s="29"/>
      <c r="K69" s="29"/>
      <c r="L69" s="29"/>
      <c r="M69" s="29"/>
      <c r="O69" s="7"/>
    </row>
    <row r="70" spans="3:15" ht="18.600000000000001">
      <c r="C70" s="7"/>
      <c r="D70" s="7"/>
      <c r="E70" s="7"/>
      <c r="F70" s="7"/>
      <c r="G70" s="7"/>
      <c r="H70" s="7"/>
      <c r="I70" s="7"/>
      <c r="J70" s="7"/>
      <c r="K70" s="7"/>
      <c r="L70" s="7"/>
      <c r="M70" s="7"/>
      <c r="N70" s="31"/>
      <c r="O70" s="34"/>
    </row>
    <row r="71" spans="3:15" ht="18.600000000000001">
      <c r="C71" s="29" t="s">
        <v>342</v>
      </c>
      <c r="D71" s="29"/>
      <c r="E71" s="29"/>
      <c r="F71" s="29"/>
      <c r="G71" s="29" t="s">
        <v>343</v>
      </c>
      <c r="H71" s="29"/>
      <c r="I71" s="29"/>
      <c r="J71" s="29"/>
      <c r="K71" s="29"/>
      <c r="L71" s="29"/>
      <c r="M71" s="29"/>
      <c r="O71" s="7"/>
    </row>
    <row r="72" spans="3:15" ht="18.600000000000001">
      <c r="C72" s="7"/>
      <c r="D72" s="7"/>
      <c r="E72" s="7"/>
      <c r="F72" s="7"/>
      <c r="G72" s="7"/>
      <c r="H72" s="7"/>
      <c r="I72" s="7"/>
      <c r="J72" s="7"/>
      <c r="K72" s="7"/>
      <c r="L72" s="7"/>
      <c r="M72" s="7"/>
      <c r="N72" s="31"/>
      <c r="O72" s="34"/>
    </row>
    <row r="73" spans="3:15" ht="18.600000000000001">
      <c r="C73" s="29" t="s">
        <v>344</v>
      </c>
      <c r="D73" s="29"/>
      <c r="E73" s="29"/>
      <c r="F73" s="29"/>
      <c r="G73" s="29" t="s">
        <v>345</v>
      </c>
      <c r="H73" s="29"/>
      <c r="I73" s="29"/>
      <c r="J73" s="29"/>
      <c r="K73" s="29"/>
      <c r="L73" s="29"/>
      <c r="M73" s="29"/>
      <c r="O73" s="7"/>
    </row>
    <row r="74" spans="3:15" ht="18.600000000000001">
      <c r="C74" s="7"/>
      <c r="D74" s="7"/>
      <c r="E74" s="7"/>
      <c r="F74" s="7"/>
      <c r="G74" s="7"/>
      <c r="H74" s="7"/>
      <c r="I74" s="7"/>
      <c r="J74" s="7"/>
      <c r="K74" s="7"/>
      <c r="L74" s="7"/>
      <c r="M74" s="7"/>
      <c r="N74" s="38"/>
      <c r="O74" s="34"/>
    </row>
    <row r="75" spans="3:15" ht="18.600000000000001">
      <c r="C75" s="29" t="s">
        <v>346</v>
      </c>
      <c r="D75" s="29"/>
      <c r="E75" s="29"/>
      <c r="F75" s="29"/>
      <c r="G75" s="29" t="s">
        <v>347</v>
      </c>
      <c r="H75" s="29"/>
      <c r="I75" s="29"/>
      <c r="J75" s="29"/>
      <c r="K75" s="29"/>
      <c r="L75" s="29"/>
      <c r="M75" s="29"/>
      <c r="O75" s="7"/>
    </row>
    <row r="76" spans="3:15" ht="18.600000000000001">
      <c r="C76" s="7"/>
      <c r="D76" s="7"/>
      <c r="E76" s="7"/>
      <c r="F76" s="7"/>
      <c r="G76" s="7"/>
      <c r="H76" s="7"/>
      <c r="I76" s="7"/>
      <c r="J76" s="7"/>
      <c r="K76" s="7"/>
      <c r="L76" s="7"/>
      <c r="M76" s="7"/>
      <c r="N76" s="38"/>
      <c r="O76" s="34"/>
    </row>
    <row r="77" spans="3:15" ht="18.600000000000001">
      <c r="C77" s="29" t="s">
        <v>54</v>
      </c>
      <c r="D77" s="29"/>
      <c r="E77" s="29"/>
      <c r="F77" s="29"/>
      <c r="G77" s="407" t="s">
        <v>348</v>
      </c>
      <c r="H77" s="29"/>
      <c r="I77" s="29"/>
      <c r="J77" s="29"/>
      <c r="K77" s="29"/>
      <c r="L77" s="29"/>
      <c r="M77" s="29"/>
      <c r="O77" s="7"/>
    </row>
    <row r="78" spans="3:15" ht="18.600000000000001">
      <c r="C78" s="7"/>
      <c r="D78" s="7"/>
      <c r="E78" s="7"/>
      <c r="F78" s="7"/>
      <c r="G78" s="7"/>
      <c r="H78" s="7"/>
      <c r="I78" s="7"/>
      <c r="J78" s="7"/>
      <c r="K78" s="7"/>
      <c r="L78" s="7"/>
      <c r="M78" s="7"/>
      <c r="N78" s="38"/>
      <c r="O78" s="34"/>
    </row>
    <row r="79" spans="3:15" ht="18.600000000000001">
      <c r="C79" s="29" t="s">
        <v>349</v>
      </c>
      <c r="D79" s="29"/>
      <c r="E79" s="29"/>
      <c r="F79" s="29"/>
      <c r="G79" s="407" t="s">
        <v>350</v>
      </c>
      <c r="H79" s="29"/>
      <c r="I79" s="29"/>
      <c r="J79" s="29"/>
      <c r="K79" s="29"/>
      <c r="L79" s="29"/>
      <c r="M79" s="29"/>
      <c r="O79" s="7"/>
    </row>
    <row r="80" spans="3:15" ht="18.600000000000001">
      <c r="C80" s="7"/>
      <c r="D80" s="7"/>
      <c r="E80" s="7"/>
      <c r="F80" s="7"/>
      <c r="G80" s="7"/>
      <c r="H80" s="7"/>
      <c r="I80" s="7"/>
      <c r="J80" s="7"/>
      <c r="K80" s="7"/>
      <c r="L80" s="7"/>
      <c r="M80" s="7"/>
      <c r="N80" s="38"/>
      <c r="O80" s="34"/>
    </row>
    <row r="81" spans="3:15" ht="39.75" customHeight="1">
      <c r="C81" s="29" t="s">
        <v>351</v>
      </c>
      <c r="D81" s="29"/>
      <c r="E81" s="29"/>
      <c r="F81" s="29"/>
      <c r="G81" s="665" t="s">
        <v>352</v>
      </c>
      <c r="H81" s="665"/>
      <c r="I81" s="665"/>
      <c r="J81" s="665"/>
      <c r="K81" s="665"/>
      <c r="L81" s="665"/>
      <c r="M81" s="665"/>
      <c r="O81" s="7"/>
    </row>
    <row r="82" spans="3:15" ht="18.600000000000001">
      <c r="C82" s="7"/>
      <c r="D82" s="7"/>
      <c r="E82" s="7"/>
      <c r="F82" s="7"/>
      <c r="G82" s="7"/>
      <c r="H82" s="7"/>
      <c r="I82" s="7"/>
      <c r="J82" s="7"/>
      <c r="K82" s="7"/>
      <c r="L82" s="7"/>
      <c r="M82" s="7"/>
      <c r="N82" s="38"/>
      <c r="O82" s="34"/>
    </row>
    <row r="83" spans="3:15" ht="36.75" customHeight="1">
      <c r="C83" s="29" t="s">
        <v>353</v>
      </c>
      <c r="D83" s="29"/>
      <c r="E83" s="29"/>
      <c r="F83" s="29"/>
      <c r="G83" s="665" t="s">
        <v>354</v>
      </c>
      <c r="H83" s="665"/>
      <c r="I83" s="665"/>
      <c r="J83" s="665"/>
      <c r="K83" s="665"/>
      <c r="L83" s="665"/>
      <c r="M83" s="665"/>
      <c r="O83" s="7"/>
    </row>
    <row r="84" spans="3:15" ht="18.600000000000001">
      <c r="C84" s="7"/>
      <c r="D84" s="7"/>
      <c r="E84" s="7"/>
      <c r="F84" s="7"/>
      <c r="G84" s="7"/>
      <c r="H84" s="7"/>
      <c r="I84" s="7"/>
      <c r="J84" s="7"/>
      <c r="K84" s="7"/>
      <c r="L84" s="7"/>
      <c r="M84" s="7"/>
      <c r="N84" s="38"/>
      <c r="O84" s="34"/>
    </row>
    <row r="85" spans="3:15" ht="18.600000000000001">
      <c r="C85" s="29" t="s">
        <v>355</v>
      </c>
      <c r="D85" s="29"/>
      <c r="E85" s="29"/>
      <c r="F85" s="29"/>
      <c r="G85" s="407" t="s">
        <v>356</v>
      </c>
      <c r="H85" s="29"/>
      <c r="I85" s="29"/>
      <c r="J85" s="29"/>
      <c r="K85" s="29"/>
      <c r="L85" s="29"/>
      <c r="M85" s="29"/>
      <c r="O85" s="7"/>
    </row>
  </sheetData>
  <sortState xmlns:xlrd2="http://schemas.microsoft.com/office/spreadsheetml/2017/richdata2" ref="C77:G85">
    <sortCondition ref="C77:C85"/>
  </sortState>
  <mergeCells count="2">
    <mergeCell ref="G83:M83"/>
    <mergeCell ref="G81:M81"/>
  </mergeCells>
  <hyperlinks>
    <hyperlink ref="A4" location="'ÍNDICE REMISSIVO'!A1" display="Índice" xr:uid="{00000000-0004-0000-0700-000000000000}"/>
    <hyperlink ref="L1" location="GRI!A1" display="GRI" xr:uid="{00000000-0004-0000-0700-000001000000}"/>
    <hyperlink ref="M1" location="SASB!A1" display="SASB" xr:uid="{00000000-0004-0000-0700-000002000000}"/>
    <hyperlink ref="K1" location="SOCIAL!A1" display="Social " xr:uid="{00000000-0004-0000-0700-000003000000}"/>
    <hyperlink ref="B1" location="INTRODUÇÃO!A1" display="INTRODUÇÃO!A1" xr:uid="{00000000-0004-0000-0700-000004000000}"/>
    <hyperlink ref="J1" location="GOVERNANÇA!A1" display="Governança " xr:uid="{00000000-0004-0000-0700-000005000000}"/>
    <hyperlink ref="I1" location="ECONÔMICO!A1" display="Econômico " xr:uid="{00000000-0004-0000-0700-000006000000}"/>
    <hyperlink ref="H1" location="AMBIENTAL!A1" display="Ambiental" xr:uid="{00000000-0004-0000-0700-000007000000}"/>
    <hyperlink ref="G1" location="'TEMAS MATERIAIS'!A1" display="Temas materiais" xr:uid="{00000000-0004-0000-0700-000008000000}"/>
    <hyperlink ref="F1" location="ÍNDICE!A1" display="Índice" xr:uid="{00000000-0004-0000-0700-000009000000}"/>
  </hyperlinks>
  <pageMargins left="0.511811024" right="0.511811024" top="0.78740157499999996" bottom="0.78740157499999996" header="0.31496062000000002" footer="0.31496062000000002"/>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245"/>
  <sheetViews>
    <sheetView showGridLines="0" topLeftCell="A226" zoomScale="80" zoomScaleNormal="80" workbookViewId="0">
      <selection activeCell="K5" sqref="K5"/>
    </sheetView>
  </sheetViews>
  <sheetFormatPr defaultRowHeight="14.45"/>
  <cols>
    <col min="1" max="1" width="2.85546875" customWidth="1"/>
    <col min="2" max="2" width="7.85546875" customWidth="1"/>
    <col min="5" max="5" width="2.28515625" customWidth="1"/>
    <col min="6" max="10" width="22.42578125" customWidth="1"/>
    <col min="11" max="11" width="46.85546875" customWidth="1"/>
    <col min="12" max="13" width="22.42578125" customWidth="1"/>
    <col min="14" max="14" width="71.42578125" customWidth="1"/>
  </cols>
  <sheetData>
    <row r="1" spans="1:19" ht="45.95" customHeight="1">
      <c r="A1" s="2"/>
      <c r="B1" s="45" t="e" vm="1">
        <v>#VALUE!</v>
      </c>
      <c r="C1" s="2"/>
      <c r="D1" s="2"/>
      <c r="E1" s="2"/>
      <c r="F1" s="42" t="str">
        <f>INTRODUCTION!F1</f>
        <v>Table of Contents</v>
      </c>
      <c r="G1" s="42" t="str">
        <f>INTRODUCTION!G1</f>
        <v>Material Topics</v>
      </c>
      <c r="H1" s="42" t="str">
        <f>INTRODUCTION!H1</f>
        <v>Environmental</v>
      </c>
      <c r="I1" s="42" t="str">
        <f>INTRODUCTION!I1</f>
        <v>Economic</v>
      </c>
      <c r="J1" s="42" t="str">
        <f>INTRODUCTION!J1</f>
        <v xml:space="preserve">Governance </v>
      </c>
      <c r="K1" s="42" t="s">
        <v>5</v>
      </c>
      <c r="L1" s="43" t="s">
        <v>6</v>
      </c>
      <c r="M1" s="42" t="s">
        <v>7</v>
      </c>
      <c r="N1" s="2"/>
    </row>
    <row r="2" spans="1:19" ht="18.600000000000001">
      <c r="A2" s="3"/>
      <c r="B2" s="3"/>
      <c r="C2" s="3"/>
      <c r="D2" s="3"/>
      <c r="E2" s="3"/>
      <c r="F2" s="15"/>
      <c r="G2" s="15"/>
      <c r="H2" s="15"/>
      <c r="I2" s="15"/>
      <c r="J2" s="15"/>
      <c r="K2" s="15"/>
      <c r="L2" s="15"/>
      <c r="M2" s="15"/>
      <c r="N2" s="3"/>
    </row>
    <row r="3" spans="1:19" ht="21">
      <c r="A3" s="3"/>
      <c r="C3" s="13" t="s">
        <v>8</v>
      </c>
      <c r="D3" s="10"/>
      <c r="E3" s="10"/>
      <c r="F3" s="10"/>
      <c r="G3" s="10"/>
      <c r="H3" s="10"/>
      <c r="I3" s="10"/>
      <c r="J3" s="10"/>
      <c r="K3" s="10"/>
      <c r="L3" s="10"/>
      <c r="M3" s="10"/>
      <c r="N3" s="10"/>
      <c r="S3" s="21"/>
    </row>
    <row r="4" spans="1:19" ht="9.6" customHeight="1">
      <c r="A4" s="5" t="s">
        <v>9</v>
      </c>
      <c r="B4" s="6">
        <v>3</v>
      </c>
      <c r="C4" s="4"/>
    </row>
    <row r="5" spans="1:19" ht="31.5" customHeight="1">
      <c r="A5" s="3"/>
      <c r="D5" s="36" t="s">
        <v>357</v>
      </c>
      <c r="E5" s="35"/>
      <c r="F5" s="35"/>
      <c r="G5" s="8"/>
      <c r="H5" s="8"/>
      <c r="I5" s="8"/>
      <c r="J5" s="8"/>
      <c r="K5" s="8"/>
      <c r="L5" s="8"/>
      <c r="M5" s="8"/>
      <c r="N5" s="8"/>
    </row>
    <row r="6" spans="1:19" ht="9" customHeight="1">
      <c r="A6" s="3"/>
      <c r="C6" s="26"/>
      <c r="D6" s="8"/>
      <c r="E6" s="8"/>
      <c r="F6" s="8"/>
      <c r="G6" s="8"/>
      <c r="H6" s="8"/>
      <c r="I6" s="8"/>
      <c r="J6" s="8"/>
      <c r="K6" s="8"/>
      <c r="L6" s="8"/>
      <c r="M6" s="8"/>
      <c r="N6" s="8"/>
    </row>
    <row r="7" spans="1:19" ht="18.600000000000001">
      <c r="A7" s="3"/>
      <c r="B7" s="7"/>
      <c r="C7" s="30" t="s">
        <v>80</v>
      </c>
      <c r="D7" s="30"/>
      <c r="E7" s="30"/>
      <c r="F7" s="30" t="s">
        <v>81</v>
      </c>
      <c r="G7" s="30"/>
      <c r="H7" s="30"/>
      <c r="I7" s="30"/>
      <c r="J7" s="30"/>
      <c r="K7" s="30"/>
      <c r="L7" s="30"/>
      <c r="M7" s="30"/>
      <c r="N7" s="30"/>
      <c r="O7" s="20"/>
      <c r="P7" s="20"/>
      <c r="Q7" s="20"/>
      <c r="R7" s="20"/>
    </row>
    <row r="8" spans="1:19" ht="18.600000000000001">
      <c r="A8" s="5"/>
      <c r="C8" s="7"/>
      <c r="D8" s="7"/>
      <c r="E8" s="7"/>
      <c r="F8" s="7"/>
      <c r="G8" s="7"/>
      <c r="H8" s="7"/>
      <c r="I8" s="7"/>
      <c r="J8" s="7"/>
      <c r="K8" s="7"/>
      <c r="L8" s="7"/>
      <c r="M8" s="7"/>
      <c r="N8" s="7"/>
      <c r="O8" s="7"/>
      <c r="P8" s="7"/>
    </row>
    <row r="9" spans="1:19" ht="18.600000000000001">
      <c r="A9" s="419"/>
      <c r="B9" s="7"/>
      <c r="C9" s="29" t="s">
        <v>219</v>
      </c>
      <c r="D9" s="29"/>
      <c r="E9" s="29"/>
      <c r="F9" s="29" t="s">
        <v>220</v>
      </c>
      <c r="G9" s="29"/>
      <c r="H9" s="29"/>
      <c r="I9" s="29"/>
      <c r="J9" s="29"/>
      <c r="K9" s="29"/>
      <c r="L9" s="29"/>
      <c r="M9" s="29"/>
      <c r="N9" s="29"/>
      <c r="O9" s="34"/>
      <c r="P9" s="34"/>
      <c r="Q9" s="20"/>
      <c r="R9" s="20"/>
    </row>
    <row r="10" spans="1:19" ht="18.600000000000001">
      <c r="A10" s="5"/>
      <c r="C10" s="7"/>
      <c r="D10" s="7"/>
      <c r="E10" s="7"/>
      <c r="F10" s="7"/>
      <c r="G10" s="7"/>
      <c r="H10" s="7"/>
      <c r="I10" s="204"/>
      <c r="J10" s="204"/>
      <c r="K10" s="204"/>
      <c r="L10" s="204"/>
      <c r="M10" s="204"/>
      <c r="N10" s="204"/>
      <c r="O10" s="7"/>
      <c r="P10" s="7"/>
      <c r="S10" s="25"/>
    </row>
    <row r="11" spans="1:19" ht="18.600000000000001">
      <c r="A11" s="420"/>
      <c r="C11" s="29" t="s">
        <v>221</v>
      </c>
      <c r="D11" s="29"/>
      <c r="E11" s="29"/>
      <c r="F11" s="29" t="s">
        <v>222</v>
      </c>
      <c r="G11" s="29"/>
      <c r="H11" s="29"/>
      <c r="I11" s="29"/>
      <c r="J11" s="29"/>
      <c r="K11" s="29"/>
      <c r="L11" s="29"/>
      <c r="M11" s="29"/>
      <c r="N11" s="29"/>
      <c r="O11" s="34"/>
      <c r="P11" s="34"/>
    </row>
    <row r="12" spans="1:19" ht="18.600000000000001">
      <c r="A12" s="419"/>
      <c r="B12" s="7"/>
      <c r="C12" s="7"/>
      <c r="D12" s="7"/>
      <c r="E12" s="7"/>
      <c r="F12" s="7"/>
      <c r="G12" s="7"/>
      <c r="H12" s="7"/>
      <c r="I12" s="7"/>
      <c r="J12" s="7"/>
      <c r="K12" s="7"/>
      <c r="L12" s="7"/>
      <c r="M12" s="7"/>
      <c r="N12" s="7"/>
      <c r="O12" s="7"/>
      <c r="P12" s="7"/>
      <c r="Q12" s="20"/>
      <c r="R12" s="20"/>
    </row>
    <row r="13" spans="1:19" ht="18.600000000000001">
      <c r="A13" s="420"/>
      <c r="C13" s="29" t="s">
        <v>223</v>
      </c>
      <c r="D13" s="29"/>
      <c r="E13" s="29"/>
      <c r="F13" s="29" t="s">
        <v>224</v>
      </c>
      <c r="G13" s="29"/>
      <c r="H13" s="29"/>
      <c r="I13" s="29"/>
      <c r="J13" s="29"/>
      <c r="K13" s="29"/>
      <c r="L13" s="29"/>
      <c r="M13" s="29"/>
      <c r="N13" s="29"/>
      <c r="O13" s="34"/>
      <c r="P13" s="34"/>
    </row>
    <row r="14" spans="1:19" ht="18.600000000000001">
      <c r="A14" s="420"/>
      <c r="C14" s="7"/>
      <c r="D14" s="7"/>
      <c r="E14" s="7"/>
      <c r="F14" s="7"/>
      <c r="G14" s="7"/>
      <c r="H14" s="7"/>
      <c r="I14" s="7"/>
      <c r="J14" s="7"/>
      <c r="K14" s="7"/>
      <c r="L14" s="7"/>
      <c r="M14" s="7"/>
      <c r="N14" s="7"/>
      <c r="O14" s="7"/>
      <c r="P14" s="7"/>
    </row>
    <row r="15" spans="1:19" ht="18.600000000000001">
      <c r="A15" s="419"/>
      <c r="B15" s="7"/>
      <c r="C15" s="29" t="s">
        <v>225</v>
      </c>
      <c r="D15" s="29"/>
      <c r="E15" s="29"/>
      <c r="F15" s="29" t="s">
        <v>226</v>
      </c>
      <c r="G15" s="29"/>
      <c r="H15" s="29"/>
      <c r="I15" s="29"/>
      <c r="J15" s="29"/>
      <c r="K15" s="29"/>
      <c r="L15" s="29"/>
      <c r="M15" s="29"/>
      <c r="N15" s="29"/>
      <c r="O15" s="34"/>
      <c r="P15" s="34"/>
      <c r="Q15" s="20"/>
      <c r="R15" s="20"/>
    </row>
    <row r="16" spans="1:19" ht="18.600000000000001">
      <c r="A16" s="420"/>
      <c r="C16" s="7"/>
      <c r="D16" s="7"/>
      <c r="E16" s="7"/>
      <c r="F16" s="7"/>
      <c r="G16" s="7"/>
      <c r="H16" s="7"/>
      <c r="I16" s="7"/>
      <c r="J16" s="7"/>
      <c r="K16" s="7"/>
      <c r="L16" s="7"/>
      <c r="M16" s="7"/>
      <c r="N16" s="7"/>
      <c r="O16" s="7"/>
      <c r="P16" s="7"/>
    </row>
    <row r="17" spans="1:18" ht="18.600000000000001">
      <c r="A17" s="419"/>
      <c r="B17" s="7"/>
      <c r="C17" s="29" t="s">
        <v>227</v>
      </c>
      <c r="D17" s="29"/>
      <c r="E17" s="29"/>
      <c r="F17" s="29" t="s">
        <v>228</v>
      </c>
      <c r="G17" s="29"/>
      <c r="H17" s="29"/>
      <c r="I17" s="29"/>
      <c r="J17" s="29"/>
      <c r="K17" s="29"/>
      <c r="L17" s="29"/>
      <c r="M17" s="29"/>
      <c r="N17" s="29"/>
      <c r="O17" s="34"/>
      <c r="P17" s="34"/>
      <c r="Q17" s="20"/>
      <c r="R17" s="20"/>
    </row>
    <row r="18" spans="1:18" ht="18.600000000000001">
      <c r="A18" s="420"/>
      <c r="C18" s="7"/>
      <c r="D18" s="7"/>
      <c r="E18" s="7"/>
      <c r="F18" s="7"/>
      <c r="G18" s="7"/>
      <c r="H18" s="7"/>
      <c r="I18" s="7"/>
      <c r="J18" s="7"/>
      <c r="K18" s="7"/>
      <c r="L18" s="7"/>
      <c r="M18" s="7"/>
      <c r="N18" s="7"/>
      <c r="O18" s="7"/>
      <c r="P18" s="7"/>
    </row>
    <row r="19" spans="1:18" ht="18.600000000000001">
      <c r="A19" s="419"/>
      <c r="B19" s="7"/>
      <c r="C19" s="29" t="s">
        <v>229</v>
      </c>
      <c r="D19" s="29"/>
      <c r="E19" s="29"/>
      <c r="F19" s="29" t="s">
        <v>230</v>
      </c>
      <c r="G19" s="29"/>
      <c r="H19" s="29"/>
      <c r="I19" s="29"/>
      <c r="J19" s="29"/>
      <c r="K19" s="29"/>
      <c r="L19" s="29"/>
      <c r="M19" s="29"/>
      <c r="N19" s="29"/>
      <c r="O19" s="34"/>
      <c r="P19" s="34"/>
      <c r="Q19" s="20"/>
      <c r="R19" s="20"/>
    </row>
    <row r="20" spans="1:18" ht="18.600000000000001">
      <c r="A20" s="5"/>
      <c r="C20" s="7"/>
      <c r="D20" s="7"/>
      <c r="E20" s="7"/>
      <c r="F20" s="7"/>
      <c r="G20" s="7"/>
      <c r="H20" s="7"/>
      <c r="I20" s="204"/>
      <c r="J20" s="204"/>
      <c r="K20" s="204"/>
      <c r="L20" s="204"/>
      <c r="M20" s="204"/>
      <c r="N20" s="204"/>
      <c r="O20" s="7"/>
      <c r="P20" s="7"/>
    </row>
    <row r="21" spans="1:18" ht="18.600000000000001">
      <c r="A21" s="419"/>
      <c r="B21" s="7"/>
      <c r="C21" s="29" t="s">
        <v>231</v>
      </c>
      <c r="D21" s="29"/>
      <c r="E21" s="29"/>
      <c r="F21" s="29" t="s">
        <v>232</v>
      </c>
      <c r="G21" s="29"/>
      <c r="H21" s="29"/>
      <c r="I21" s="29"/>
      <c r="J21" s="29"/>
      <c r="K21" s="29"/>
      <c r="L21" s="29"/>
      <c r="M21" s="29"/>
      <c r="N21" s="29"/>
      <c r="O21" s="34"/>
      <c r="P21" s="34"/>
      <c r="Q21" s="20"/>
      <c r="R21" s="20"/>
    </row>
    <row r="22" spans="1:18" ht="18.600000000000001">
      <c r="A22" s="5"/>
      <c r="C22" s="7"/>
      <c r="D22" s="7"/>
      <c r="E22" s="7"/>
      <c r="F22" s="7"/>
      <c r="G22" s="7"/>
      <c r="H22" s="7"/>
      <c r="I22" s="204"/>
      <c r="J22" s="204"/>
      <c r="K22" s="204"/>
      <c r="L22" s="204"/>
      <c r="M22" s="204"/>
      <c r="N22" s="204"/>
      <c r="O22" s="7"/>
      <c r="P22" s="7"/>
    </row>
    <row r="23" spans="1:18" ht="18.600000000000001">
      <c r="C23" s="29" t="s">
        <v>233</v>
      </c>
      <c r="D23" s="29"/>
      <c r="E23" s="29"/>
      <c r="F23" s="29" t="s">
        <v>234</v>
      </c>
      <c r="G23" s="29"/>
      <c r="H23" s="29"/>
      <c r="I23" s="29"/>
      <c r="J23" s="29"/>
      <c r="K23" s="29"/>
      <c r="L23" s="29"/>
      <c r="M23" s="29"/>
      <c r="N23" s="29"/>
      <c r="O23" s="34"/>
      <c r="P23" s="34"/>
      <c r="Q23" s="16"/>
      <c r="R23" s="16"/>
    </row>
    <row r="24" spans="1:18" ht="18.600000000000001">
      <c r="C24" s="7"/>
      <c r="D24" s="7"/>
      <c r="E24" s="7"/>
      <c r="F24" s="7"/>
      <c r="G24" s="7"/>
      <c r="H24" s="7"/>
      <c r="I24" s="204"/>
      <c r="J24" s="204"/>
      <c r="K24" s="204"/>
      <c r="L24" s="204"/>
      <c r="M24" s="204"/>
      <c r="N24" s="204"/>
      <c r="O24" s="7"/>
      <c r="P24" s="7"/>
      <c r="Q24" s="16"/>
      <c r="R24" s="16"/>
    </row>
    <row r="25" spans="1:18" ht="18.600000000000001">
      <c r="C25" s="407" t="s">
        <v>235</v>
      </c>
      <c r="D25" s="407"/>
      <c r="E25" s="407"/>
      <c r="F25" s="407" t="s">
        <v>236</v>
      </c>
      <c r="G25" s="407"/>
      <c r="H25" s="407"/>
      <c r="I25" s="407"/>
      <c r="J25" s="407"/>
      <c r="K25" s="407"/>
      <c r="L25" s="407"/>
      <c r="M25" s="407"/>
      <c r="N25" s="407"/>
      <c r="O25" s="34"/>
      <c r="P25" s="34"/>
      <c r="Q25" s="16"/>
      <c r="R25" s="16"/>
    </row>
    <row r="26" spans="1:18" ht="18.600000000000001">
      <c r="C26" s="7"/>
      <c r="D26" s="7"/>
      <c r="E26" s="7"/>
      <c r="F26" s="7"/>
      <c r="G26" s="7"/>
      <c r="H26" s="7"/>
      <c r="I26" s="7"/>
      <c r="J26" s="7"/>
      <c r="K26" s="7"/>
      <c r="L26" s="7"/>
      <c r="M26" s="7"/>
      <c r="N26" s="7"/>
      <c r="O26" s="7"/>
      <c r="P26" s="7"/>
    </row>
    <row r="27" spans="1:18" ht="18.600000000000001">
      <c r="C27" s="407" t="s">
        <v>237</v>
      </c>
      <c r="D27" s="407"/>
      <c r="E27" s="407"/>
      <c r="F27" s="407" t="s">
        <v>238</v>
      </c>
      <c r="G27" s="407"/>
      <c r="H27" s="407"/>
      <c r="I27" s="407"/>
      <c r="J27" s="407"/>
      <c r="K27" s="407"/>
      <c r="L27" s="407"/>
      <c r="M27" s="407"/>
      <c r="N27" s="407"/>
      <c r="O27" s="34"/>
      <c r="P27" s="34"/>
    </row>
    <row r="28" spans="1:18" ht="18.600000000000001">
      <c r="C28" s="7"/>
      <c r="D28" s="7"/>
      <c r="E28" s="7"/>
      <c r="F28" s="7"/>
      <c r="G28" s="7"/>
      <c r="H28" s="7"/>
      <c r="I28" s="7"/>
      <c r="J28" s="7"/>
      <c r="K28" s="7"/>
      <c r="L28" s="7"/>
      <c r="M28" s="7"/>
      <c r="N28" s="7"/>
      <c r="O28" s="7"/>
      <c r="P28" s="7"/>
    </row>
    <row r="29" spans="1:18" ht="14.45" customHeight="1">
      <c r="C29" s="407" t="s">
        <v>239</v>
      </c>
      <c r="D29" s="407"/>
      <c r="E29" s="407"/>
      <c r="F29" s="407" t="s">
        <v>240</v>
      </c>
      <c r="G29" s="407"/>
      <c r="H29" s="407"/>
      <c r="I29" s="407"/>
      <c r="J29" s="407"/>
      <c r="K29" s="407"/>
      <c r="L29" s="407"/>
      <c r="M29" s="407"/>
      <c r="N29" s="407"/>
      <c r="O29" s="34"/>
      <c r="P29" s="34"/>
    </row>
    <row r="30" spans="1:18" ht="18.600000000000001">
      <c r="C30" s="7"/>
      <c r="D30" s="7"/>
      <c r="E30" s="7"/>
      <c r="F30" s="7"/>
      <c r="G30" s="7"/>
      <c r="H30" s="7"/>
      <c r="I30" s="7"/>
      <c r="J30" s="7"/>
      <c r="K30" s="7"/>
      <c r="L30" s="7"/>
      <c r="M30" s="7"/>
      <c r="N30" s="7"/>
      <c r="O30" s="7"/>
      <c r="P30" s="7"/>
    </row>
    <row r="31" spans="1:18" ht="18.600000000000001" customHeight="1">
      <c r="C31" s="407" t="s">
        <v>241</v>
      </c>
      <c r="D31" s="407"/>
      <c r="E31" s="407"/>
      <c r="F31" s="407" t="s">
        <v>242</v>
      </c>
      <c r="G31" s="407"/>
      <c r="H31" s="407"/>
      <c r="I31" s="407"/>
      <c r="J31" s="407"/>
      <c r="K31" s="407"/>
      <c r="L31" s="407"/>
      <c r="M31" s="407"/>
      <c r="N31" s="407"/>
      <c r="O31" s="34"/>
      <c r="P31" s="34"/>
    </row>
    <row r="32" spans="1:18" ht="18.600000000000001">
      <c r="C32" s="7"/>
      <c r="D32" s="7"/>
      <c r="E32" s="7"/>
      <c r="F32" s="7"/>
      <c r="G32" s="7"/>
      <c r="H32" s="7"/>
      <c r="I32" s="7"/>
      <c r="J32" s="7"/>
      <c r="K32" s="7"/>
      <c r="L32" s="7"/>
      <c r="M32" s="7"/>
      <c r="N32" s="7"/>
      <c r="O32" s="7"/>
      <c r="P32" s="7"/>
    </row>
    <row r="33" spans="3:16" ht="18.600000000000001">
      <c r="C33" s="407" t="s">
        <v>243</v>
      </c>
      <c r="D33" s="407"/>
      <c r="E33" s="407"/>
      <c r="F33" s="407" t="s">
        <v>244</v>
      </c>
      <c r="G33" s="407"/>
      <c r="H33" s="407"/>
      <c r="I33" s="407"/>
      <c r="J33" s="407"/>
      <c r="K33" s="407"/>
      <c r="L33" s="407"/>
      <c r="M33" s="407"/>
      <c r="N33" s="407"/>
      <c r="O33" s="34"/>
      <c r="P33" s="34"/>
    </row>
    <row r="34" spans="3:16" ht="18.600000000000001">
      <c r="C34" s="7"/>
      <c r="D34" s="7"/>
      <c r="E34" s="7"/>
      <c r="F34" s="7"/>
      <c r="G34" s="7"/>
      <c r="H34" s="7"/>
      <c r="I34" s="7"/>
      <c r="J34" s="7"/>
      <c r="K34" s="7"/>
      <c r="L34" s="7"/>
      <c r="M34" s="7"/>
      <c r="N34" s="7"/>
      <c r="O34" s="7"/>
      <c r="P34" s="7"/>
    </row>
    <row r="35" spans="3:16" ht="18.600000000000001">
      <c r="C35" s="407" t="s">
        <v>245</v>
      </c>
      <c r="D35" s="407"/>
      <c r="E35" s="407"/>
      <c r="F35" s="407" t="s">
        <v>246</v>
      </c>
      <c r="G35" s="407"/>
      <c r="H35" s="407"/>
      <c r="I35" s="407"/>
      <c r="J35" s="407"/>
      <c r="K35" s="407"/>
      <c r="L35" s="407"/>
      <c r="M35" s="407"/>
      <c r="N35" s="407"/>
      <c r="O35" s="34"/>
      <c r="P35" s="34"/>
    </row>
    <row r="36" spans="3:16" ht="14.45" customHeight="1">
      <c r="C36" s="7"/>
      <c r="D36" s="7"/>
      <c r="E36" s="7"/>
      <c r="F36" s="7"/>
      <c r="G36" s="7"/>
      <c r="H36" s="7"/>
      <c r="I36" s="204"/>
      <c r="J36" s="204"/>
      <c r="K36" s="204"/>
      <c r="L36" s="204"/>
      <c r="M36" s="204"/>
      <c r="N36" s="204"/>
      <c r="O36" s="7"/>
      <c r="P36" s="7"/>
    </row>
    <row r="37" spans="3:16" ht="18.600000000000001">
      <c r="C37" s="407" t="s">
        <v>247</v>
      </c>
      <c r="D37" s="407"/>
      <c r="E37" s="407"/>
      <c r="F37" s="407" t="s">
        <v>248</v>
      </c>
      <c r="G37" s="407"/>
      <c r="H37" s="407"/>
      <c r="I37" s="407"/>
      <c r="J37" s="407"/>
      <c r="K37" s="407"/>
      <c r="L37" s="407"/>
      <c r="M37" s="407"/>
      <c r="N37" s="407"/>
      <c r="O37" s="34"/>
      <c r="P37" s="34"/>
    </row>
    <row r="38" spans="3:16" ht="18.600000000000001">
      <c r="C38" s="7"/>
      <c r="D38" s="7"/>
      <c r="E38" s="7"/>
      <c r="F38" s="7"/>
      <c r="G38" s="7"/>
      <c r="H38" s="7"/>
      <c r="I38" s="7"/>
      <c r="J38" s="7"/>
      <c r="K38" s="7"/>
      <c r="L38" s="7"/>
      <c r="M38" s="7"/>
      <c r="N38" s="7"/>
      <c r="O38" s="7"/>
      <c r="P38" s="7"/>
    </row>
    <row r="39" spans="3:16" ht="18.600000000000001">
      <c r="C39" s="407" t="s">
        <v>249</v>
      </c>
      <c r="D39" s="407"/>
      <c r="E39" s="407"/>
      <c r="F39" s="407" t="s">
        <v>250</v>
      </c>
      <c r="G39" s="407"/>
      <c r="H39" s="407"/>
      <c r="I39" s="407"/>
      <c r="J39" s="407"/>
      <c r="K39" s="407"/>
      <c r="L39" s="407"/>
      <c r="M39" s="407"/>
      <c r="N39" s="407"/>
      <c r="O39" s="34"/>
      <c r="P39" s="34"/>
    </row>
    <row r="40" spans="3:16" ht="18.600000000000001">
      <c r="C40" s="7"/>
      <c r="D40" s="7"/>
      <c r="E40" s="7"/>
      <c r="F40" s="7"/>
      <c r="G40" s="7"/>
      <c r="H40" s="7"/>
      <c r="I40" s="7"/>
      <c r="J40" s="7"/>
      <c r="K40" s="7"/>
      <c r="L40" s="7"/>
      <c r="M40" s="7"/>
      <c r="N40" s="7"/>
      <c r="O40" s="7"/>
      <c r="P40" s="7"/>
    </row>
    <row r="41" spans="3:16" ht="18.600000000000001">
      <c r="C41" s="407" t="s">
        <v>251</v>
      </c>
      <c r="D41" s="407"/>
      <c r="E41" s="407"/>
      <c r="F41" s="407" t="s">
        <v>252</v>
      </c>
      <c r="G41" s="407"/>
      <c r="H41" s="407"/>
      <c r="I41" s="407"/>
      <c r="J41" s="407"/>
      <c r="K41" s="407"/>
      <c r="L41" s="407"/>
      <c r="M41" s="407"/>
      <c r="N41" s="407"/>
      <c r="O41" s="34"/>
      <c r="P41" s="34"/>
    </row>
    <row r="42" spans="3:16" ht="18.600000000000001">
      <c r="C42" s="7"/>
      <c r="D42" s="7"/>
      <c r="E42" s="7"/>
      <c r="F42" s="7"/>
      <c r="G42" s="7"/>
      <c r="H42" s="7"/>
      <c r="I42" s="7"/>
      <c r="J42" s="7"/>
      <c r="K42" s="7"/>
      <c r="L42" s="7"/>
      <c r="M42" s="7"/>
      <c r="N42" s="7"/>
      <c r="O42" s="7"/>
      <c r="P42" s="7"/>
    </row>
    <row r="43" spans="3:16" ht="18.600000000000001">
      <c r="C43" s="407" t="s">
        <v>253</v>
      </c>
      <c r="D43" s="407"/>
      <c r="E43" s="407"/>
      <c r="F43" s="407" t="s">
        <v>254</v>
      </c>
      <c r="G43" s="407"/>
      <c r="H43" s="407"/>
      <c r="I43" s="407"/>
      <c r="J43" s="407"/>
      <c r="K43" s="407"/>
      <c r="L43" s="407"/>
      <c r="M43" s="407"/>
      <c r="N43" s="407"/>
      <c r="O43" s="34"/>
      <c r="P43" s="34"/>
    </row>
    <row r="44" spans="3:16" ht="18.600000000000001">
      <c r="C44" s="7"/>
      <c r="D44" s="7"/>
      <c r="E44" s="7"/>
      <c r="F44" s="7"/>
      <c r="G44" s="7"/>
      <c r="H44" s="7"/>
      <c r="I44" s="7"/>
      <c r="J44" s="7"/>
      <c r="K44" s="7"/>
      <c r="L44" s="7"/>
      <c r="M44" s="7"/>
      <c r="N44" s="7"/>
      <c r="O44" s="7"/>
      <c r="P44" s="7"/>
    </row>
    <row r="45" spans="3:16" ht="18.600000000000001">
      <c r="C45" s="29" t="s">
        <v>255</v>
      </c>
      <c r="D45" s="29"/>
      <c r="E45" s="29"/>
      <c r="F45" s="29" t="s">
        <v>256</v>
      </c>
      <c r="G45" s="29"/>
      <c r="H45" s="29"/>
      <c r="I45" s="29"/>
      <c r="J45" s="29"/>
      <c r="K45" s="29"/>
      <c r="L45" s="29"/>
      <c r="M45" s="29"/>
      <c r="N45" s="29"/>
      <c r="O45" s="34"/>
      <c r="P45" s="34"/>
    </row>
    <row r="46" spans="3:16" ht="18.600000000000001">
      <c r="C46" s="7"/>
      <c r="D46" s="7"/>
      <c r="E46" s="7"/>
      <c r="F46" s="7"/>
      <c r="G46" s="7"/>
      <c r="H46" s="7"/>
      <c r="I46" s="7"/>
      <c r="J46" s="7"/>
      <c r="K46" s="7"/>
      <c r="L46" s="7"/>
      <c r="M46" s="7"/>
      <c r="N46" s="7"/>
      <c r="O46" s="7"/>
      <c r="P46" s="7"/>
    </row>
    <row r="47" spans="3:16" ht="18.600000000000001">
      <c r="C47" s="29" t="s">
        <v>257</v>
      </c>
      <c r="D47" s="29"/>
      <c r="E47" s="29"/>
      <c r="F47" s="29" t="s">
        <v>258</v>
      </c>
      <c r="G47" s="29"/>
      <c r="H47" s="29"/>
      <c r="I47" s="29"/>
      <c r="J47" s="29"/>
      <c r="K47" s="29"/>
      <c r="L47" s="29"/>
      <c r="M47" s="29"/>
      <c r="N47" s="29"/>
      <c r="O47" s="34"/>
      <c r="P47" s="34"/>
    </row>
    <row r="48" spans="3:16" ht="18.600000000000001">
      <c r="C48" s="7"/>
      <c r="D48" s="7"/>
      <c r="E48" s="7"/>
      <c r="F48" s="7"/>
      <c r="G48" s="7"/>
      <c r="H48" s="7"/>
      <c r="I48" s="7"/>
      <c r="J48" s="7"/>
      <c r="K48" s="7"/>
      <c r="L48" s="7"/>
      <c r="M48" s="7"/>
      <c r="N48" s="7"/>
      <c r="O48" s="7"/>
      <c r="P48" s="7"/>
    </row>
    <row r="49" spans="3:16" ht="18.600000000000001">
      <c r="C49" s="29" t="s">
        <v>259</v>
      </c>
      <c r="D49" s="29"/>
      <c r="E49" s="29"/>
      <c r="F49" s="29" t="s">
        <v>260</v>
      </c>
      <c r="G49" s="29"/>
      <c r="H49" s="29"/>
      <c r="I49" s="29"/>
      <c r="J49" s="29"/>
      <c r="K49" s="29"/>
      <c r="L49" s="29"/>
      <c r="M49" s="29"/>
      <c r="N49" s="29"/>
      <c r="O49" s="34"/>
      <c r="P49" s="34"/>
    </row>
    <row r="50" spans="3:16" ht="18.600000000000001">
      <c r="C50" s="7"/>
      <c r="D50" s="7"/>
      <c r="E50" s="7"/>
      <c r="F50" s="7"/>
      <c r="G50" s="7"/>
      <c r="H50" s="7"/>
      <c r="I50" s="204"/>
      <c r="J50" s="204"/>
      <c r="K50" s="204"/>
      <c r="L50" s="204"/>
      <c r="M50" s="204"/>
      <c r="N50" s="204"/>
      <c r="O50" s="7"/>
      <c r="P50" s="7"/>
    </row>
    <row r="51" spans="3:16" ht="18.600000000000001">
      <c r="C51" s="29" t="s">
        <v>261</v>
      </c>
      <c r="D51" s="29"/>
      <c r="E51" s="29"/>
      <c r="F51" s="29" t="s">
        <v>262</v>
      </c>
      <c r="G51" s="29"/>
      <c r="H51" s="29"/>
      <c r="I51" s="29"/>
      <c r="J51" s="29"/>
      <c r="K51" s="29"/>
      <c r="L51" s="29"/>
      <c r="M51" s="29"/>
      <c r="N51" s="29"/>
      <c r="O51" s="34"/>
      <c r="P51" s="34"/>
    </row>
    <row r="52" spans="3:16" ht="18.600000000000001">
      <c r="C52" s="7"/>
      <c r="D52" s="7"/>
      <c r="E52" s="7"/>
      <c r="F52" s="7"/>
      <c r="G52" s="7"/>
      <c r="H52" s="7"/>
      <c r="I52" s="7"/>
      <c r="J52" s="7"/>
      <c r="K52" s="7"/>
      <c r="L52" s="7"/>
      <c r="M52" s="7"/>
      <c r="N52" s="7"/>
      <c r="O52" s="7"/>
      <c r="P52" s="7"/>
    </row>
    <row r="53" spans="3:16" ht="18.600000000000001">
      <c r="C53" s="29" t="s">
        <v>263</v>
      </c>
      <c r="D53" s="29"/>
      <c r="E53" s="29"/>
      <c r="F53" s="29" t="s">
        <v>264</v>
      </c>
      <c r="G53" s="29"/>
      <c r="H53" s="29"/>
      <c r="I53" s="29"/>
      <c r="J53" s="29"/>
      <c r="K53" s="29"/>
      <c r="L53" s="29"/>
      <c r="M53" s="29"/>
      <c r="N53" s="29"/>
      <c r="O53" s="34"/>
      <c r="P53" s="34"/>
    </row>
    <row r="54" spans="3:16" ht="18.600000000000001">
      <c r="C54" s="7"/>
      <c r="D54" s="7"/>
      <c r="E54" s="7"/>
      <c r="F54" s="7"/>
      <c r="G54" s="7"/>
      <c r="H54" s="7"/>
      <c r="I54" s="7"/>
      <c r="J54" s="7"/>
      <c r="K54" s="7"/>
      <c r="L54" s="7"/>
      <c r="M54" s="7"/>
      <c r="N54" s="7"/>
      <c r="O54" s="7"/>
      <c r="P54" s="7"/>
    </row>
    <row r="55" spans="3:16" ht="18.600000000000001">
      <c r="C55" s="29" t="s">
        <v>265</v>
      </c>
      <c r="D55" s="29"/>
      <c r="E55" s="29"/>
      <c r="F55" s="29" t="s">
        <v>266</v>
      </c>
      <c r="G55" s="29"/>
      <c r="H55" s="29"/>
      <c r="I55" s="29"/>
      <c r="J55" s="29"/>
      <c r="K55" s="29"/>
      <c r="L55" s="29"/>
      <c r="M55" s="29"/>
      <c r="N55" s="29"/>
      <c r="O55" s="34"/>
      <c r="P55" s="34"/>
    </row>
    <row r="56" spans="3:16" ht="18.600000000000001">
      <c r="C56" s="7"/>
      <c r="D56" s="7"/>
      <c r="E56" s="7"/>
      <c r="F56" s="7"/>
      <c r="G56" s="7"/>
      <c r="H56" s="7"/>
      <c r="I56" s="7"/>
      <c r="J56" s="7"/>
      <c r="K56" s="7"/>
      <c r="L56" s="7"/>
      <c r="M56" s="7"/>
      <c r="N56" s="7"/>
      <c r="O56" s="7"/>
      <c r="P56" s="7"/>
    </row>
    <row r="57" spans="3:16" ht="18.600000000000001">
      <c r="C57" s="29" t="s">
        <v>267</v>
      </c>
      <c r="D57" s="29"/>
      <c r="E57" s="29"/>
      <c r="F57" s="29" t="s">
        <v>268</v>
      </c>
      <c r="G57" s="29"/>
      <c r="H57" s="29"/>
      <c r="I57" s="29"/>
      <c r="J57" s="29"/>
      <c r="K57" s="29"/>
      <c r="L57" s="29"/>
      <c r="M57" s="29"/>
      <c r="N57" s="29"/>
      <c r="O57" s="34"/>
      <c r="P57" s="34"/>
    </row>
    <row r="58" spans="3:16" ht="18.600000000000001">
      <c r="C58" s="7"/>
      <c r="D58" s="7"/>
      <c r="E58" s="7"/>
      <c r="F58" s="7"/>
      <c r="G58" s="7"/>
      <c r="H58" s="7"/>
      <c r="I58" s="7"/>
      <c r="J58" s="7"/>
      <c r="K58" s="7"/>
      <c r="L58" s="7"/>
      <c r="M58" s="7"/>
      <c r="N58" s="7"/>
      <c r="O58" s="7"/>
      <c r="P58" s="7"/>
    </row>
    <row r="59" spans="3:16" ht="18.600000000000001">
      <c r="C59" s="29" t="s">
        <v>269</v>
      </c>
      <c r="D59" s="29"/>
      <c r="E59" s="29"/>
      <c r="F59" s="29" t="s">
        <v>270</v>
      </c>
      <c r="G59" s="29"/>
      <c r="H59" s="29"/>
      <c r="I59" s="29"/>
      <c r="J59" s="29"/>
      <c r="K59" s="29"/>
      <c r="L59" s="29"/>
      <c r="M59" s="29"/>
      <c r="N59" s="29"/>
      <c r="O59" s="34"/>
      <c r="P59" s="34"/>
    </row>
    <row r="60" spans="3:16" ht="18.600000000000001">
      <c r="C60" s="7"/>
      <c r="D60" s="7"/>
      <c r="E60" s="7"/>
      <c r="F60" s="7"/>
      <c r="G60" s="7"/>
      <c r="H60" s="7"/>
      <c r="I60" s="7"/>
      <c r="J60" s="7"/>
      <c r="K60" s="7"/>
      <c r="L60" s="7"/>
      <c r="M60" s="7"/>
      <c r="N60" s="7"/>
      <c r="O60" s="7"/>
      <c r="P60" s="7"/>
    </row>
    <row r="61" spans="3:16" ht="18.600000000000001">
      <c r="C61" s="29" t="s">
        <v>271</v>
      </c>
      <c r="D61" s="29"/>
      <c r="E61" s="29"/>
      <c r="F61" s="29" t="s">
        <v>272</v>
      </c>
      <c r="G61" s="29"/>
      <c r="H61" s="29"/>
      <c r="I61" s="29"/>
      <c r="J61" s="29"/>
      <c r="K61" s="29"/>
      <c r="L61" s="29"/>
      <c r="M61" s="29"/>
      <c r="N61" s="29"/>
      <c r="O61" s="34"/>
      <c r="P61" s="34"/>
    </row>
    <row r="62" spans="3:16" ht="18.600000000000001">
      <c r="C62" s="7"/>
      <c r="D62" s="7"/>
      <c r="E62" s="7"/>
      <c r="F62" s="7"/>
      <c r="G62" s="7"/>
      <c r="H62" s="7"/>
      <c r="I62" s="7"/>
      <c r="J62" s="7"/>
      <c r="K62" s="7"/>
      <c r="L62" s="7"/>
      <c r="M62" s="7"/>
      <c r="N62" s="7"/>
      <c r="O62" s="7"/>
      <c r="P62" s="7"/>
    </row>
    <row r="63" spans="3:16" ht="18.600000000000001">
      <c r="C63" s="29" t="s">
        <v>273</v>
      </c>
      <c r="D63" s="29"/>
      <c r="E63" s="29"/>
      <c r="F63" s="29" t="s">
        <v>274</v>
      </c>
      <c r="G63" s="29"/>
      <c r="H63" s="29"/>
      <c r="I63" s="29"/>
      <c r="J63" s="29"/>
      <c r="K63" s="29"/>
      <c r="L63" s="29"/>
      <c r="M63" s="29"/>
      <c r="N63" s="29"/>
      <c r="O63" s="34"/>
      <c r="P63" s="34"/>
    </row>
    <row r="64" spans="3:16" ht="18.600000000000001">
      <c r="C64" s="7"/>
      <c r="D64" s="7"/>
      <c r="E64" s="7"/>
      <c r="F64" s="7"/>
      <c r="G64" s="7"/>
      <c r="H64" s="7"/>
      <c r="I64" s="7"/>
      <c r="J64" s="7"/>
      <c r="K64" s="7"/>
      <c r="L64" s="7"/>
      <c r="M64" s="7"/>
      <c r="N64" s="7"/>
      <c r="O64" s="7"/>
      <c r="P64" s="7"/>
    </row>
    <row r="65" spans="3:16" ht="18.600000000000001">
      <c r="C65" s="29" t="s">
        <v>275</v>
      </c>
      <c r="D65" s="29"/>
      <c r="E65" s="29"/>
      <c r="F65" s="29" t="s">
        <v>276</v>
      </c>
      <c r="G65" s="29"/>
      <c r="H65" s="29"/>
      <c r="I65" s="29"/>
      <c r="J65" s="29"/>
      <c r="K65" s="29"/>
      <c r="L65" s="29"/>
      <c r="M65" s="29"/>
      <c r="N65" s="29"/>
      <c r="O65" s="34"/>
      <c r="P65" s="34"/>
    </row>
    <row r="66" spans="3:16" ht="18.600000000000001">
      <c r="C66" s="7"/>
      <c r="D66" s="7"/>
      <c r="E66" s="7"/>
      <c r="F66" s="7"/>
      <c r="G66" s="7"/>
      <c r="H66" s="7"/>
      <c r="I66" s="7"/>
      <c r="J66" s="7"/>
      <c r="K66" s="7"/>
      <c r="L66" s="7"/>
      <c r="M66" s="7"/>
      <c r="N66" s="7"/>
      <c r="O66" s="7"/>
      <c r="P66" s="7"/>
    </row>
    <row r="67" spans="3:16" ht="18.600000000000001">
      <c r="C67" s="407" t="s">
        <v>277</v>
      </c>
      <c r="D67" s="407"/>
      <c r="E67" s="407"/>
      <c r="F67" s="407" t="s">
        <v>278</v>
      </c>
      <c r="G67" s="407"/>
      <c r="H67" s="407"/>
      <c r="I67" s="407"/>
      <c r="J67" s="407"/>
      <c r="K67" s="407"/>
      <c r="L67" s="407"/>
      <c r="M67" s="407"/>
      <c r="N67" s="407"/>
      <c r="O67" s="34"/>
      <c r="P67" s="34"/>
    </row>
    <row r="68" spans="3:16" ht="18.600000000000001">
      <c r="C68" s="7"/>
      <c r="D68" s="7"/>
      <c r="E68" s="7"/>
      <c r="F68" s="7"/>
      <c r="G68" s="7"/>
      <c r="H68" s="7"/>
      <c r="I68" s="204"/>
      <c r="J68" s="204"/>
      <c r="K68" s="204"/>
      <c r="L68" s="204"/>
      <c r="M68" s="204"/>
      <c r="N68" s="204"/>
      <c r="O68" s="7"/>
      <c r="P68" s="7"/>
    </row>
    <row r="69" spans="3:16" ht="18.600000000000001">
      <c r="C69" s="405" t="s">
        <v>358</v>
      </c>
      <c r="D69" s="29"/>
      <c r="E69" s="29"/>
      <c r="F69" s="29" t="s">
        <v>359</v>
      </c>
      <c r="G69" s="29"/>
      <c r="H69" s="29"/>
      <c r="I69" s="29"/>
      <c r="J69" s="29"/>
      <c r="K69" s="29"/>
      <c r="L69" s="29"/>
      <c r="M69" s="29"/>
      <c r="N69" s="29"/>
      <c r="O69" s="34"/>
      <c r="P69" s="34"/>
    </row>
    <row r="70" spans="3:16" ht="18.600000000000001">
      <c r="C70" s="7"/>
      <c r="D70" s="7"/>
      <c r="E70" s="7"/>
      <c r="F70" s="7"/>
      <c r="G70" s="7"/>
      <c r="H70" s="7"/>
      <c r="I70" s="7"/>
      <c r="J70" s="7"/>
      <c r="K70" s="7"/>
      <c r="L70" s="7"/>
      <c r="M70" s="7"/>
      <c r="N70" s="7"/>
      <c r="O70" s="7"/>
      <c r="P70" s="7"/>
    </row>
    <row r="71" spans="3:16" ht="18.600000000000001">
      <c r="C71" s="406" t="s">
        <v>360</v>
      </c>
      <c r="D71" s="29"/>
      <c r="E71" s="29"/>
      <c r="F71" s="29" t="s">
        <v>361</v>
      </c>
      <c r="G71" s="29"/>
      <c r="H71" s="29"/>
      <c r="I71" s="29"/>
      <c r="J71" s="29"/>
      <c r="K71" s="29"/>
      <c r="L71" s="29"/>
      <c r="M71" s="29"/>
      <c r="N71" s="29"/>
      <c r="O71" s="34"/>
      <c r="P71" s="34"/>
    </row>
    <row r="72" spans="3:16" ht="18.600000000000001">
      <c r="C72" s="7"/>
      <c r="D72" s="7"/>
      <c r="E72" s="7"/>
      <c r="F72" s="7"/>
      <c r="G72" s="7"/>
      <c r="H72" s="7"/>
      <c r="I72" s="7"/>
      <c r="J72" s="7"/>
      <c r="K72" s="7"/>
      <c r="L72" s="7"/>
      <c r="M72" s="7"/>
      <c r="N72" s="7"/>
      <c r="O72" s="7"/>
      <c r="P72" s="7"/>
    </row>
    <row r="73" spans="3:16" ht="18.600000000000001">
      <c r="C73" s="417" t="s">
        <v>362</v>
      </c>
      <c r="D73" s="407"/>
      <c r="E73" s="407"/>
      <c r="F73" s="407" t="s">
        <v>363</v>
      </c>
      <c r="G73" s="407"/>
      <c r="H73" s="407"/>
      <c r="I73" s="407"/>
      <c r="J73" s="407"/>
      <c r="K73" s="407"/>
      <c r="L73" s="407"/>
      <c r="M73" s="407"/>
      <c r="N73" s="407"/>
      <c r="O73" s="46"/>
      <c r="P73" s="46"/>
    </row>
    <row r="74" spans="3:16" ht="18.600000000000001">
      <c r="C74" s="7"/>
      <c r="D74" s="7"/>
      <c r="E74" s="7"/>
      <c r="F74" s="7"/>
      <c r="G74" s="7"/>
      <c r="H74" s="7"/>
      <c r="I74" s="7"/>
      <c r="J74" s="7"/>
      <c r="K74" s="7"/>
      <c r="L74" s="7"/>
      <c r="M74" s="7"/>
      <c r="N74" s="7"/>
      <c r="O74" s="7"/>
      <c r="P74" s="7"/>
    </row>
    <row r="75" spans="3:16" ht="18.600000000000001">
      <c r="C75" s="407" t="s">
        <v>82</v>
      </c>
      <c r="D75" s="407"/>
      <c r="E75" s="407"/>
      <c r="F75" s="407" t="s">
        <v>83</v>
      </c>
      <c r="G75" s="407"/>
      <c r="H75" s="407"/>
      <c r="I75" s="407"/>
      <c r="J75" s="407"/>
      <c r="K75" s="407"/>
      <c r="L75" s="407"/>
      <c r="M75" s="407"/>
      <c r="N75" s="407"/>
      <c r="O75" s="46"/>
      <c r="P75" s="46"/>
    </row>
    <row r="76" spans="3:16" ht="18.600000000000001">
      <c r="C76" s="7"/>
      <c r="D76" s="7"/>
      <c r="E76" s="7"/>
      <c r="F76" s="7"/>
      <c r="G76" s="7"/>
      <c r="H76" s="7"/>
      <c r="I76" s="7"/>
      <c r="J76" s="7"/>
      <c r="K76" s="7"/>
      <c r="L76" s="7"/>
      <c r="M76" s="7"/>
      <c r="N76" s="7"/>
      <c r="O76" s="7"/>
      <c r="P76" s="7"/>
    </row>
    <row r="77" spans="3:16" ht="18.600000000000001">
      <c r="C77" s="407" t="s">
        <v>84</v>
      </c>
      <c r="D77" s="407"/>
      <c r="E77" s="407"/>
      <c r="F77" s="407" t="s">
        <v>85</v>
      </c>
      <c r="G77" s="407"/>
      <c r="H77" s="407"/>
      <c r="I77" s="407"/>
      <c r="J77" s="407"/>
      <c r="K77" s="407"/>
      <c r="L77" s="407"/>
      <c r="M77" s="407"/>
      <c r="N77" s="407"/>
      <c r="O77" s="46"/>
      <c r="P77" s="46"/>
    </row>
    <row r="78" spans="3:16" ht="18.600000000000001">
      <c r="C78" s="7"/>
      <c r="D78" s="7"/>
      <c r="E78" s="7"/>
      <c r="F78" s="7"/>
      <c r="G78" s="7"/>
      <c r="H78" s="7"/>
      <c r="I78" s="7"/>
      <c r="J78" s="7"/>
      <c r="K78" s="7"/>
      <c r="L78" s="7"/>
      <c r="M78" s="7"/>
      <c r="N78" s="7"/>
      <c r="O78" s="7"/>
      <c r="P78" s="7"/>
    </row>
    <row r="79" spans="3:16" ht="18.600000000000001">
      <c r="C79" s="407" t="s">
        <v>86</v>
      </c>
      <c r="D79" s="407"/>
      <c r="E79" s="407"/>
      <c r="F79" s="407" t="s">
        <v>87</v>
      </c>
      <c r="G79" s="407"/>
      <c r="H79" s="407"/>
      <c r="I79" s="407"/>
      <c r="J79" s="407"/>
      <c r="K79" s="407"/>
      <c r="L79" s="407"/>
      <c r="M79" s="407"/>
      <c r="N79" s="407"/>
      <c r="O79" s="46"/>
      <c r="P79" s="46"/>
    </row>
    <row r="80" spans="3:16" ht="18.600000000000001">
      <c r="C80" s="7"/>
      <c r="D80" s="7"/>
      <c r="E80" s="7"/>
      <c r="F80" s="7"/>
      <c r="G80" s="7"/>
      <c r="H80" s="7"/>
      <c r="I80" s="7"/>
      <c r="J80" s="7"/>
      <c r="K80" s="7"/>
      <c r="L80" s="7"/>
      <c r="M80" s="7"/>
      <c r="N80" s="7"/>
      <c r="O80" s="7"/>
      <c r="P80" s="7"/>
    </row>
    <row r="81" spans="3:16" ht="18.600000000000001">
      <c r="C81" s="407" t="s">
        <v>88</v>
      </c>
      <c r="D81" s="407"/>
      <c r="E81" s="407"/>
      <c r="F81" s="407" t="s">
        <v>89</v>
      </c>
      <c r="G81" s="407"/>
      <c r="H81" s="407"/>
      <c r="I81" s="407"/>
      <c r="J81" s="407"/>
      <c r="K81" s="407"/>
      <c r="L81" s="407"/>
      <c r="M81" s="407"/>
      <c r="N81" s="407"/>
      <c r="O81" s="46"/>
      <c r="P81" s="46"/>
    </row>
    <row r="82" spans="3:16" ht="18.600000000000001">
      <c r="C82" s="7"/>
      <c r="D82" s="7"/>
      <c r="E82" s="7"/>
      <c r="F82" s="7"/>
      <c r="G82" s="7"/>
      <c r="H82" s="7"/>
      <c r="I82" s="7"/>
      <c r="J82" s="7"/>
      <c r="K82" s="7"/>
      <c r="L82" s="7"/>
      <c r="M82" s="7"/>
      <c r="N82" s="7"/>
      <c r="O82" s="7"/>
      <c r="P82" s="7"/>
    </row>
    <row r="83" spans="3:16" ht="18.600000000000001">
      <c r="C83" s="407" t="s">
        <v>90</v>
      </c>
      <c r="D83" s="407"/>
      <c r="E83" s="407"/>
      <c r="F83" s="407" t="s">
        <v>91</v>
      </c>
      <c r="G83" s="407"/>
      <c r="H83" s="407"/>
      <c r="I83" s="407"/>
      <c r="J83" s="407"/>
      <c r="K83" s="407"/>
      <c r="L83" s="407"/>
      <c r="M83" s="407"/>
      <c r="N83" s="407"/>
      <c r="O83" s="46"/>
      <c r="P83" s="46"/>
    </row>
    <row r="84" spans="3:16" ht="18.600000000000001">
      <c r="C84" s="7"/>
      <c r="D84" s="7"/>
      <c r="E84" s="7"/>
      <c r="F84" s="7"/>
      <c r="G84" s="7"/>
      <c r="H84" s="7"/>
      <c r="I84" s="7"/>
      <c r="J84" s="7"/>
      <c r="K84" s="7"/>
      <c r="L84" s="7"/>
      <c r="M84" s="7"/>
      <c r="N84" s="7"/>
      <c r="O84" s="7"/>
      <c r="P84" s="7"/>
    </row>
    <row r="85" spans="3:16" ht="18.600000000000001">
      <c r="C85" s="407" t="s">
        <v>92</v>
      </c>
      <c r="D85" s="407"/>
      <c r="E85" s="407"/>
      <c r="F85" s="407" t="s">
        <v>93</v>
      </c>
      <c r="G85" s="407"/>
      <c r="H85" s="407"/>
      <c r="I85" s="407"/>
      <c r="J85" s="407"/>
      <c r="K85" s="407"/>
      <c r="L85" s="407"/>
      <c r="M85" s="407"/>
      <c r="N85" s="407"/>
      <c r="O85" s="46"/>
      <c r="P85" s="46"/>
    </row>
    <row r="86" spans="3:16" ht="18.600000000000001">
      <c r="C86" s="7"/>
      <c r="D86" s="7"/>
      <c r="E86" s="7"/>
      <c r="F86" s="7"/>
      <c r="G86" s="7"/>
      <c r="H86" s="7"/>
      <c r="I86" s="7"/>
      <c r="J86" s="7"/>
      <c r="K86" s="7"/>
      <c r="L86" s="7"/>
      <c r="M86" s="7"/>
      <c r="N86" s="7"/>
      <c r="O86" s="7"/>
      <c r="P86" s="7"/>
    </row>
    <row r="87" spans="3:16" ht="18.600000000000001">
      <c r="C87" s="407" t="s">
        <v>94</v>
      </c>
      <c r="D87" s="407"/>
      <c r="E87" s="407"/>
      <c r="F87" s="407" t="s">
        <v>95</v>
      </c>
      <c r="G87" s="407"/>
      <c r="H87" s="407"/>
      <c r="I87" s="407"/>
      <c r="J87" s="407"/>
      <c r="K87" s="407"/>
      <c r="L87" s="407"/>
      <c r="M87" s="407"/>
      <c r="N87" s="407"/>
      <c r="O87" s="46"/>
      <c r="P87" s="46"/>
    </row>
    <row r="88" spans="3:16" ht="18.600000000000001">
      <c r="C88" s="7"/>
      <c r="D88" s="7"/>
      <c r="E88" s="7"/>
      <c r="F88" s="7"/>
      <c r="G88" s="7"/>
      <c r="H88" s="7"/>
      <c r="I88" s="7"/>
      <c r="J88" s="7"/>
      <c r="K88" s="7"/>
      <c r="L88" s="7"/>
      <c r="M88" s="7"/>
      <c r="N88" s="7"/>
      <c r="O88" s="7"/>
      <c r="P88" s="7"/>
    </row>
    <row r="89" spans="3:16" ht="18.600000000000001">
      <c r="C89" s="407" t="s">
        <v>96</v>
      </c>
      <c r="D89" s="407"/>
      <c r="E89" s="407"/>
      <c r="F89" s="407" t="s">
        <v>97</v>
      </c>
      <c r="G89" s="407"/>
      <c r="H89" s="407"/>
      <c r="I89" s="407"/>
      <c r="J89" s="407"/>
      <c r="K89" s="407"/>
      <c r="L89" s="407"/>
      <c r="M89" s="407"/>
      <c r="N89" s="407"/>
      <c r="O89" s="46"/>
      <c r="P89" s="46"/>
    </row>
    <row r="90" spans="3:16" ht="18.600000000000001">
      <c r="C90" s="7"/>
      <c r="D90" s="7"/>
      <c r="E90" s="7"/>
      <c r="F90" s="7"/>
      <c r="G90" s="7"/>
      <c r="H90" s="7"/>
      <c r="I90" s="204"/>
      <c r="J90" s="204"/>
      <c r="K90" s="204"/>
      <c r="L90" s="204"/>
      <c r="M90" s="204"/>
      <c r="N90" s="204"/>
      <c r="O90" s="7"/>
      <c r="P90" s="7"/>
    </row>
    <row r="91" spans="3:16" ht="18.600000000000001">
      <c r="C91" s="407" t="s">
        <v>174</v>
      </c>
      <c r="D91" s="407"/>
      <c r="E91" s="407"/>
      <c r="F91" s="407" t="s">
        <v>175</v>
      </c>
      <c r="G91" s="407"/>
      <c r="H91" s="407"/>
      <c r="I91" s="407"/>
      <c r="J91" s="407"/>
      <c r="K91" s="407"/>
      <c r="L91" s="407"/>
      <c r="M91" s="407"/>
      <c r="N91" s="407"/>
      <c r="O91" s="34"/>
      <c r="P91" s="34"/>
    </row>
    <row r="92" spans="3:16" ht="18.600000000000001">
      <c r="C92" s="7"/>
      <c r="D92" s="7"/>
      <c r="E92" s="7"/>
      <c r="F92" s="7"/>
      <c r="G92" s="7"/>
      <c r="H92" s="7"/>
      <c r="I92" s="7"/>
      <c r="J92" s="7"/>
      <c r="K92" s="7"/>
      <c r="L92" s="7"/>
      <c r="M92" s="7"/>
      <c r="N92" s="7"/>
      <c r="O92" s="7"/>
      <c r="P92" s="7"/>
    </row>
    <row r="93" spans="3:16" ht="18.600000000000001">
      <c r="C93" s="407" t="s">
        <v>176</v>
      </c>
      <c r="D93" s="407"/>
      <c r="E93" s="407"/>
      <c r="F93" s="407" t="s">
        <v>177</v>
      </c>
      <c r="G93" s="407"/>
      <c r="H93" s="407"/>
      <c r="I93" s="407"/>
      <c r="J93" s="407"/>
      <c r="K93" s="407"/>
      <c r="L93" s="407"/>
      <c r="M93" s="407"/>
      <c r="N93" s="407"/>
      <c r="O93" s="34"/>
      <c r="P93" s="34"/>
    </row>
    <row r="94" spans="3:16" ht="18.600000000000001">
      <c r="C94" s="7"/>
      <c r="D94" s="7"/>
      <c r="E94" s="7"/>
      <c r="F94" s="7"/>
      <c r="G94" s="7"/>
      <c r="H94" s="7"/>
      <c r="I94" s="7"/>
      <c r="J94" s="7"/>
      <c r="K94" s="7"/>
      <c r="L94" s="7"/>
      <c r="M94" s="7"/>
      <c r="N94" s="7"/>
      <c r="O94" s="7"/>
      <c r="P94" s="7"/>
    </row>
    <row r="95" spans="3:16" ht="18.600000000000001">
      <c r="C95" s="407" t="s">
        <v>178</v>
      </c>
      <c r="D95" s="407"/>
      <c r="E95" s="407"/>
      <c r="F95" s="407" t="s">
        <v>179</v>
      </c>
      <c r="G95" s="407"/>
      <c r="H95" s="407"/>
      <c r="I95" s="407"/>
      <c r="J95" s="407"/>
      <c r="K95" s="407"/>
      <c r="L95" s="407"/>
      <c r="M95" s="407"/>
      <c r="N95" s="407"/>
      <c r="O95" s="34"/>
      <c r="P95" s="34"/>
    </row>
    <row r="96" spans="3:16" ht="18.600000000000001">
      <c r="C96" s="7"/>
      <c r="D96" s="7"/>
      <c r="E96" s="7"/>
      <c r="F96" s="7"/>
      <c r="G96" s="7"/>
      <c r="H96" s="7"/>
      <c r="I96" s="7"/>
      <c r="J96" s="7"/>
      <c r="K96" s="7"/>
      <c r="L96" s="7"/>
      <c r="M96" s="7"/>
      <c r="N96" s="7"/>
      <c r="O96" s="7"/>
      <c r="P96" s="7"/>
    </row>
    <row r="97" spans="3:16" ht="18.600000000000001">
      <c r="C97" s="407" t="s">
        <v>180</v>
      </c>
      <c r="D97" s="407"/>
      <c r="E97" s="407"/>
      <c r="F97" s="407" t="s">
        <v>181</v>
      </c>
      <c r="G97" s="407"/>
      <c r="H97" s="407"/>
      <c r="I97" s="407"/>
      <c r="J97" s="407"/>
      <c r="K97" s="407"/>
      <c r="L97" s="407"/>
      <c r="M97" s="407"/>
      <c r="N97" s="407"/>
      <c r="O97" s="34"/>
      <c r="P97" s="34"/>
    </row>
    <row r="98" spans="3:16" ht="18.600000000000001">
      <c r="C98" s="7"/>
      <c r="D98" s="7"/>
      <c r="E98" s="7"/>
      <c r="F98" s="7"/>
      <c r="G98" s="7"/>
      <c r="H98" s="7"/>
      <c r="I98" s="7"/>
      <c r="J98" s="7"/>
      <c r="K98" s="7"/>
      <c r="L98" s="7"/>
      <c r="M98" s="7"/>
      <c r="N98" s="7"/>
      <c r="O98" s="7"/>
      <c r="P98" s="7"/>
    </row>
    <row r="99" spans="3:16" ht="18.600000000000001">
      <c r="C99" s="407" t="s">
        <v>182</v>
      </c>
      <c r="D99" s="407"/>
      <c r="E99" s="407"/>
      <c r="F99" s="407" t="s">
        <v>183</v>
      </c>
      <c r="G99" s="407"/>
      <c r="H99" s="407"/>
      <c r="I99" s="407"/>
      <c r="J99" s="407"/>
      <c r="K99" s="407"/>
      <c r="L99" s="407"/>
      <c r="M99" s="407"/>
      <c r="N99" s="407"/>
      <c r="O99" s="34"/>
      <c r="P99" s="34"/>
    </row>
    <row r="100" spans="3:16" ht="18.600000000000001">
      <c r="C100" s="7"/>
      <c r="D100" s="7"/>
      <c r="E100" s="7"/>
      <c r="F100" s="7"/>
      <c r="G100" s="7"/>
      <c r="H100" s="7"/>
      <c r="I100" s="7"/>
      <c r="J100" s="7"/>
      <c r="K100" s="7"/>
      <c r="L100" s="7"/>
      <c r="M100" s="7"/>
      <c r="N100" s="7"/>
      <c r="O100" s="7"/>
      <c r="P100" s="7"/>
    </row>
    <row r="101" spans="3:16" ht="18.600000000000001">
      <c r="C101" s="407" t="s">
        <v>184</v>
      </c>
      <c r="D101" s="407"/>
      <c r="E101" s="407"/>
      <c r="F101" s="407" t="s">
        <v>185</v>
      </c>
      <c r="G101" s="407"/>
      <c r="H101" s="407"/>
      <c r="I101" s="407"/>
      <c r="J101" s="407"/>
      <c r="K101" s="407"/>
      <c r="L101" s="407"/>
      <c r="M101" s="407"/>
      <c r="N101" s="407"/>
      <c r="O101" s="34"/>
      <c r="P101" s="34"/>
    </row>
    <row r="102" spans="3:16" ht="18.600000000000001">
      <c r="C102" s="7"/>
      <c r="D102" s="7"/>
      <c r="E102" s="7"/>
      <c r="F102" s="7"/>
      <c r="G102" s="7"/>
      <c r="H102" s="7"/>
      <c r="I102" s="7"/>
      <c r="J102" s="7"/>
      <c r="K102" s="7"/>
      <c r="L102" s="7"/>
      <c r="M102" s="7"/>
      <c r="N102" s="7"/>
      <c r="O102" s="7"/>
      <c r="P102" s="7"/>
    </row>
    <row r="103" spans="3:16" ht="18.600000000000001">
      <c r="C103" s="407" t="s">
        <v>186</v>
      </c>
      <c r="D103" s="407"/>
      <c r="E103" s="407"/>
      <c r="F103" s="407" t="s">
        <v>187</v>
      </c>
      <c r="G103" s="407"/>
      <c r="H103" s="407"/>
      <c r="I103" s="407"/>
      <c r="J103" s="407"/>
      <c r="K103" s="407"/>
      <c r="L103" s="407"/>
      <c r="M103" s="407"/>
      <c r="N103" s="407"/>
      <c r="O103" s="34"/>
      <c r="P103" s="34"/>
    </row>
    <row r="104" spans="3:16" ht="18.600000000000001">
      <c r="C104" s="7"/>
      <c r="D104" s="7"/>
      <c r="E104" s="7"/>
      <c r="F104" s="7"/>
      <c r="G104" s="7"/>
      <c r="H104" s="7"/>
      <c r="I104" s="7"/>
      <c r="J104" s="7"/>
      <c r="K104" s="7"/>
      <c r="L104" s="7"/>
      <c r="M104" s="7"/>
      <c r="N104" s="7"/>
      <c r="O104" s="7"/>
      <c r="P104" s="7"/>
    </row>
    <row r="105" spans="3:16" ht="18.600000000000001">
      <c r="C105" s="407" t="s">
        <v>188</v>
      </c>
      <c r="D105" s="407"/>
      <c r="E105" s="407"/>
      <c r="F105" s="407" t="s">
        <v>189</v>
      </c>
      <c r="G105" s="407"/>
      <c r="H105" s="407"/>
      <c r="I105" s="407"/>
      <c r="J105" s="407"/>
      <c r="K105" s="407"/>
      <c r="L105" s="407"/>
      <c r="M105" s="407"/>
      <c r="N105" s="407"/>
      <c r="O105" s="34"/>
      <c r="P105" s="34"/>
    </row>
    <row r="106" spans="3:16" ht="18.600000000000001">
      <c r="C106" s="7"/>
      <c r="D106" s="7"/>
      <c r="E106" s="7"/>
      <c r="F106" s="7"/>
      <c r="G106" s="7"/>
      <c r="H106" s="7"/>
      <c r="I106" s="7"/>
      <c r="J106" s="7"/>
      <c r="K106" s="7"/>
      <c r="L106" s="7"/>
      <c r="M106" s="7"/>
      <c r="N106" s="7"/>
      <c r="O106" s="7"/>
      <c r="P106" s="7"/>
    </row>
    <row r="107" spans="3:16" ht="18.600000000000001">
      <c r="C107" s="407" t="s">
        <v>190</v>
      </c>
      <c r="D107" s="407"/>
      <c r="E107" s="407"/>
      <c r="F107" s="407" t="s">
        <v>191</v>
      </c>
      <c r="G107" s="407"/>
      <c r="H107" s="407"/>
      <c r="I107" s="407"/>
      <c r="J107" s="407"/>
      <c r="K107" s="407"/>
      <c r="L107" s="407"/>
      <c r="M107" s="407"/>
      <c r="N107" s="407"/>
      <c r="O107" s="34"/>
      <c r="P107" s="34"/>
    </row>
    <row r="108" spans="3:16" ht="18.600000000000001">
      <c r="C108" s="7"/>
      <c r="D108" s="7"/>
      <c r="E108" s="7"/>
      <c r="F108" s="7"/>
      <c r="G108" s="7"/>
      <c r="H108" s="7"/>
      <c r="I108" s="7"/>
      <c r="J108" s="7"/>
      <c r="K108" s="7"/>
      <c r="L108" s="7"/>
      <c r="M108" s="7"/>
      <c r="N108" s="7"/>
      <c r="O108" s="7"/>
      <c r="P108" s="7"/>
    </row>
    <row r="109" spans="3:16" ht="18.600000000000001">
      <c r="C109" s="407" t="s">
        <v>192</v>
      </c>
      <c r="D109" s="407"/>
      <c r="E109" s="407"/>
      <c r="F109" s="407" t="s">
        <v>193</v>
      </c>
      <c r="G109" s="407"/>
      <c r="H109" s="407"/>
      <c r="I109" s="407"/>
      <c r="J109" s="407"/>
      <c r="K109" s="407"/>
      <c r="L109" s="407"/>
      <c r="M109" s="407"/>
      <c r="N109" s="407"/>
      <c r="O109" s="34"/>
      <c r="P109" s="34"/>
    </row>
    <row r="110" spans="3:16" ht="18.600000000000001">
      <c r="C110" s="7"/>
      <c r="D110" s="7"/>
      <c r="E110" s="7"/>
      <c r="F110" s="7"/>
      <c r="G110" s="7"/>
      <c r="H110" s="7"/>
      <c r="I110" s="7"/>
      <c r="J110" s="7"/>
      <c r="K110" s="7"/>
      <c r="L110" s="7"/>
      <c r="M110" s="7"/>
      <c r="N110" s="7"/>
      <c r="O110" s="7"/>
      <c r="P110" s="7"/>
    </row>
    <row r="111" spans="3:16" ht="18.600000000000001">
      <c r="C111" s="407" t="s">
        <v>194</v>
      </c>
      <c r="D111" s="407"/>
      <c r="E111" s="407"/>
      <c r="F111" s="407" t="s">
        <v>195</v>
      </c>
      <c r="G111" s="407"/>
      <c r="H111" s="407"/>
      <c r="I111" s="407"/>
      <c r="J111" s="407"/>
      <c r="K111" s="407"/>
      <c r="L111" s="407"/>
      <c r="M111" s="407"/>
      <c r="N111" s="407"/>
      <c r="O111" s="34"/>
      <c r="P111" s="34"/>
    </row>
    <row r="112" spans="3:16" ht="18.600000000000001">
      <c r="C112" s="7"/>
      <c r="D112" s="7"/>
      <c r="E112" s="7"/>
      <c r="F112" s="7"/>
      <c r="G112" s="7"/>
      <c r="H112" s="7"/>
      <c r="I112" s="7"/>
      <c r="J112" s="7"/>
      <c r="K112" s="7"/>
      <c r="L112" s="7"/>
      <c r="M112" s="7"/>
      <c r="N112" s="7"/>
      <c r="O112" s="7"/>
      <c r="P112" s="7"/>
    </row>
    <row r="113" spans="3:16" ht="18.600000000000001">
      <c r="C113" s="407" t="s">
        <v>196</v>
      </c>
      <c r="D113" s="407"/>
      <c r="E113" s="407"/>
      <c r="F113" s="407" t="s">
        <v>197</v>
      </c>
      <c r="G113" s="407"/>
      <c r="H113" s="407"/>
      <c r="I113" s="407"/>
      <c r="J113" s="407"/>
      <c r="K113" s="407"/>
      <c r="L113" s="407"/>
      <c r="M113" s="407"/>
      <c r="N113" s="407"/>
      <c r="O113" s="34"/>
      <c r="P113" s="34"/>
    </row>
    <row r="114" spans="3:16" ht="18.600000000000001">
      <c r="C114" s="7"/>
      <c r="D114" s="7"/>
      <c r="E114" s="7"/>
      <c r="F114" s="7"/>
      <c r="G114" s="7"/>
      <c r="H114" s="7"/>
      <c r="I114" s="7"/>
      <c r="J114" s="7"/>
      <c r="K114" s="7"/>
      <c r="L114" s="7"/>
      <c r="M114" s="7"/>
      <c r="N114" s="7"/>
      <c r="O114" s="7"/>
      <c r="P114" s="7"/>
    </row>
    <row r="115" spans="3:16" ht="18.600000000000001">
      <c r="C115" s="407" t="s">
        <v>198</v>
      </c>
      <c r="D115" s="407"/>
      <c r="E115" s="407"/>
      <c r="F115" s="407" t="s">
        <v>199</v>
      </c>
      <c r="G115" s="407"/>
      <c r="H115" s="407"/>
      <c r="I115" s="407"/>
      <c r="J115" s="407"/>
      <c r="K115" s="407"/>
      <c r="L115" s="407"/>
      <c r="M115" s="407"/>
      <c r="N115" s="407"/>
      <c r="O115" s="34"/>
      <c r="P115" s="34"/>
    </row>
    <row r="116" spans="3:16" ht="18.600000000000001">
      <c r="C116" s="7"/>
      <c r="D116" s="7"/>
      <c r="E116" s="7"/>
      <c r="F116" s="7"/>
      <c r="G116" s="7"/>
      <c r="H116" s="7"/>
      <c r="I116" s="7"/>
      <c r="J116" s="7"/>
      <c r="K116" s="7"/>
      <c r="L116" s="7"/>
      <c r="M116" s="7"/>
      <c r="N116" s="7"/>
      <c r="O116" s="7"/>
      <c r="P116" s="7"/>
    </row>
    <row r="117" spans="3:16" ht="18.600000000000001">
      <c r="C117" s="407" t="s">
        <v>200</v>
      </c>
      <c r="D117" s="407"/>
      <c r="E117" s="407"/>
      <c r="F117" s="407" t="s">
        <v>201</v>
      </c>
      <c r="G117" s="407"/>
      <c r="H117" s="407"/>
      <c r="I117" s="407"/>
      <c r="J117" s="407"/>
      <c r="K117" s="407"/>
      <c r="L117" s="407"/>
      <c r="M117" s="407"/>
      <c r="N117" s="407"/>
      <c r="O117" s="34"/>
      <c r="P117" s="34"/>
    </row>
    <row r="118" spans="3:16" ht="18.600000000000001">
      <c r="C118" s="7"/>
      <c r="D118" s="7"/>
      <c r="E118" s="7"/>
      <c r="F118" s="7"/>
      <c r="G118" s="7"/>
      <c r="H118" s="7"/>
      <c r="I118" s="7"/>
      <c r="J118" s="7"/>
      <c r="K118" s="7"/>
      <c r="L118" s="7"/>
      <c r="M118" s="7"/>
      <c r="N118" s="7"/>
      <c r="O118" s="7"/>
      <c r="P118" s="7"/>
    </row>
    <row r="119" spans="3:16" ht="18.600000000000001">
      <c r="C119" s="407" t="s">
        <v>202</v>
      </c>
      <c r="D119" s="407"/>
      <c r="E119" s="407"/>
      <c r="F119" s="407" t="s">
        <v>203</v>
      </c>
      <c r="G119" s="407"/>
      <c r="H119" s="407"/>
      <c r="I119" s="407"/>
      <c r="J119" s="407"/>
      <c r="K119" s="407"/>
      <c r="L119" s="407"/>
      <c r="M119" s="407"/>
      <c r="N119" s="407"/>
      <c r="O119" s="34"/>
      <c r="P119" s="34"/>
    </row>
    <row r="120" spans="3:16" ht="18.600000000000001">
      <c r="C120" s="7"/>
      <c r="D120" s="7"/>
      <c r="E120" s="7"/>
      <c r="F120" s="7"/>
      <c r="G120" s="7"/>
      <c r="H120" s="7"/>
      <c r="I120" s="7"/>
      <c r="J120" s="7"/>
      <c r="K120" s="7"/>
      <c r="L120" s="7"/>
      <c r="M120" s="7"/>
      <c r="N120" s="7"/>
      <c r="O120" s="7"/>
      <c r="P120" s="7"/>
    </row>
    <row r="121" spans="3:16" ht="18.600000000000001">
      <c r="C121" s="407" t="s">
        <v>204</v>
      </c>
      <c r="D121" s="407"/>
      <c r="E121" s="407"/>
      <c r="F121" s="407" t="s">
        <v>205</v>
      </c>
      <c r="G121" s="407"/>
      <c r="H121" s="407"/>
      <c r="I121" s="407"/>
      <c r="J121" s="407"/>
      <c r="K121" s="407"/>
      <c r="L121" s="407"/>
      <c r="M121" s="407"/>
      <c r="N121" s="407"/>
      <c r="O121" s="34"/>
      <c r="P121" s="34"/>
    </row>
    <row r="122" spans="3:16" ht="18.600000000000001">
      <c r="C122" s="7"/>
      <c r="D122" s="7"/>
      <c r="E122" s="7"/>
      <c r="F122" s="7"/>
      <c r="G122" s="7"/>
      <c r="H122" s="7"/>
      <c r="I122" s="7"/>
      <c r="J122" s="7"/>
      <c r="K122" s="7"/>
      <c r="L122" s="7"/>
      <c r="M122" s="7"/>
      <c r="N122" s="7"/>
      <c r="O122" s="7"/>
      <c r="P122" s="7"/>
    </row>
    <row r="123" spans="3:16" ht="18.600000000000001">
      <c r="C123" s="407" t="s">
        <v>206</v>
      </c>
      <c r="D123" s="407"/>
      <c r="E123" s="407"/>
      <c r="F123" s="407" t="s">
        <v>207</v>
      </c>
      <c r="G123" s="407"/>
      <c r="H123" s="407"/>
      <c r="I123" s="407"/>
      <c r="J123" s="407"/>
      <c r="K123" s="407"/>
      <c r="L123" s="407"/>
      <c r="M123" s="407"/>
      <c r="N123" s="407"/>
      <c r="O123" s="34"/>
      <c r="P123" s="34"/>
    </row>
    <row r="124" spans="3:16" ht="18.600000000000001">
      <c r="C124" s="7"/>
      <c r="D124" s="7"/>
      <c r="E124" s="7"/>
      <c r="F124" s="7"/>
      <c r="G124" s="7"/>
      <c r="H124" s="7"/>
      <c r="I124" s="204"/>
      <c r="J124" s="204"/>
      <c r="K124" s="204"/>
      <c r="L124" s="204"/>
      <c r="M124" s="204"/>
      <c r="N124" s="204"/>
      <c r="O124" s="7"/>
      <c r="P124" s="7"/>
    </row>
    <row r="125" spans="3:16" ht="18.600000000000001">
      <c r="C125" s="407" t="s">
        <v>98</v>
      </c>
      <c r="D125" s="407"/>
      <c r="E125" s="407"/>
      <c r="F125" s="407" t="s">
        <v>99</v>
      </c>
      <c r="G125" s="407"/>
      <c r="H125" s="407"/>
      <c r="I125" s="408"/>
      <c r="J125" s="408"/>
      <c r="K125" s="408"/>
      <c r="L125" s="408"/>
      <c r="M125" s="408"/>
      <c r="N125" s="408"/>
      <c r="O125" s="34"/>
      <c r="P125" s="34"/>
    </row>
    <row r="126" spans="3:16" ht="18.600000000000001">
      <c r="C126" s="7"/>
      <c r="D126" s="7"/>
      <c r="E126" s="7"/>
      <c r="F126" s="7"/>
      <c r="G126" s="7"/>
      <c r="H126" s="7"/>
      <c r="I126" s="204"/>
      <c r="J126" s="204"/>
      <c r="K126" s="204"/>
      <c r="L126" s="204"/>
      <c r="M126" s="204"/>
      <c r="N126" s="204"/>
      <c r="O126" s="7"/>
      <c r="P126" s="7"/>
    </row>
    <row r="127" spans="3:16" ht="18.600000000000001">
      <c r="C127" s="407" t="s">
        <v>100</v>
      </c>
      <c r="D127" s="407"/>
      <c r="E127" s="407"/>
      <c r="F127" s="407" t="s">
        <v>101</v>
      </c>
      <c r="G127" s="407"/>
      <c r="H127" s="407"/>
      <c r="I127" s="408"/>
      <c r="J127" s="408"/>
      <c r="K127" s="408"/>
      <c r="L127" s="408"/>
      <c r="M127" s="408"/>
      <c r="N127" s="408"/>
      <c r="O127" s="34"/>
      <c r="P127" s="34"/>
    </row>
    <row r="128" spans="3:16" ht="18.600000000000001">
      <c r="C128" s="7"/>
      <c r="D128" s="7"/>
      <c r="E128" s="7"/>
      <c r="F128" s="7"/>
      <c r="G128" s="7"/>
      <c r="H128" s="7"/>
      <c r="I128" s="204"/>
      <c r="J128" s="204"/>
      <c r="K128" s="204"/>
      <c r="L128" s="204"/>
      <c r="M128" s="204"/>
      <c r="N128" s="204"/>
      <c r="O128" s="7"/>
      <c r="P128" s="7"/>
    </row>
    <row r="129" spans="3:16" ht="18.600000000000001">
      <c r="C129" s="407" t="s">
        <v>102</v>
      </c>
      <c r="D129" s="407"/>
      <c r="E129" s="407"/>
      <c r="F129" s="407" t="s">
        <v>103</v>
      </c>
      <c r="G129" s="407"/>
      <c r="H129" s="407"/>
      <c r="I129" s="408"/>
      <c r="J129" s="408"/>
      <c r="K129" s="408"/>
      <c r="L129" s="408"/>
      <c r="M129" s="408"/>
      <c r="N129" s="408"/>
      <c r="O129" s="34"/>
      <c r="P129" s="34"/>
    </row>
    <row r="130" spans="3:16" ht="18.600000000000001">
      <c r="C130" s="7"/>
      <c r="D130" s="7"/>
      <c r="E130" s="7"/>
      <c r="F130" s="7"/>
      <c r="G130" s="7"/>
      <c r="H130" s="7"/>
      <c r="I130" s="204"/>
      <c r="J130" s="204"/>
      <c r="K130" s="204"/>
      <c r="L130" s="204"/>
      <c r="M130" s="204"/>
      <c r="N130" s="204"/>
      <c r="O130" s="7"/>
      <c r="P130" s="7"/>
    </row>
    <row r="131" spans="3:16" ht="18.600000000000001">
      <c r="C131" s="407" t="s">
        <v>104</v>
      </c>
      <c r="D131" s="407"/>
      <c r="E131" s="407"/>
      <c r="F131" s="407" t="s">
        <v>105</v>
      </c>
      <c r="G131" s="407"/>
      <c r="H131" s="407"/>
      <c r="I131" s="408"/>
      <c r="J131" s="408"/>
      <c r="K131" s="408"/>
      <c r="L131" s="408"/>
      <c r="M131" s="408"/>
      <c r="N131" s="408"/>
      <c r="O131" s="34"/>
      <c r="P131" s="34"/>
    </row>
    <row r="132" spans="3:16" ht="18.600000000000001">
      <c r="C132" s="7"/>
      <c r="D132" s="7"/>
      <c r="E132" s="7"/>
      <c r="F132" s="7"/>
      <c r="G132" s="7"/>
      <c r="H132" s="7"/>
      <c r="I132" s="204"/>
      <c r="J132" s="204"/>
      <c r="K132" s="204"/>
      <c r="L132" s="204"/>
      <c r="M132" s="204"/>
      <c r="N132" s="204"/>
      <c r="O132" s="7"/>
      <c r="P132" s="7"/>
    </row>
    <row r="133" spans="3:16" ht="18.600000000000001">
      <c r="C133" s="407" t="s">
        <v>106</v>
      </c>
      <c r="D133" s="407"/>
      <c r="E133" s="407"/>
      <c r="F133" s="407" t="s">
        <v>107</v>
      </c>
      <c r="G133" s="407"/>
      <c r="H133" s="407"/>
      <c r="I133" s="408"/>
      <c r="J133" s="408"/>
      <c r="K133" s="408"/>
      <c r="L133" s="408"/>
      <c r="M133" s="408"/>
      <c r="N133" s="408"/>
      <c r="O133" s="34"/>
      <c r="P133" s="34"/>
    </row>
    <row r="134" spans="3:16" ht="18.600000000000001">
      <c r="C134" s="7"/>
      <c r="D134" s="7"/>
      <c r="E134" s="7"/>
      <c r="F134" s="7"/>
      <c r="G134" s="7"/>
      <c r="H134" s="7"/>
      <c r="I134" s="204"/>
      <c r="J134" s="204"/>
      <c r="K134" s="204"/>
      <c r="L134" s="204"/>
      <c r="M134" s="204"/>
      <c r="N134" s="204"/>
      <c r="O134" s="7"/>
      <c r="P134" s="7"/>
    </row>
    <row r="135" spans="3:16" ht="18.600000000000001">
      <c r="C135" s="407" t="s">
        <v>108</v>
      </c>
      <c r="D135" s="407"/>
      <c r="E135" s="407"/>
      <c r="F135" s="407" t="s">
        <v>109</v>
      </c>
      <c r="G135" s="407"/>
      <c r="H135" s="407"/>
      <c r="I135" s="408"/>
      <c r="J135" s="408"/>
      <c r="K135" s="408"/>
      <c r="L135" s="408"/>
      <c r="M135" s="408"/>
      <c r="N135" s="408"/>
      <c r="O135" s="34"/>
      <c r="P135" s="34"/>
    </row>
    <row r="136" spans="3:16" ht="18.600000000000001">
      <c r="C136" s="7"/>
      <c r="D136" s="7"/>
      <c r="E136" s="7"/>
      <c r="F136" s="7"/>
      <c r="G136" s="7"/>
      <c r="H136" s="7"/>
      <c r="I136" s="204"/>
      <c r="J136" s="204"/>
      <c r="K136" s="204"/>
      <c r="L136" s="204"/>
      <c r="M136" s="204"/>
      <c r="N136" s="204"/>
      <c r="O136" s="7"/>
      <c r="P136" s="7"/>
    </row>
    <row r="137" spans="3:16" ht="18.600000000000001">
      <c r="C137" s="407" t="s">
        <v>110</v>
      </c>
      <c r="D137" s="407"/>
      <c r="E137" s="407"/>
      <c r="F137" s="407" t="s">
        <v>111</v>
      </c>
      <c r="G137" s="407"/>
      <c r="H137" s="407"/>
      <c r="I137" s="408"/>
      <c r="J137" s="408"/>
      <c r="K137" s="408"/>
      <c r="L137" s="408"/>
      <c r="M137" s="408"/>
      <c r="N137" s="408"/>
      <c r="O137" s="34"/>
      <c r="P137" s="34"/>
    </row>
    <row r="138" spans="3:16" ht="18.600000000000001">
      <c r="C138" s="7"/>
      <c r="D138" s="7"/>
      <c r="E138" s="7"/>
      <c r="F138" s="7"/>
      <c r="G138" s="7"/>
      <c r="H138" s="7"/>
      <c r="I138" s="204"/>
      <c r="J138" s="204"/>
      <c r="K138" s="204"/>
      <c r="L138" s="204"/>
      <c r="M138" s="204"/>
      <c r="N138" s="204"/>
      <c r="O138" s="7"/>
      <c r="P138" s="7"/>
    </row>
    <row r="139" spans="3:16" ht="18.600000000000001">
      <c r="C139" s="407" t="s">
        <v>112</v>
      </c>
      <c r="D139" s="407"/>
      <c r="E139" s="407"/>
      <c r="F139" s="407" t="s">
        <v>113</v>
      </c>
      <c r="G139" s="407"/>
      <c r="H139" s="407"/>
      <c r="I139" s="408"/>
      <c r="J139" s="408"/>
      <c r="K139" s="408"/>
      <c r="L139" s="408"/>
      <c r="M139" s="408"/>
      <c r="N139" s="408"/>
      <c r="O139" s="34"/>
      <c r="P139" s="34"/>
    </row>
    <row r="140" spans="3:16" ht="18.600000000000001">
      <c r="C140" s="7"/>
      <c r="D140" s="7"/>
      <c r="E140" s="7"/>
      <c r="F140" s="7"/>
      <c r="G140" s="7"/>
      <c r="H140" s="7"/>
      <c r="I140" s="204"/>
      <c r="J140" s="204"/>
      <c r="K140" s="204"/>
      <c r="L140" s="204"/>
      <c r="M140" s="204"/>
      <c r="N140" s="204"/>
      <c r="O140" s="7"/>
      <c r="P140" s="7"/>
    </row>
    <row r="141" spans="3:16" ht="18.600000000000001">
      <c r="C141" s="407" t="s">
        <v>114</v>
      </c>
      <c r="D141" s="407"/>
      <c r="E141" s="407"/>
      <c r="F141" s="407" t="s">
        <v>115</v>
      </c>
      <c r="G141" s="407"/>
      <c r="H141" s="407"/>
      <c r="I141" s="408"/>
      <c r="J141" s="408"/>
      <c r="K141" s="408"/>
      <c r="L141" s="408"/>
      <c r="M141" s="408"/>
      <c r="N141" s="408"/>
      <c r="O141" s="34"/>
      <c r="P141" s="34"/>
    </row>
    <row r="142" spans="3:16" ht="18.600000000000001">
      <c r="C142" s="7"/>
      <c r="D142" s="7"/>
      <c r="E142" s="7"/>
      <c r="F142" s="7"/>
      <c r="G142" s="7"/>
      <c r="H142" s="7"/>
      <c r="I142" s="204"/>
      <c r="J142" s="204"/>
      <c r="K142" s="204"/>
      <c r="L142" s="204"/>
      <c r="M142" s="204"/>
      <c r="N142" s="204"/>
      <c r="O142" s="7"/>
      <c r="P142" s="7"/>
    </row>
    <row r="143" spans="3:16" ht="18.600000000000001">
      <c r="C143" s="407" t="s">
        <v>116</v>
      </c>
      <c r="D143" s="407"/>
      <c r="E143" s="407"/>
      <c r="F143" s="407" t="s">
        <v>117</v>
      </c>
      <c r="G143" s="407"/>
      <c r="H143" s="407"/>
      <c r="I143" s="408"/>
      <c r="J143" s="408"/>
      <c r="K143" s="408"/>
      <c r="L143" s="408"/>
      <c r="M143" s="408"/>
      <c r="N143" s="408"/>
      <c r="O143" s="34"/>
      <c r="P143" s="34"/>
    </row>
    <row r="144" spans="3:16" ht="18.600000000000001">
      <c r="C144" s="7"/>
      <c r="D144" s="7"/>
      <c r="E144" s="7"/>
      <c r="F144" s="7"/>
      <c r="G144" s="7"/>
      <c r="H144" s="7"/>
      <c r="I144" s="204"/>
      <c r="J144" s="204"/>
      <c r="K144" s="204"/>
      <c r="L144" s="204"/>
      <c r="M144" s="204"/>
      <c r="N144" s="204"/>
      <c r="O144" s="7"/>
      <c r="P144" s="7"/>
    </row>
    <row r="145" spans="3:16" ht="18.600000000000001">
      <c r="C145" s="407" t="s">
        <v>118</v>
      </c>
      <c r="D145" s="407"/>
      <c r="E145" s="407"/>
      <c r="F145" s="407" t="s">
        <v>119</v>
      </c>
      <c r="G145" s="407"/>
      <c r="H145" s="407"/>
      <c r="I145" s="408"/>
      <c r="J145" s="408"/>
      <c r="K145" s="408"/>
      <c r="L145" s="408"/>
      <c r="M145" s="408"/>
      <c r="N145" s="408"/>
      <c r="O145" s="34"/>
      <c r="P145" s="34"/>
    </row>
    <row r="146" spans="3:16" ht="18.600000000000001">
      <c r="C146" s="7"/>
      <c r="D146" s="7"/>
      <c r="E146" s="7"/>
      <c r="F146" s="7"/>
      <c r="G146" s="7"/>
      <c r="H146" s="7"/>
      <c r="I146" s="204"/>
      <c r="J146" s="204"/>
      <c r="K146" s="204"/>
      <c r="L146" s="204"/>
      <c r="M146" s="204"/>
      <c r="N146" s="204"/>
      <c r="O146" s="7"/>
      <c r="P146" s="7"/>
    </row>
    <row r="147" spans="3:16" ht="18.600000000000001">
      <c r="C147" s="407" t="s">
        <v>120</v>
      </c>
      <c r="D147" s="407"/>
      <c r="E147" s="407"/>
      <c r="F147" s="407" t="s">
        <v>121</v>
      </c>
      <c r="G147" s="407"/>
      <c r="H147" s="407"/>
      <c r="I147" s="408"/>
      <c r="J147" s="408"/>
      <c r="K147" s="408"/>
      <c r="L147" s="408"/>
      <c r="M147" s="408"/>
      <c r="N147" s="408"/>
      <c r="O147" s="34"/>
      <c r="P147" s="34"/>
    </row>
    <row r="148" spans="3:16" ht="18.600000000000001">
      <c r="C148" s="7"/>
      <c r="D148" s="7"/>
      <c r="E148" s="7"/>
      <c r="F148" s="7"/>
      <c r="G148" s="7"/>
      <c r="H148" s="7"/>
      <c r="I148" s="204"/>
      <c r="J148" s="204"/>
      <c r="K148" s="204"/>
      <c r="L148" s="204"/>
      <c r="M148" s="204"/>
      <c r="N148" s="204"/>
      <c r="O148" s="7"/>
      <c r="P148" s="7"/>
    </row>
    <row r="149" spans="3:16" ht="18.600000000000001">
      <c r="C149" s="7"/>
      <c r="D149" s="7"/>
      <c r="E149" s="7"/>
      <c r="F149" s="7"/>
      <c r="G149" s="7"/>
      <c r="H149" s="7"/>
      <c r="I149" s="204"/>
      <c r="J149" s="204"/>
      <c r="K149" s="204"/>
      <c r="L149" s="204"/>
      <c r="M149" s="204"/>
      <c r="N149" s="204"/>
      <c r="O149" s="7"/>
      <c r="P149" s="7"/>
    </row>
    <row r="150" spans="3:16" ht="18.600000000000001">
      <c r="C150" s="407" t="s">
        <v>122</v>
      </c>
      <c r="D150" s="407"/>
      <c r="E150" s="407"/>
      <c r="F150" s="407" t="s">
        <v>123</v>
      </c>
      <c r="G150" s="407"/>
      <c r="H150" s="407"/>
      <c r="I150" s="408"/>
      <c r="J150" s="408"/>
      <c r="K150" s="408"/>
      <c r="L150" s="408"/>
      <c r="M150" s="408"/>
      <c r="N150" s="408"/>
      <c r="O150" s="34"/>
      <c r="P150" s="34"/>
    </row>
    <row r="151" spans="3:16" ht="18.600000000000001">
      <c r="C151" s="7"/>
      <c r="D151" s="7"/>
      <c r="E151" s="7"/>
      <c r="F151" s="7"/>
      <c r="G151" s="7"/>
      <c r="H151" s="7"/>
      <c r="I151" s="204"/>
      <c r="J151" s="204"/>
      <c r="K151" s="204"/>
      <c r="L151" s="204"/>
      <c r="M151" s="204"/>
      <c r="N151" s="204"/>
      <c r="O151" s="7"/>
      <c r="P151" s="7"/>
    </row>
    <row r="152" spans="3:16" ht="18.600000000000001">
      <c r="C152" s="407" t="s">
        <v>124</v>
      </c>
      <c r="D152" s="407"/>
      <c r="E152" s="407"/>
      <c r="F152" s="407" t="s">
        <v>125</v>
      </c>
      <c r="G152" s="407"/>
      <c r="H152" s="407"/>
      <c r="I152" s="408"/>
      <c r="J152" s="408"/>
      <c r="K152" s="408"/>
      <c r="L152" s="408"/>
      <c r="M152" s="408"/>
      <c r="N152" s="408"/>
      <c r="O152" s="34"/>
      <c r="P152" s="34"/>
    </row>
    <row r="153" spans="3:16" ht="18.600000000000001">
      <c r="C153" s="7"/>
      <c r="D153" s="7"/>
      <c r="E153" s="7"/>
      <c r="F153" s="7"/>
      <c r="G153" s="7"/>
      <c r="H153" s="7"/>
      <c r="I153" s="204"/>
      <c r="J153" s="204"/>
      <c r="K153" s="204"/>
      <c r="L153" s="204"/>
      <c r="M153" s="204"/>
      <c r="N153" s="204"/>
      <c r="O153" s="7"/>
      <c r="P153" s="7"/>
    </row>
    <row r="154" spans="3:16" ht="18.600000000000001">
      <c r="C154" s="407" t="s">
        <v>126</v>
      </c>
      <c r="D154" s="407"/>
      <c r="E154" s="407"/>
      <c r="F154" s="407" t="s">
        <v>127</v>
      </c>
      <c r="G154" s="407"/>
      <c r="H154" s="407"/>
      <c r="I154" s="408"/>
      <c r="J154" s="408"/>
      <c r="K154" s="408"/>
      <c r="L154" s="408"/>
      <c r="M154" s="408"/>
      <c r="N154" s="408"/>
      <c r="O154" s="34"/>
      <c r="P154" s="34"/>
    </row>
    <row r="155" spans="3:16" ht="18.600000000000001">
      <c r="C155" s="7"/>
      <c r="D155" s="7"/>
      <c r="E155" s="7"/>
      <c r="F155" s="7"/>
      <c r="G155" s="7"/>
      <c r="H155" s="7"/>
      <c r="I155" s="204"/>
      <c r="J155" s="204"/>
      <c r="K155" s="204"/>
      <c r="L155" s="204"/>
      <c r="M155" s="204"/>
      <c r="N155" s="204"/>
      <c r="O155" s="7"/>
      <c r="P155" s="7"/>
    </row>
    <row r="156" spans="3:16" ht="18.600000000000001">
      <c r="C156" s="407" t="s">
        <v>128</v>
      </c>
      <c r="D156" s="407"/>
      <c r="E156" s="407"/>
      <c r="F156" s="407" t="s">
        <v>129</v>
      </c>
      <c r="G156" s="407"/>
      <c r="H156" s="407"/>
      <c r="I156" s="408"/>
      <c r="J156" s="408"/>
      <c r="K156" s="408"/>
      <c r="L156" s="408"/>
      <c r="M156" s="408"/>
      <c r="N156" s="408"/>
      <c r="O156" s="34"/>
      <c r="P156" s="34"/>
    </row>
    <row r="157" spans="3:16" ht="18.600000000000001">
      <c r="C157" s="7"/>
      <c r="D157" s="7"/>
      <c r="E157" s="7"/>
      <c r="F157" s="7"/>
      <c r="G157" s="7"/>
      <c r="H157" s="7"/>
      <c r="I157" s="204"/>
      <c r="J157" s="204"/>
      <c r="K157" s="204"/>
      <c r="L157" s="204"/>
      <c r="M157" s="204"/>
      <c r="N157" s="204"/>
      <c r="O157" s="7"/>
      <c r="P157" s="7"/>
    </row>
    <row r="158" spans="3:16" ht="18.600000000000001">
      <c r="C158" s="407" t="s">
        <v>130</v>
      </c>
      <c r="D158" s="407"/>
      <c r="E158" s="407"/>
      <c r="F158" s="407" t="s">
        <v>131</v>
      </c>
      <c r="G158" s="407"/>
      <c r="H158" s="407"/>
      <c r="I158" s="408"/>
      <c r="J158" s="408"/>
      <c r="K158" s="408"/>
      <c r="L158" s="408"/>
      <c r="M158" s="408"/>
      <c r="N158" s="408"/>
      <c r="O158" s="34"/>
      <c r="P158" s="34"/>
    </row>
    <row r="159" spans="3:16" ht="18.600000000000001">
      <c r="C159" s="7"/>
      <c r="D159" s="7"/>
      <c r="E159" s="7"/>
      <c r="F159" s="7"/>
      <c r="G159" s="7"/>
      <c r="H159" s="7"/>
      <c r="I159" s="204"/>
      <c r="J159" s="204"/>
      <c r="K159" s="204"/>
      <c r="L159" s="204"/>
      <c r="M159" s="204"/>
      <c r="N159" s="204"/>
      <c r="O159" s="7"/>
      <c r="P159" s="7"/>
    </row>
    <row r="160" spans="3:16" ht="18.600000000000001">
      <c r="C160" s="407" t="s">
        <v>132</v>
      </c>
      <c r="D160" s="407"/>
      <c r="E160" s="407"/>
      <c r="F160" s="407" t="s">
        <v>133</v>
      </c>
      <c r="G160" s="407"/>
      <c r="H160" s="407"/>
      <c r="I160" s="408"/>
      <c r="J160" s="408"/>
      <c r="K160" s="408"/>
      <c r="L160" s="408"/>
      <c r="M160" s="408"/>
      <c r="N160" s="408"/>
      <c r="O160" s="34"/>
      <c r="P160" s="34"/>
    </row>
    <row r="161" spans="3:16" ht="18.600000000000001">
      <c r="C161" s="7"/>
      <c r="D161" s="7"/>
      <c r="E161" s="7"/>
      <c r="F161" s="7"/>
      <c r="G161" s="7"/>
      <c r="H161" s="7"/>
      <c r="I161" s="204"/>
      <c r="J161" s="204"/>
      <c r="K161" s="204"/>
      <c r="L161" s="204"/>
      <c r="M161" s="204"/>
      <c r="N161" s="204"/>
      <c r="O161" s="7"/>
      <c r="P161" s="7"/>
    </row>
    <row r="162" spans="3:16" ht="18.600000000000001">
      <c r="C162" s="407" t="s">
        <v>134</v>
      </c>
      <c r="D162" s="407"/>
      <c r="E162" s="407"/>
      <c r="F162" s="407" t="s">
        <v>135</v>
      </c>
      <c r="G162" s="407"/>
      <c r="H162" s="407"/>
      <c r="I162" s="408"/>
      <c r="J162" s="408"/>
      <c r="K162" s="408"/>
      <c r="L162" s="408"/>
      <c r="M162" s="408"/>
      <c r="N162" s="408"/>
      <c r="O162" s="34"/>
      <c r="P162" s="34"/>
    </row>
    <row r="163" spans="3:16" ht="18.600000000000001">
      <c r="C163" s="7"/>
      <c r="D163" s="7"/>
      <c r="E163" s="7"/>
      <c r="F163" s="7"/>
      <c r="G163" s="7"/>
      <c r="H163" s="7"/>
      <c r="I163" s="204"/>
      <c r="J163" s="204"/>
      <c r="K163" s="204"/>
      <c r="L163" s="204"/>
      <c r="M163" s="204"/>
      <c r="N163" s="204"/>
      <c r="O163" s="7"/>
      <c r="P163" s="7"/>
    </row>
    <row r="164" spans="3:16" ht="18.600000000000001">
      <c r="C164" s="407" t="s">
        <v>136</v>
      </c>
      <c r="D164" s="407"/>
      <c r="E164" s="407"/>
      <c r="F164" s="407" t="s">
        <v>137</v>
      </c>
      <c r="G164" s="407"/>
      <c r="H164" s="407"/>
      <c r="I164" s="408"/>
      <c r="J164" s="408"/>
      <c r="K164" s="408"/>
      <c r="L164" s="408"/>
      <c r="M164" s="408"/>
      <c r="N164" s="408"/>
      <c r="O164" s="34"/>
      <c r="P164" s="34"/>
    </row>
    <row r="165" spans="3:16" ht="18.600000000000001">
      <c r="C165" s="7"/>
      <c r="D165" s="7"/>
      <c r="E165" s="7"/>
      <c r="F165" s="7"/>
      <c r="G165" s="7"/>
      <c r="H165" s="7"/>
      <c r="I165" s="204"/>
      <c r="J165" s="204"/>
      <c r="K165" s="204"/>
      <c r="L165" s="204"/>
      <c r="M165" s="204"/>
      <c r="N165" s="204"/>
      <c r="O165" s="7"/>
      <c r="P165" s="7"/>
    </row>
    <row r="166" spans="3:16" ht="18.600000000000001">
      <c r="C166" s="407" t="s">
        <v>138</v>
      </c>
      <c r="D166" s="407"/>
      <c r="E166" s="407"/>
      <c r="F166" s="407" t="s">
        <v>139</v>
      </c>
      <c r="G166" s="407"/>
      <c r="H166" s="407"/>
      <c r="I166" s="408"/>
      <c r="J166" s="408"/>
      <c r="K166" s="408"/>
      <c r="L166" s="408"/>
      <c r="M166" s="408"/>
      <c r="N166" s="408"/>
      <c r="O166" s="34"/>
      <c r="P166" s="34"/>
    </row>
    <row r="167" spans="3:16" ht="18.600000000000001">
      <c r="C167" s="7"/>
      <c r="D167" s="7"/>
      <c r="E167" s="7"/>
      <c r="F167" s="7"/>
      <c r="G167" s="7"/>
      <c r="H167" s="7"/>
      <c r="I167" s="204"/>
      <c r="J167" s="204"/>
      <c r="K167" s="204"/>
      <c r="L167" s="204"/>
      <c r="M167" s="204"/>
      <c r="N167" s="204"/>
      <c r="O167" s="7"/>
      <c r="P167" s="7"/>
    </row>
    <row r="168" spans="3:16" ht="18.600000000000001">
      <c r="C168" s="407" t="s">
        <v>140</v>
      </c>
      <c r="D168" s="407"/>
      <c r="E168" s="407"/>
      <c r="F168" s="407" t="s">
        <v>141</v>
      </c>
      <c r="G168" s="407"/>
      <c r="H168" s="407"/>
      <c r="I168" s="408"/>
      <c r="J168" s="408"/>
      <c r="K168" s="408"/>
      <c r="L168" s="408"/>
      <c r="M168" s="408"/>
      <c r="N168" s="408"/>
      <c r="O168" s="34"/>
      <c r="P168" s="34"/>
    </row>
    <row r="169" spans="3:16" ht="18.600000000000001">
      <c r="C169" s="7"/>
      <c r="D169" s="7"/>
      <c r="E169" s="7"/>
      <c r="F169" s="7"/>
      <c r="G169" s="7"/>
      <c r="H169" s="7"/>
      <c r="I169" s="204"/>
      <c r="J169" s="204"/>
      <c r="K169" s="204"/>
      <c r="L169" s="204"/>
      <c r="M169" s="204"/>
      <c r="N169" s="204"/>
      <c r="O169" s="7"/>
      <c r="P169" s="7"/>
    </row>
    <row r="170" spans="3:16" ht="18.600000000000001">
      <c r="C170" s="407" t="s">
        <v>142</v>
      </c>
      <c r="D170" s="407"/>
      <c r="E170" s="407"/>
      <c r="F170" s="407" t="s">
        <v>143</v>
      </c>
      <c r="G170" s="407"/>
      <c r="H170" s="407"/>
      <c r="I170" s="408"/>
      <c r="J170" s="408"/>
      <c r="K170" s="408"/>
      <c r="L170" s="408"/>
      <c r="M170" s="408"/>
      <c r="N170" s="408"/>
      <c r="O170" s="34"/>
      <c r="P170" s="34"/>
    </row>
    <row r="171" spans="3:16" ht="18.600000000000001">
      <c r="C171" s="7"/>
      <c r="D171" s="7"/>
      <c r="E171" s="7"/>
      <c r="F171" s="7"/>
      <c r="G171" s="7"/>
      <c r="H171" s="7"/>
      <c r="I171" s="204"/>
      <c r="J171" s="204"/>
      <c r="K171" s="204"/>
      <c r="L171" s="204"/>
      <c r="M171" s="204"/>
      <c r="N171" s="204"/>
      <c r="O171" s="7"/>
      <c r="P171" s="7"/>
    </row>
    <row r="172" spans="3:16" ht="18.600000000000001">
      <c r="C172" s="407" t="s">
        <v>144</v>
      </c>
      <c r="D172" s="407"/>
      <c r="E172" s="407"/>
      <c r="F172" s="407" t="s">
        <v>145</v>
      </c>
      <c r="G172" s="407"/>
      <c r="H172" s="407"/>
      <c r="I172" s="408"/>
      <c r="J172" s="408"/>
      <c r="K172" s="408"/>
      <c r="L172" s="408"/>
      <c r="M172" s="408"/>
      <c r="N172" s="408"/>
      <c r="O172" s="34"/>
      <c r="P172" s="34"/>
    </row>
    <row r="173" spans="3:16" ht="18.600000000000001">
      <c r="C173" s="7"/>
      <c r="D173" s="7"/>
      <c r="E173" s="7"/>
      <c r="F173" s="7"/>
      <c r="G173" s="7"/>
      <c r="H173" s="7"/>
      <c r="I173" s="204"/>
      <c r="J173" s="204"/>
      <c r="K173" s="204"/>
      <c r="L173" s="204"/>
      <c r="M173" s="204"/>
      <c r="N173" s="204"/>
      <c r="O173" s="7"/>
      <c r="P173" s="7"/>
    </row>
    <row r="174" spans="3:16" ht="18.600000000000001">
      <c r="C174" s="407" t="s">
        <v>146</v>
      </c>
      <c r="D174" s="407"/>
      <c r="E174" s="407"/>
      <c r="F174" s="407" t="s">
        <v>147</v>
      </c>
      <c r="G174" s="407"/>
      <c r="H174" s="407"/>
      <c r="I174" s="408"/>
      <c r="J174" s="408"/>
      <c r="K174" s="408"/>
      <c r="L174" s="408"/>
      <c r="M174" s="408"/>
      <c r="N174" s="408"/>
      <c r="O174" s="34"/>
      <c r="P174" s="34"/>
    </row>
    <row r="175" spans="3:16" ht="18.600000000000001">
      <c r="C175" s="7"/>
      <c r="D175" s="7"/>
      <c r="E175" s="7"/>
      <c r="F175" s="7"/>
      <c r="G175" s="7"/>
      <c r="H175" s="7"/>
      <c r="I175" s="204"/>
      <c r="J175" s="204"/>
      <c r="K175" s="204"/>
      <c r="L175" s="204"/>
      <c r="M175" s="204"/>
      <c r="N175" s="204"/>
      <c r="O175" s="7"/>
      <c r="P175" s="7"/>
    </row>
    <row r="176" spans="3:16" ht="18.600000000000001">
      <c r="C176" s="407" t="s">
        <v>148</v>
      </c>
      <c r="D176" s="407"/>
      <c r="E176" s="407"/>
      <c r="F176" s="407" t="s">
        <v>149</v>
      </c>
      <c r="G176" s="407"/>
      <c r="H176" s="407"/>
      <c r="I176" s="408"/>
      <c r="J176" s="408"/>
      <c r="K176" s="408"/>
      <c r="L176" s="408"/>
      <c r="M176" s="408"/>
      <c r="N176" s="408"/>
      <c r="O176" s="34"/>
      <c r="P176" s="34"/>
    </row>
    <row r="177" spans="3:16" ht="18.600000000000001">
      <c r="C177" s="7"/>
      <c r="D177" s="7"/>
      <c r="E177" s="7"/>
      <c r="F177" s="7"/>
      <c r="G177" s="7"/>
      <c r="H177" s="7"/>
      <c r="I177" s="204"/>
      <c r="J177" s="204"/>
      <c r="K177" s="204"/>
      <c r="L177" s="204"/>
      <c r="M177" s="204"/>
      <c r="N177" s="204"/>
      <c r="O177" s="7"/>
      <c r="P177" s="7"/>
    </row>
    <row r="178" spans="3:16" ht="18.600000000000001">
      <c r="C178" s="407" t="s">
        <v>280</v>
      </c>
      <c r="D178" s="407"/>
      <c r="E178" s="407"/>
      <c r="F178" s="407" t="s">
        <v>281</v>
      </c>
      <c r="G178" s="407"/>
      <c r="H178" s="407"/>
      <c r="I178" s="408"/>
      <c r="J178" s="408"/>
      <c r="K178" s="408"/>
      <c r="L178" s="408"/>
      <c r="M178" s="408"/>
      <c r="N178" s="408"/>
      <c r="O178" s="34"/>
      <c r="P178" s="34"/>
    </row>
    <row r="179" spans="3:16" ht="18.600000000000001">
      <c r="C179" s="7"/>
      <c r="D179" s="7"/>
      <c r="E179" s="7"/>
      <c r="F179" s="7"/>
      <c r="G179" s="7"/>
      <c r="H179" s="7"/>
      <c r="I179" s="204"/>
      <c r="J179" s="204"/>
      <c r="K179" s="204"/>
      <c r="L179" s="204"/>
      <c r="M179" s="204"/>
      <c r="N179" s="204"/>
      <c r="O179" s="7"/>
      <c r="P179" s="7"/>
    </row>
    <row r="180" spans="3:16" ht="18.600000000000001">
      <c r="C180" s="407" t="s">
        <v>282</v>
      </c>
      <c r="D180" s="407"/>
      <c r="E180" s="407"/>
      <c r="F180" s="407" t="s">
        <v>283</v>
      </c>
      <c r="G180" s="407"/>
      <c r="H180" s="407"/>
      <c r="I180" s="408"/>
      <c r="J180" s="408"/>
      <c r="K180" s="408"/>
      <c r="L180" s="408"/>
      <c r="M180" s="408"/>
      <c r="N180" s="408"/>
      <c r="O180" s="34"/>
      <c r="P180" s="34"/>
    </row>
    <row r="181" spans="3:16" ht="18.600000000000001">
      <c r="C181" s="7"/>
      <c r="D181" s="7"/>
      <c r="E181" s="7"/>
      <c r="F181" s="7"/>
      <c r="G181" s="7"/>
      <c r="H181" s="7"/>
      <c r="I181" s="204"/>
      <c r="J181" s="204"/>
      <c r="K181" s="204"/>
      <c r="L181" s="204"/>
      <c r="M181" s="204"/>
      <c r="N181" s="204"/>
      <c r="O181" s="7"/>
      <c r="P181" s="7"/>
    </row>
    <row r="182" spans="3:16" ht="18.600000000000001">
      <c r="C182" s="407" t="s">
        <v>284</v>
      </c>
      <c r="D182" s="407"/>
      <c r="E182" s="407"/>
      <c r="F182" s="407" t="s">
        <v>285</v>
      </c>
      <c r="G182" s="407"/>
      <c r="H182" s="407"/>
      <c r="I182" s="408"/>
      <c r="J182" s="408"/>
      <c r="K182" s="408"/>
      <c r="L182" s="408"/>
      <c r="M182" s="408"/>
      <c r="N182" s="408"/>
      <c r="O182" s="34"/>
      <c r="P182" s="34"/>
    </row>
    <row r="183" spans="3:16" ht="18.600000000000001">
      <c r="C183" s="7"/>
      <c r="D183" s="7"/>
      <c r="E183" s="7"/>
      <c r="F183" s="7"/>
      <c r="G183" s="7"/>
      <c r="H183" s="7"/>
      <c r="I183" s="204"/>
      <c r="J183" s="204"/>
      <c r="K183" s="204"/>
      <c r="L183" s="204"/>
      <c r="M183" s="204"/>
      <c r="N183" s="204"/>
      <c r="O183" s="7"/>
      <c r="P183" s="7"/>
    </row>
    <row r="184" spans="3:16" ht="18.600000000000001">
      <c r="C184" s="407" t="s">
        <v>286</v>
      </c>
      <c r="D184" s="407"/>
      <c r="E184" s="407"/>
      <c r="F184" s="407" t="s">
        <v>287</v>
      </c>
      <c r="G184" s="407"/>
      <c r="H184" s="407"/>
      <c r="I184" s="408"/>
      <c r="J184" s="408"/>
      <c r="K184" s="408"/>
      <c r="L184" s="408"/>
      <c r="M184" s="408"/>
      <c r="N184" s="408"/>
      <c r="O184" s="34"/>
      <c r="P184" s="34"/>
    </row>
    <row r="185" spans="3:16" ht="18.600000000000001">
      <c r="C185" s="7"/>
      <c r="D185" s="7"/>
      <c r="E185" s="7"/>
      <c r="F185" s="7"/>
      <c r="G185" s="7"/>
      <c r="H185" s="7"/>
      <c r="I185" s="204"/>
      <c r="J185" s="204"/>
      <c r="K185" s="204"/>
      <c r="L185" s="204"/>
      <c r="M185" s="204"/>
      <c r="N185" s="204"/>
      <c r="O185" s="7"/>
      <c r="P185" s="7"/>
    </row>
    <row r="186" spans="3:16" ht="18.600000000000001">
      <c r="C186" s="407" t="s">
        <v>288</v>
      </c>
      <c r="D186" s="407"/>
      <c r="E186" s="407"/>
      <c r="F186" s="407" t="s">
        <v>289</v>
      </c>
      <c r="G186" s="407"/>
      <c r="H186" s="407"/>
      <c r="I186" s="408"/>
      <c r="J186" s="408"/>
      <c r="K186" s="408"/>
      <c r="L186" s="408"/>
      <c r="M186" s="408"/>
      <c r="N186" s="408"/>
      <c r="O186" s="34"/>
      <c r="P186" s="34"/>
    </row>
    <row r="187" spans="3:16" ht="18.600000000000001">
      <c r="C187" s="7"/>
      <c r="D187" s="7"/>
      <c r="E187" s="7"/>
      <c r="F187" s="7"/>
      <c r="G187" s="7"/>
      <c r="H187" s="7"/>
      <c r="I187" s="204"/>
      <c r="J187" s="204"/>
      <c r="K187" s="204"/>
      <c r="L187" s="204"/>
      <c r="M187" s="204"/>
      <c r="N187" s="204"/>
      <c r="O187" s="7"/>
      <c r="P187" s="7"/>
    </row>
    <row r="188" spans="3:16" ht="18.600000000000001">
      <c r="C188" s="407" t="s">
        <v>290</v>
      </c>
      <c r="D188" s="407"/>
      <c r="E188" s="407"/>
      <c r="F188" s="407" t="s">
        <v>291</v>
      </c>
      <c r="G188" s="407"/>
      <c r="H188" s="407"/>
      <c r="I188" s="408"/>
      <c r="J188" s="408"/>
      <c r="K188" s="408"/>
      <c r="L188" s="408"/>
      <c r="M188" s="408"/>
      <c r="N188" s="408"/>
      <c r="O188" s="34"/>
      <c r="P188" s="34"/>
    </row>
    <row r="189" spans="3:16" ht="18.600000000000001">
      <c r="C189" s="7"/>
      <c r="D189" s="7"/>
      <c r="E189" s="7"/>
      <c r="F189" s="7"/>
      <c r="G189" s="7"/>
      <c r="H189" s="7"/>
      <c r="I189" s="204"/>
      <c r="J189" s="204"/>
      <c r="K189" s="204"/>
      <c r="L189" s="204"/>
      <c r="M189" s="204"/>
      <c r="N189" s="204"/>
      <c r="O189" s="7"/>
      <c r="P189" s="7"/>
    </row>
    <row r="190" spans="3:16" ht="18.600000000000001">
      <c r="C190" s="407" t="s">
        <v>292</v>
      </c>
      <c r="D190" s="407"/>
      <c r="E190" s="407"/>
      <c r="F190" s="407" t="s">
        <v>293</v>
      </c>
      <c r="G190" s="407"/>
      <c r="H190" s="407"/>
      <c r="I190" s="408"/>
      <c r="J190" s="408"/>
      <c r="K190" s="408"/>
      <c r="L190" s="408"/>
      <c r="M190" s="408"/>
      <c r="N190" s="408"/>
      <c r="O190" s="34"/>
      <c r="P190" s="34"/>
    </row>
    <row r="191" spans="3:16" ht="18.600000000000001">
      <c r="C191" s="7"/>
      <c r="D191" s="7"/>
      <c r="E191" s="7"/>
      <c r="F191" s="7"/>
      <c r="G191" s="7"/>
      <c r="H191" s="7"/>
      <c r="I191" s="204"/>
      <c r="J191" s="204"/>
      <c r="K191" s="204"/>
      <c r="L191" s="204"/>
      <c r="M191" s="204"/>
      <c r="N191" s="204"/>
      <c r="O191" s="7"/>
      <c r="P191" s="7"/>
    </row>
    <row r="192" spans="3:16" ht="18.600000000000001">
      <c r="C192" s="407" t="s">
        <v>294</v>
      </c>
      <c r="D192" s="407"/>
      <c r="E192" s="407"/>
      <c r="F192" s="407" t="s">
        <v>295</v>
      </c>
      <c r="G192" s="407"/>
      <c r="H192" s="407"/>
      <c r="I192" s="408"/>
      <c r="J192" s="408"/>
      <c r="K192" s="408"/>
      <c r="L192" s="408"/>
      <c r="M192" s="408"/>
      <c r="N192" s="408"/>
      <c r="O192" s="34"/>
      <c r="P192" s="34"/>
    </row>
    <row r="193" spans="3:16" ht="18.600000000000001">
      <c r="C193" s="7"/>
      <c r="D193" s="7"/>
      <c r="E193" s="7"/>
      <c r="F193" s="7"/>
      <c r="G193" s="7"/>
      <c r="H193" s="7"/>
      <c r="I193" s="204"/>
      <c r="J193" s="204"/>
      <c r="K193" s="204"/>
      <c r="L193" s="204"/>
      <c r="M193" s="204"/>
      <c r="N193" s="204"/>
      <c r="O193" s="7"/>
      <c r="P193" s="7"/>
    </row>
    <row r="194" spans="3:16" ht="18.600000000000001">
      <c r="C194" s="407" t="s">
        <v>296</v>
      </c>
      <c r="D194" s="407"/>
      <c r="E194" s="407"/>
      <c r="F194" s="407" t="s">
        <v>297</v>
      </c>
      <c r="G194" s="407"/>
      <c r="H194" s="407"/>
      <c r="I194" s="408"/>
      <c r="J194" s="408"/>
      <c r="K194" s="408"/>
      <c r="L194" s="408"/>
      <c r="M194" s="408"/>
      <c r="N194" s="408"/>
      <c r="O194" s="34"/>
      <c r="P194" s="34"/>
    </row>
    <row r="195" spans="3:16" ht="18.600000000000001">
      <c r="C195" s="7"/>
      <c r="D195" s="7"/>
      <c r="E195" s="7"/>
      <c r="F195" s="7"/>
      <c r="G195" s="7"/>
      <c r="H195" s="7"/>
      <c r="I195" s="204"/>
      <c r="J195" s="204"/>
      <c r="K195" s="204"/>
      <c r="L195" s="204"/>
      <c r="M195" s="204"/>
      <c r="N195" s="204"/>
      <c r="O195" s="7"/>
      <c r="P195" s="7"/>
    </row>
    <row r="196" spans="3:16" ht="18.600000000000001">
      <c r="C196" s="407" t="s">
        <v>298</v>
      </c>
      <c r="D196" s="407"/>
      <c r="E196" s="407"/>
      <c r="F196" s="407" t="s">
        <v>299</v>
      </c>
      <c r="G196" s="407"/>
      <c r="H196" s="407"/>
      <c r="I196" s="408"/>
      <c r="J196" s="408"/>
      <c r="K196" s="408"/>
      <c r="L196" s="408"/>
      <c r="M196" s="408"/>
      <c r="N196" s="408"/>
      <c r="O196" s="34"/>
      <c r="P196" s="34"/>
    </row>
    <row r="197" spans="3:16" ht="18.600000000000001">
      <c r="C197" s="7"/>
      <c r="D197" s="7"/>
      <c r="E197" s="7"/>
      <c r="F197" s="7"/>
      <c r="G197" s="7"/>
      <c r="H197" s="7"/>
      <c r="I197" s="204"/>
      <c r="J197" s="204"/>
      <c r="K197" s="204"/>
      <c r="L197" s="204"/>
      <c r="M197" s="204"/>
      <c r="N197" s="204"/>
      <c r="O197" s="7"/>
      <c r="P197" s="7"/>
    </row>
    <row r="198" spans="3:16" ht="18.600000000000001">
      <c r="C198" s="407" t="s">
        <v>300</v>
      </c>
      <c r="D198" s="407"/>
      <c r="E198" s="407"/>
      <c r="F198" s="407" t="s">
        <v>301</v>
      </c>
      <c r="G198" s="407"/>
      <c r="H198" s="407"/>
      <c r="I198" s="408"/>
      <c r="J198" s="408"/>
      <c r="K198" s="408"/>
      <c r="L198" s="408"/>
      <c r="M198" s="408"/>
      <c r="N198" s="408"/>
      <c r="O198" s="34"/>
      <c r="P198" s="34"/>
    </row>
    <row r="199" spans="3:16" ht="18.600000000000001">
      <c r="C199" s="7"/>
      <c r="D199" s="7"/>
      <c r="E199" s="7"/>
      <c r="F199" s="7"/>
      <c r="G199" s="7"/>
      <c r="H199" s="7"/>
      <c r="I199" s="204"/>
      <c r="J199" s="204"/>
      <c r="K199" s="204"/>
      <c r="L199" s="204"/>
      <c r="M199" s="204"/>
      <c r="N199" s="204"/>
      <c r="O199" s="7"/>
      <c r="P199" s="7"/>
    </row>
    <row r="200" spans="3:16" ht="18.600000000000001">
      <c r="C200" s="407" t="s">
        <v>302</v>
      </c>
      <c r="D200" s="407"/>
      <c r="E200" s="407"/>
      <c r="F200" s="407" t="s">
        <v>303</v>
      </c>
      <c r="G200" s="407"/>
      <c r="H200" s="407"/>
      <c r="I200" s="408"/>
      <c r="J200" s="408"/>
      <c r="K200" s="408"/>
      <c r="L200" s="408"/>
      <c r="M200" s="408"/>
      <c r="N200" s="408"/>
      <c r="O200" s="34"/>
      <c r="P200" s="34"/>
    </row>
    <row r="201" spans="3:16" ht="18.600000000000001">
      <c r="C201" s="7"/>
      <c r="D201" s="7"/>
      <c r="E201" s="7"/>
      <c r="F201" s="7"/>
      <c r="G201" s="7"/>
      <c r="H201" s="7"/>
      <c r="I201" s="204"/>
      <c r="J201" s="204"/>
      <c r="K201" s="204"/>
      <c r="L201" s="204"/>
      <c r="M201" s="204"/>
      <c r="N201" s="204"/>
      <c r="O201" s="7"/>
      <c r="P201" s="7"/>
    </row>
    <row r="202" spans="3:16" ht="18.600000000000001">
      <c r="C202" s="407" t="s">
        <v>304</v>
      </c>
      <c r="D202" s="407"/>
      <c r="E202" s="407"/>
      <c r="F202" s="407" t="s">
        <v>305</v>
      </c>
      <c r="G202" s="407"/>
      <c r="H202" s="407"/>
      <c r="I202" s="408"/>
      <c r="J202" s="408"/>
      <c r="K202" s="408"/>
      <c r="L202" s="408"/>
      <c r="M202" s="408"/>
      <c r="N202" s="408"/>
      <c r="O202" s="34"/>
      <c r="P202" s="34"/>
    </row>
    <row r="203" spans="3:16" ht="18.600000000000001">
      <c r="C203" s="7"/>
      <c r="D203" s="7"/>
      <c r="E203" s="7"/>
      <c r="F203" s="7"/>
      <c r="G203" s="7"/>
      <c r="H203" s="7"/>
      <c r="I203" s="204"/>
      <c r="J203" s="204"/>
      <c r="K203" s="204"/>
      <c r="L203" s="204"/>
      <c r="M203" s="204"/>
      <c r="N203" s="204"/>
      <c r="O203" s="7"/>
      <c r="P203" s="7"/>
    </row>
    <row r="204" spans="3:16" ht="18.600000000000001">
      <c r="C204" s="407" t="s">
        <v>306</v>
      </c>
      <c r="D204" s="407"/>
      <c r="E204" s="407"/>
      <c r="F204" s="407" t="s">
        <v>307</v>
      </c>
      <c r="G204" s="407"/>
      <c r="H204" s="407"/>
      <c r="I204" s="408"/>
      <c r="J204" s="408"/>
      <c r="K204" s="408"/>
      <c r="L204" s="408"/>
      <c r="M204" s="408"/>
      <c r="N204" s="408"/>
      <c r="O204" s="34"/>
      <c r="P204" s="34"/>
    </row>
    <row r="205" spans="3:16" ht="18.600000000000001">
      <c r="C205" s="7"/>
      <c r="D205" s="7"/>
      <c r="E205" s="7"/>
      <c r="F205" s="7"/>
      <c r="G205" s="7"/>
      <c r="H205" s="7"/>
      <c r="I205" s="204"/>
      <c r="J205" s="204"/>
      <c r="K205" s="204"/>
      <c r="L205" s="204"/>
      <c r="M205" s="204"/>
      <c r="N205" s="204"/>
      <c r="O205" s="7"/>
      <c r="P205" s="7"/>
    </row>
    <row r="206" spans="3:16" ht="18.600000000000001">
      <c r="C206" s="407" t="s">
        <v>308</v>
      </c>
      <c r="D206" s="407"/>
      <c r="E206" s="407"/>
      <c r="F206" s="407" t="s">
        <v>309</v>
      </c>
      <c r="G206" s="407"/>
      <c r="H206" s="407"/>
      <c r="I206" s="408"/>
      <c r="J206" s="408"/>
      <c r="K206" s="408"/>
      <c r="L206" s="408"/>
      <c r="M206" s="408"/>
      <c r="N206" s="408"/>
      <c r="O206" s="34"/>
      <c r="P206" s="34"/>
    </row>
    <row r="207" spans="3:16" ht="18.600000000000001">
      <c r="C207" s="7"/>
      <c r="D207" s="7"/>
      <c r="E207" s="7"/>
      <c r="F207" s="7"/>
      <c r="G207" s="7"/>
      <c r="H207" s="7"/>
      <c r="I207" s="204"/>
      <c r="J207" s="204"/>
      <c r="K207" s="204"/>
      <c r="L207" s="204"/>
      <c r="M207" s="204"/>
      <c r="N207" s="204"/>
      <c r="O207" s="7"/>
      <c r="P207" s="7"/>
    </row>
    <row r="208" spans="3:16" ht="18.600000000000001">
      <c r="C208" s="407" t="s">
        <v>310</v>
      </c>
      <c r="D208" s="407"/>
      <c r="E208" s="407"/>
      <c r="F208" s="407" t="s">
        <v>311</v>
      </c>
      <c r="G208" s="407"/>
      <c r="H208" s="407"/>
      <c r="I208" s="408"/>
      <c r="J208" s="408"/>
      <c r="K208" s="408"/>
      <c r="L208" s="408"/>
      <c r="M208" s="408"/>
      <c r="N208" s="408"/>
      <c r="O208" s="34"/>
      <c r="P208" s="34"/>
    </row>
    <row r="209" spans="3:16" ht="18.600000000000001">
      <c r="C209" s="7"/>
      <c r="D209" s="7"/>
      <c r="E209" s="7"/>
      <c r="F209" s="7"/>
      <c r="G209" s="7"/>
      <c r="H209" s="7"/>
      <c r="I209" s="204"/>
      <c r="J209" s="204"/>
      <c r="K209" s="204"/>
      <c r="L209" s="204"/>
      <c r="M209" s="204"/>
      <c r="N209" s="204"/>
      <c r="O209" s="7"/>
      <c r="P209" s="7"/>
    </row>
    <row r="210" spans="3:16" ht="18.600000000000001">
      <c r="C210" s="407" t="s">
        <v>312</v>
      </c>
      <c r="D210" s="407"/>
      <c r="E210" s="407"/>
      <c r="F210" s="407" t="s">
        <v>313</v>
      </c>
      <c r="G210" s="407"/>
      <c r="H210" s="407"/>
      <c r="I210" s="408"/>
      <c r="J210" s="408"/>
      <c r="K210" s="408"/>
      <c r="L210" s="408"/>
      <c r="M210" s="408"/>
      <c r="N210" s="408"/>
      <c r="O210" s="34"/>
      <c r="P210" s="34"/>
    </row>
    <row r="211" spans="3:16" ht="18.600000000000001">
      <c r="C211" s="7"/>
      <c r="D211" s="7"/>
      <c r="E211" s="7"/>
      <c r="F211" s="7"/>
      <c r="G211" s="7"/>
      <c r="H211" s="7"/>
      <c r="I211" s="204"/>
      <c r="J211" s="204"/>
      <c r="K211" s="204"/>
      <c r="L211" s="204"/>
      <c r="M211" s="204"/>
      <c r="N211" s="204"/>
      <c r="O211" s="7"/>
      <c r="P211" s="7"/>
    </row>
    <row r="212" spans="3:16" ht="18.600000000000001">
      <c r="C212" s="407" t="s">
        <v>314</v>
      </c>
      <c r="D212" s="407"/>
      <c r="E212" s="407"/>
      <c r="F212" s="407" t="s">
        <v>315</v>
      </c>
      <c r="G212" s="407"/>
      <c r="H212" s="407"/>
      <c r="I212" s="408"/>
      <c r="J212" s="408"/>
      <c r="K212" s="408"/>
      <c r="L212" s="408"/>
      <c r="M212" s="408"/>
      <c r="N212" s="408"/>
      <c r="O212" s="34"/>
      <c r="P212" s="34"/>
    </row>
    <row r="213" spans="3:16" ht="18.600000000000001">
      <c r="C213" s="7"/>
      <c r="D213" s="7"/>
      <c r="E213" s="7"/>
      <c r="F213" s="7"/>
      <c r="G213" s="7"/>
      <c r="H213" s="7"/>
      <c r="I213" s="204"/>
      <c r="J213" s="204"/>
      <c r="K213" s="204"/>
      <c r="L213" s="204"/>
      <c r="M213" s="204"/>
      <c r="N213" s="204"/>
      <c r="O213" s="7"/>
      <c r="P213" s="7"/>
    </row>
    <row r="214" spans="3:16" ht="18.600000000000001">
      <c r="C214" s="407" t="s">
        <v>316</v>
      </c>
      <c r="D214" s="407"/>
      <c r="E214" s="407"/>
      <c r="F214" s="407" t="s">
        <v>317</v>
      </c>
      <c r="G214" s="407"/>
      <c r="H214" s="407"/>
      <c r="I214" s="408"/>
      <c r="J214" s="408"/>
      <c r="K214" s="408"/>
      <c r="L214" s="408"/>
      <c r="M214" s="408"/>
      <c r="N214" s="408"/>
      <c r="O214" s="34"/>
      <c r="P214" s="34"/>
    </row>
    <row r="215" spans="3:16" ht="18.600000000000001">
      <c r="C215" s="7"/>
      <c r="D215" s="7"/>
      <c r="E215" s="7"/>
      <c r="F215" s="7"/>
      <c r="G215" s="7"/>
      <c r="H215" s="7"/>
      <c r="I215" s="204"/>
      <c r="J215" s="204"/>
      <c r="K215" s="204"/>
      <c r="L215" s="204"/>
      <c r="M215" s="204"/>
      <c r="N215" s="204"/>
      <c r="O215" s="7"/>
      <c r="P215" s="7"/>
    </row>
    <row r="216" spans="3:16" ht="18.600000000000001">
      <c r="C216" s="407" t="s">
        <v>318</v>
      </c>
      <c r="D216" s="407"/>
      <c r="E216" s="407"/>
      <c r="F216" s="407" t="s">
        <v>319</v>
      </c>
      <c r="G216" s="407"/>
      <c r="H216" s="407"/>
      <c r="I216" s="408"/>
      <c r="J216" s="408"/>
      <c r="K216" s="408"/>
      <c r="L216" s="408"/>
      <c r="M216" s="408"/>
      <c r="N216" s="408"/>
      <c r="O216" s="34"/>
      <c r="P216" s="34"/>
    </row>
    <row r="217" spans="3:16" ht="18.600000000000001">
      <c r="C217" s="7"/>
      <c r="D217" s="7"/>
      <c r="E217" s="7"/>
      <c r="F217" s="7"/>
      <c r="G217" s="7"/>
      <c r="H217" s="7"/>
      <c r="I217" s="204"/>
      <c r="J217" s="204"/>
      <c r="K217" s="204"/>
      <c r="L217" s="204"/>
      <c r="M217" s="204"/>
      <c r="N217" s="204"/>
      <c r="O217" s="7"/>
      <c r="P217" s="7"/>
    </row>
    <row r="218" spans="3:16" ht="18.600000000000001">
      <c r="C218" s="29" t="s">
        <v>320</v>
      </c>
      <c r="D218" s="29"/>
      <c r="E218" s="29"/>
      <c r="F218" s="29" t="s">
        <v>321</v>
      </c>
      <c r="G218" s="29"/>
      <c r="H218" s="29"/>
      <c r="I218" s="402"/>
      <c r="J218" s="402"/>
      <c r="K218" s="402"/>
      <c r="L218" s="402"/>
      <c r="M218" s="402"/>
      <c r="N218" s="402"/>
      <c r="O218" s="34"/>
      <c r="P218" s="34"/>
    </row>
    <row r="219" spans="3:16" ht="18.600000000000001">
      <c r="C219" s="7"/>
      <c r="D219" s="7"/>
      <c r="E219" s="7"/>
      <c r="F219" s="7"/>
      <c r="G219" s="7"/>
      <c r="H219" s="7"/>
      <c r="I219" s="204"/>
      <c r="J219" s="204"/>
      <c r="K219" s="204"/>
      <c r="L219" s="204"/>
      <c r="M219" s="204"/>
      <c r="N219" s="204"/>
      <c r="O219" s="7"/>
      <c r="P219" s="7"/>
    </row>
    <row r="220" spans="3:16" ht="18.600000000000001">
      <c r="C220" s="407" t="s">
        <v>322</v>
      </c>
      <c r="D220" s="407"/>
      <c r="E220" s="407"/>
      <c r="F220" s="407" t="s">
        <v>323</v>
      </c>
      <c r="G220" s="407"/>
      <c r="H220" s="407"/>
      <c r="I220" s="408"/>
      <c r="J220" s="408"/>
      <c r="K220" s="408"/>
      <c r="L220" s="408"/>
      <c r="M220" s="408"/>
      <c r="N220" s="408"/>
      <c r="O220" s="34"/>
      <c r="P220" s="34"/>
    </row>
    <row r="221" spans="3:16" ht="18.600000000000001">
      <c r="C221" s="7"/>
      <c r="D221" s="7"/>
      <c r="E221" s="7"/>
      <c r="F221" s="7"/>
      <c r="G221" s="7"/>
      <c r="H221" s="7"/>
      <c r="I221" s="204"/>
      <c r="J221" s="204"/>
      <c r="K221" s="204"/>
      <c r="L221" s="204"/>
      <c r="M221" s="204"/>
      <c r="N221" s="204"/>
      <c r="O221" s="7"/>
      <c r="P221" s="7"/>
    </row>
    <row r="222" spans="3:16" ht="18.600000000000001">
      <c r="C222" s="407" t="s">
        <v>324</v>
      </c>
      <c r="D222" s="407"/>
      <c r="E222" s="407"/>
      <c r="F222" s="407" t="s">
        <v>325</v>
      </c>
      <c r="G222" s="407"/>
      <c r="H222" s="407"/>
      <c r="I222" s="408"/>
      <c r="J222" s="408"/>
      <c r="K222" s="408"/>
      <c r="L222" s="408"/>
      <c r="M222" s="408"/>
      <c r="N222" s="408"/>
      <c r="O222" s="34"/>
      <c r="P222" s="34"/>
    </row>
    <row r="223" spans="3:16" ht="18.600000000000001">
      <c r="C223" s="7"/>
      <c r="D223" s="7"/>
      <c r="E223" s="7"/>
      <c r="F223" s="7"/>
      <c r="G223" s="7"/>
      <c r="H223" s="7"/>
      <c r="I223" s="204"/>
      <c r="J223" s="204"/>
      <c r="K223" s="204"/>
      <c r="L223" s="204"/>
      <c r="M223" s="204"/>
      <c r="N223" s="204"/>
      <c r="O223" s="7"/>
      <c r="P223" s="7"/>
    </row>
    <row r="224" spans="3:16" ht="18.600000000000001">
      <c r="C224" s="407" t="s">
        <v>326</v>
      </c>
      <c r="D224" s="407"/>
      <c r="E224" s="407"/>
      <c r="F224" s="407" t="s">
        <v>327</v>
      </c>
      <c r="G224" s="407"/>
      <c r="H224" s="407"/>
      <c r="I224" s="408"/>
      <c r="J224" s="408"/>
      <c r="K224" s="408"/>
      <c r="L224" s="408"/>
      <c r="M224" s="408"/>
      <c r="N224" s="408"/>
      <c r="O224" s="34"/>
      <c r="P224" s="34"/>
    </row>
    <row r="225" spans="3:16" ht="18.600000000000001">
      <c r="C225" s="7"/>
      <c r="D225" s="7"/>
      <c r="E225" s="7"/>
      <c r="F225" s="7"/>
      <c r="G225" s="7"/>
      <c r="H225" s="7"/>
      <c r="I225" s="204"/>
      <c r="J225" s="204"/>
      <c r="K225" s="204"/>
      <c r="L225" s="204"/>
      <c r="M225" s="204"/>
      <c r="N225" s="204"/>
      <c r="O225" s="7"/>
      <c r="P225" s="7"/>
    </row>
    <row r="226" spans="3:16" ht="18.600000000000001">
      <c r="C226" s="407" t="s">
        <v>328</v>
      </c>
      <c r="D226" s="407"/>
      <c r="E226" s="407"/>
      <c r="F226" s="407" t="s">
        <v>329</v>
      </c>
      <c r="G226" s="407"/>
      <c r="H226" s="407"/>
      <c r="I226" s="408"/>
      <c r="J226" s="408"/>
      <c r="K226" s="408"/>
      <c r="L226" s="408"/>
      <c r="M226" s="408"/>
      <c r="N226" s="408"/>
      <c r="O226" s="34"/>
      <c r="P226" s="34"/>
    </row>
    <row r="227" spans="3:16" ht="18.600000000000001">
      <c r="C227" s="7"/>
      <c r="D227" s="7"/>
      <c r="E227" s="7"/>
      <c r="F227" s="7"/>
      <c r="G227" s="7"/>
      <c r="H227" s="7"/>
      <c r="I227" s="204"/>
      <c r="J227" s="204"/>
      <c r="K227" s="204"/>
      <c r="L227" s="204"/>
      <c r="M227" s="204"/>
      <c r="N227" s="204"/>
      <c r="O227" s="7"/>
      <c r="P227" s="7"/>
    </row>
    <row r="228" spans="3:16" ht="18.600000000000001">
      <c r="C228" s="407" t="s">
        <v>330</v>
      </c>
      <c r="D228" s="407"/>
      <c r="E228" s="407"/>
      <c r="F228" s="407" t="s">
        <v>331</v>
      </c>
      <c r="G228" s="407"/>
      <c r="H228" s="407"/>
      <c r="I228" s="408"/>
      <c r="J228" s="408"/>
      <c r="K228" s="408"/>
      <c r="L228" s="408"/>
      <c r="M228" s="408"/>
      <c r="N228" s="408"/>
      <c r="O228" s="34"/>
      <c r="P228" s="34"/>
    </row>
    <row r="229" spans="3:16" ht="18.600000000000001">
      <c r="C229" s="7"/>
      <c r="D229" s="7"/>
      <c r="E229" s="7"/>
      <c r="F229" s="7"/>
      <c r="G229" s="7"/>
      <c r="H229" s="7"/>
      <c r="I229" s="204"/>
      <c r="J229" s="204"/>
      <c r="K229" s="204"/>
      <c r="L229" s="204"/>
      <c r="M229" s="204"/>
      <c r="N229" s="204"/>
      <c r="O229" s="7"/>
      <c r="P229" s="7"/>
    </row>
    <row r="230" spans="3:16" ht="18.600000000000001">
      <c r="C230" s="407" t="s">
        <v>332</v>
      </c>
      <c r="D230" s="407"/>
      <c r="E230" s="407"/>
      <c r="F230" s="407" t="s">
        <v>333</v>
      </c>
      <c r="G230" s="407"/>
      <c r="H230" s="407"/>
      <c r="I230" s="408"/>
      <c r="J230" s="408"/>
      <c r="K230" s="408"/>
      <c r="L230" s="408"/>
      <c r="M230" s="408"/>
      <c r="N230" s="408"/>
      <c r="O230" s="34"/>
      <c r="P230" s="34"/>
    </row>
    <row r="231" spans="3:16" ht="18.600000000000001">
      <c r="C231" s="7"/>
      <c r="D231" s="7"/>
      <c r="E231" s="7"/>
      <c r="F231" s="7"/>
      <c r="G231" s="7"/>
      <c r="H231" s="7"/>
      <c r="I231" s="204"/>
      <c r="J231" s="204"/>
      <c r="K231" s="204"/>
      <c r="L231" s="204"/>
      <c r="M231" s="204"/>
      <c r="N231" s="204"/>
      <c r="O231" s="7"/>
      <c r="P231" s="7"/>
    </row>
    <row r="232" spans="3:16" ht="18.600000000000001">
      <c r="C232" s="407" t="s">
        <v>334</v>
      </c>
      <c r="D232" s="407"/>
      <c r="E232" s="407"/>
      <c r="F232" s="407" t="s">
        <v>335</v>
      </c>
      <c r="G232" s="407"/>
      <c r="H232" s="407"/>
      <c r="I232" s="408"/>
      <c r="J232" s="408"/>
      <c r="K232" s="408"/>
      <c r="L232" s="408"/>
      <c r="M232" s="408"/>
      <c r="N232" s="408"/>
      <c r="O232" s="34"/>
      <c r="P232" s="34"/>
    </row>
    <row r="233" spans="3:16" ht="18.600000000000001">
      <c r="C233" s="7"/>
      <c r="D233" s="7"/>
      <c r="E233" s="7"/>
      <c r="F233" s="7"/>
      <c r="G233" s="7"/>
      <c r="H233" s="7"/>
      <c r="I233" s="204"/>
      <c r="J233" s="204"/>
      <c r="K233" s="204"/>
      <c r="L233" s="204"/>
      <c r="M233" s="204"/>
      <c r="N233" s="204"/>
      <c r="O233" s="7"/>
      <c r="P233" s="7"/>
    </row>
    <row r="234" spans="3:16" ht="18.600000000000001">
      <c r="C234" s="407" t="s">
        <v>336</v>
      </c>
      <c r="D234" s="407"/>
      <c r="E234" s="407"/>
      <c r="F234" s="407" t="s">
        <v>337</v>
      </c>
      <c r="G234" s="407"/>
      <c r="H234" s="407"/>
      <c r="I234" s="408"/>
      <c r="J234" s="408"/>
      <c r="K234" s="418"/>
      <c r="L234" s="408"/>
      <c r="M234" s="408"/>
      <c r="N234" s="408"/>
      <c r="O234" s="34"/>
      <c r="P234" s="34"/>
    </row>
    <row r="235" spans="3:16" ht="18.600000000000001">
      <c r="C235" s="7"/>
      <c r="D235" s="7"/>
      <c r="E235" s="7"/>
      <c r="F235" s="7"/>
      <c r="G235" s="7"/>
      <c r="H235" s="7"/>
      <c r="I235" s="204"/>
      <c r="J235" s="204"/>
      <c r="K235" s="204"/>
      <c r="L235" s="204"/>
      <c r="M235" s="204"/>
      <c r="N235" s="204"/>
      <c r="O235" s="7"/>
      <c r="P235" s="7"/>
    </row>
    <row r="236" spans="3:16" ht="18.600000000000001">
      <c r="C236" s="407" t="s">
        <v>338</v>
      </c>
      <c r="D236" s="407"/>
      <c r="E236" s="407"/>
      <c r="F236" s="407" t="s">
        <v>339</v>
      </c>
      <c r="G236" s="407"/>
      <c r="H236" s="407"/>
      <c r="I236" s="408"/>
      <c r="J236" s="408"/>
      <c r="K236" s="418"/>
      <c r="L236" s="408"/>
      <c r="M236" s="408"/>
      <c r="N236" s="408"/>
      <c r="O236" s="34"/>
      <c r="P236" s="34"/>
    </row>
    <row r="237" spans="3:16" ht="18.600000000000001">
      <c r="C237" s="7"/>
      <c r="D237" s="7"/>
      <c r="E237" s="7"/>
      <c r="F237" s="7"/>
      <c r="G237" s="7"/>
      <c r="H237" s="7"/>
      <c r="I237" s="204"/>
      <c r="J237" s="204"/>
      <c r="K237" s="204"/>
      <c r="L237" s="204"/>
      <c r="M237" s="204"/>
      <c r="N237" s="204"/>
      <c r="O237" s="7"/>
      <c r="P237" s="7"/>
    </row>
    <row r="238" spans="3:16" ht="18.600000000000001">
      <c r="C238" s="407" t="s">
        <v>340</v>
      </c>
      <c r="D238" s="407"/>
      <c r="E238" s="407"/>
      <c r="F238" s="407" t="s">
        <v>341</v>
      </c>
      <c r="G238" s="407"/>
      <c r="H238" s="407"/>
      <c r="I238" s="408"/>
      <c r="J238" s="408"/>
      <c r="K238" s="418"/>
      <c r="L238" s="408"/>
      <c r="M238" s="408"/>
      <c r="N238" s="408"/>
      <c r="O238" s="34"/>
      <c r="P238" s="34"/>
    </row>
    <row r="239" spans="3:16" ht="18.600000000000001">
      <c r="C239" s="7"/>
      <c r="D239" s="7"/>
      <c r="E239" s="7"/>
      <c r="F239" s="7"/>
      <c r="G239" s="7"/>
      <c r="H239" s="7"/>
      <c r="I239" s="204"/>
      <c r="J239" s="204"/>
      <c r="K239" s="204"/>
      <c r="L239" s="204"/>
      <c r="M239" s="204"/>
      <c r="N239" s="204"/>
      <c r="O239" s="7"/>
      <c r="P239" s="7"/>
    </row>
    <row r="240" spans="3:16" ht="18.600000000000001">
      <c r="C240" s="407" t="s">
        <v>342</v>
      </c>
      <c r="D240" s="407"/>
      <c r="E240" s="407"/>
      <c r="F240" s="407" t="s">
        <v>343</v>
      </c>
      <c r="G240" s="407"/>
      <c r="H240" s="407"/>
      <c r="I240" s="408"/>
      <c r="J240" s="408"/>
      <c r="K240" s="418"/>
      <c r="L240" s="408"/>
      <c r="M240" s="408"/>
      <c r="N240" s="408"/>
      <c r="O240" s="34"/>
      <c r="P240" s="34"/>
    </row>
    <row r="241" spans="3:16" ht="18.600000000000001">
      <c r="C241" s="7"/>
      <c r="D241" s="7"/>
      <c r="E241" s="7"/>
      <c r="F241" s="7"/>
      <c r="G241" s="7"/>
      <c r="H241" s="7"/>
      <c r="I241" s="204"/>
      <c r="J241" s="204"/>
      <c r="K241" s="204"/>
      <c r="L241" s="204"/>
      <c r="M241" s="204"/>
      <c r="N241" s="204"/>
      <c r="O241" s="7"/>
      <c r="P241" s="7"/>
    </row>
    <row r="242" spans="3:16" ht="18.600000000000001">
      <c r="C242" s="407" t="s">
        <v>344</v>
      </c>
      <c r="D242" s="407"/>
      <c r="E242" s="407"/>
      <c r="F242" s="407" t="s">
        <v>345</v>
      </c>
      <c r="G242" s="407"/>
      <c r="H242" s="407"/>
      <c r="I242" s="408"/>
      <c r="J242" s="408"/>
      <c r="K242" s="418"/>
      <c r="L242" s="408"/>
      <c r="M242" s="408"/>
      <c r="N242" s="408"/>
      <c r="O242" s="34"/>
      <c r="P242" s="34"/>
    </row>
    <row r="243" spans="3:16" ht="18.600000000000001">
      <c r="C243" s="7"/>
      <c r="D243" s="7"/>
      <c r="E243" s="7"/>
      <c r="F243" s="7"/>
      <c r="G243" s="7"/>
      <c r="H243" s="7"/>
      <c r="I243" s="204"/>
      <c r="J243" s="204"/>
      <c r="K243" s="204"/>
      <c r="L243" s="204"/>
      <c r="M243" s="204"/>
      <c r="N243" s="204"/>
      <c r="O243" s="7"/>
      <c r="P243" s="7"/>
    </row>
    <row r="244" spans="3:16" ht="18.600000000000001">
      <c r="C244" s="407" t="s">
        <v>346</v>
      </c>
      <c r="D244" s="407"/>
      <c r="E244" s="407"/>
      <c r="F244" s="407" t="s">
        <v>347</v>
      </c>
      <c r="G244" s="407"/>
      <c r="H244" s="407"/>
      <c r="I244" s="408"/>
      <c r="J244" s="408"/>
      <c r="K244" s="408"/>
      <c r="L244" s="408"/>
      <c r="M244" s="408"/>
      <c r="N244" s="408"/>
      <c r="O244" s="34"/>
      <c r="P244" s="34"/>
    </row>
    <row r="245" spans="3:16" ht="18.600000000000001">
      <c r="C245" s="7"/>
      <c r="D245" s="7"/>
      <c r="E245" s="7"/>
      <c r="F245" s="7"/>
      <c r="G245" s="7"/>
      <c r="H245" s="7"/>
      <c r="I245" s="7"/>
      <c r="J245" s="7"/>
      <c r="K245" s="7"/>
      <c r="L245" s="7"/>
      <c r="M245" s="7"/>
      <c r="N245" s="7"/>
      <c r="O245" s="7"/>
      <c r="P245" s="7"/>
    </row>
  </sheetData>
  <hyperlinks>
    <hyperlink ref="A4" location="'ÍNDICE REMISSIVO'!A1" display="Índice" xr:uid="{00000000-0004-0000-0800-000000000000}"/>
    <hyperlink ref="L1" location="GRI!A1" display="GRI" xr:uid="{00000000-0004-0000-0800-000001000000}"/>
    <hyperlink ref="M1" location="SASB!A1" display="SASB" xr:uid="{00000000-0004-0000-0800-000002000000}"/>
    <hyperlink ref="K1" location="SOCIAL!A1" display="Social " xr:uid="{00000000-0004-0000-0800-000003000000}"/>
    <hyperlink ref="B1" location="INTRODUÇÃO!A1" display="INTRODUÇÃO!A1" xr:uid="{00000000-0004-0000-0800-000004000000}"/>
    <hyperlink ref="J1" location="GOVERNANÇA!A1" display="Governança " xr:uid="{00000000-0004-0000-0800-000005000000}"/>
    <hyperlink ref="I1" location="ECONÔMICO!A1" display="Econômico " xr:uid="{00000000-0004-0000-0800-000006000000}"/>
    <hyperlink ref="H1" location="AMBIENTAL!A1" display="Ambiental" xr:uid="{00000000-0004-0000-0800-000007000000}"/>
    <hyperlink ref="G1" location="'TEMAS MATERIAIS'!A1" display="Temas materiais" xr:uid="{00000000-0004-0000-0800-000008000000}"/>
    <hyperlink ref="F1" location="ÍNDICE!A1" display="Índice" xr:uid="{00000000-0004-0000-0800-000009000000}"/>
  </hyperlinks>
  <pageMargins left="0.511811024" right="0.511811024" top="0.78740157499999996" bottom="0.78740157499999996" header="0.31496062000000002" footer="0.31496062000000002"/>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86"/>
  <sheetViews>
    <sheetView showGridLines="0" zoomScale="80" zoomScaleNormal="80" workbookViewId="0">
      <pane xSplit="2" ySplit="7" topLeftCell="C56" activePane="bottomRight" state="frozen"/>
      <selection pane="bottomRight" activeCell="H5" sqref="H5"/>
      <selection pane="bottomLeft" activeCell="A8" sqref="A8"/>
      <selection pane="topRight" activeCell="C1" sqref="C1"/>
    </sheetView>
  </sheetViews>
  <sheetFormatPr defaultRowHeight="14.45"/>
  <cols>
    <col min="1" max="1" width="2.85546875" customWidth="1"/>
    <col min="2" max="2" width="7.85546875" customWidth="1"/>
    <col min="5" max="5" width="2.28515625" customWidth="1"/>
    <col min="6" max="13" width="22.42578125" customWidth="1"/>
    <col min="14" max="14" width="33.28515625" customWidth="1"/>
  </cols>
  <sheetData>
    <row r="1" spans="1:14" ht="45.95" customHeight="1">
      <c r="A1" s="44"/>
      <c r="B1" s="2" t="e" vm="1">
        <v>#VALUE!</v>
      </c>
      <c r="C1" s="2"/>
      <c r="D1" s="2"/>
      <c r="E1" s="2"/>
      <c r="F1" s="42" t="str">
        <f>INTRODUCTION!F1</f>
        <v>Table of Contents</v>
      </c>
      <c r="G1" s="42" t="str">
        <f>INTRODUCTION!G1</f>
        <v>Material Topics</v>
      </c>
      <c r="H1" s="42" t="str">
        <f>INTRODUCTION!H1</f>
        <v>Environmental</v>
      </c>
      <c r="I1" s="42" t="str">
        <f>INTRODUCTION!I1</f>
        <v>Economic</v>
      </c>
      <c r="J1" s="42" t="str">
        <f>INTRODUCTION!J1</f>
        <v xml:space="preserve">Governance </v>
      </c>
      <c r="K1" s="42" t="s">
        <v>5</v>
      </c>
      <c r="L1" s="42" t="s">
        <v>6</v>
      </c>
      <c r="M1" s="43" t="s">
        <v>7</v>
      </c>
      <c r="N1" s="2"/>
    </row>
    <row r="2" spans="1:14" ht="18.600000000000001">
      <c r="A2" s="3"/>
      <c r="B2" s="3"/>
      <c r="C2" s="3"/>
      <c r="D2" s="3"/>
      <c r="E2" s="3"/>
      <c r="F2" s="15"/>
      <c r="G2" s="15"/>
      <c r="H2" s="15"/>
      <c r="I2" s="15"/>
      <c r="J2" s="15"/>
      <c r="K2" s="15"/>
      <c r="L2" s="15"/>
      <c r="M2" s="15"/>
      <c r="N2" s="3"/>
    </row>
    <row r="3" spans="1:14" ht="21">
      <c r="A3" s="3"/>
      <c r="C3" s="13" t="s">
        <v>8</v>
      </c>
      <c r="D3" s="10"/>
      <c r="E3" s="10"/>
      <c r="F3" s="10"/>
      <c r="G3" s="10"/>
      <c r="H3" s="10"/>
      <c r="I3" s="10"/>
      <c r="J3" s="10"/>
      <c r="K3" s="10"/>
      <c r="L3" s="10"/>
      <c r="M3" s="10"/>
      <c r="N3" s="10"/>
    </row>
    <row r="4" spans="1:14" ht="9.6" customHeight="1">
      <c r="A4" s="5" t="s">
        <v>9</v>
      </c>
      <c r="B4" s="6">
        <v>3</v>
      </c>
      <c r="C4" s="4"/>
    </row>
    <row r="5" spans="1:14" ht="31.5" customHeight="1">
      <c r="A5" s="3"/>
      <c r="D5" s="36" t="s">
        <v>364</v>
      </c>
      <c r="E5" s="35"/>
      <c r="F5" s="35"/>
      <c r="G5" s="8"/>
      <c r="H5" s="8"/>
      <c r="I5" s="8"/>
      <c r="J5" s="8"/>
      <c r="K5" s="8"/>
      <c r="L5" s="8"/>
      <c r="M5" s="8"/>
      <c r="N5" s="8"/>
    </row>
    <row r="6" spans="1:14" ht="9" customHeight="1">
      <c r="A6" s="3"/>
      <c r="C6" s="26"/>
      <c r="D6" s="8"/>
      <c r="E6" s="8"/>
      <c r="F6" s="8"/>
      <c r="G6" s="8"/>
      <c r="H6" s="8"/>
      <c r="I6" s="8"/>
      <c r="J6" s="8"/>
      <c r="K6" s="8"/>
      <c r="L6" s="8"/>
      <c r="M6" s="8"/>
      <c r="N6" s="8"/>
    </row>
    <row r="7" spans="1:14" ht="18.95" thickBot="1">
      <c r="A7" s="3"/>
      <c r="B7" s="7"/>
      <c r="C7" s="30" t="s">
        <v>80</v>
      </c>
      <c r="D7" s="30"/>
      <c r="E7" s="30"/>
      <c r="F7" s="30" t="s">
        <v>81</v>
      </c>
      <c r="G7" s="30"/>
      <c r="H7" s="30"/>
      <c r="I7" s="30"/>
      <c r="J7" s="30"/>
      <c r="K7" s="30"/>
      <c r="L7" s="30"/>
      <c r="M7" s="30"/>
      <c r="N7" s="30"/>
    </row>
    <row r="8" spans="1:14">
      <c r="A8" s="5"/>
      <c r="C8" s="31"/>
      <c r="D8" s="31"/>
      <c r="E8" s="31"/>
      <c r="F8" s="40"/>
      <c r="G8" s="40"/>
      <c r="H8" s="40"/>
      <c r="I8" s="31"/>
      <c r="J8" s="31"/>
      <c r="K8" s="31"/>
      <c r="L8" s="31"/>
      <c r="M8" s="31"/>
      <c r="N8" s="31"/>
    </row>
    <row r="9" spans="1:14" ht="18.600000000000001">
      <c r="A9" s="3"/>
      <c r="B9" s="7"/>
      <c r="C9" s="29" t="s">
        <v>210</v>
      </c>
      <c r="D9" s="29"/>
      <c r="E9" s="29"/>
      <c r="F9" s="29" t="s">
        <v>211</v>
      </c>
      <c r="G9" s="402"/>
      <c r="H9" s="402"/>
      <c r="I9" s="402"/>
      <c r="J9" s="402"/>
      <c r="K9" s="402"/>
      <c r="L9" s="402"/>
      <c r="M9" s="402"/>
      <c r="N9" s="29"/>
    </row>
    <row r="10" spans="1:14">
      <c r="A10" s="5"/>
      <c r="C10" s="31"/>
      <c r="D10" s="31"/>
      <c r="E10" s="31"/>
      <c r="F10" s="403"/>
      <c r="G10" s="403"/>
      <c r="H10" s="403"/>
      <c r="I10" s="403"/>
      <c r="J10" s="403"/>
      <c r="K10" s="403"/>
      <c r="L10" s="403"/>
      <c r="M10" s="403"/>
      <c r="N10" s="31"/>
    </row>
    <row r="11" spans="1:14" ht="18.600000000000001">
      <c r="A11" s="3"/>
      <c r="B11" s="7"/>
      <c r="C11" s="29" t="s">
        <v>162</v>
      </c>
      <c r="D11" s="29"/>
      <c r="E11" s="29"/>
      <c r="F11" s="29" t="s">
        <v>151</v>
      </c>
      <c r="G11" s="402"/>
      <c r="H11" s="402"/>
      <c r="I11" s="402"/>
      <c r="J11" s="402"/>
      <c r="K11" s="402"/>
      <c r="L11" s="402"/>
      <c r="M11" s="402"/>
      <c r="N11" s="29"/>
    </row>
    <row r="12" spans="1:14">
      <c r="A12" s="5"/>
      <c r="C12" s="31"/>
      <c r="D12" s="31"/>
      <c r="E12" s="31"/>
      <c r="F12" s="403"/>
      <c r="G12" s="403"/>
      <c r="H12" s="403"/>
      <c r="I12" s="403"/>
      <c r="J12" s="403"/>
      <c r="K12" s="403"/>
      <c r="L12" s="403"/>
      <c r="M12" s="403"/>
      <c r="N12" s="31"/>
    </row>
    <row r="13" spans="1:14" ht="18.600000000000001">
      <c r="A13" s="3"/>
      <c r="B13" s="7"/>
      <c r="C13" s="29" t="s">
        <v>163</v>
      </c>
      <c r="D13" s="29"/>
      <c r="E13" s="29"/>
      <c r="F13" s="29" t="s">
        <v>153</v>
      </c>
      <c r="G13" s="402"/>
      <c r="H13" s="402"/>
      <c r="I13" s="402"/>
      <c r="J13" s="402"/>
      <c r="K13" s="402"/>
      <c r="L13" s="402"/>
      <c r="M13" s="402"/>
      <c r="N13" s="29"/>
    </row>
    <row r="14" spans="1:14">
      <c r="A14" s="5"/>
      <c r="C14" s="31"/>
      <c r="D14" s="31"/>
      <c r="E14" s="31"/>
      <c r="F14" s="403"/>
      <c r="G14" s="403"/>
      <c r="H14" s="403"/>
      <c r="I14" s="403"/>
      <c r="J14" s="403"/>
      <c r="K14" s="403"/>
      <c r="L14" s="403"/>
      <c r="M14" s="403"/>
      <c r="N14" s="31"/>
    </row>
    <row r="15" spans="1:14" ht="18.600000000000001">
      <c r="A15" s="3"/>
      <c r="B15" s="7"/>
      <c r="C15" s="29" t="s">
        <v>164</v>
      </c>
      <c r="D15" s="29"/>
      <c r="E15" s="29"/>
      <c r="F15" s="29" t="s">
        <v>165</v>
      </c>
      <c r="G15" s="402"/>
      <c r="H15" s="402"/>
      <c r="I15" s="402"/>
      <c r="J15" s="402"/>
      <c r="K15" s="402"/>
      <c r="L15" s="402"/>
      <c r="M15" s="402"/>
      <c r="N15" s="29"/>
    </row>
    <row r="16" spans="1:14">
      <c r="A16" s="5"/>
      <c r="C16" s="31"/>
      <c r="D16" s="31"/>
      <c r="E16" s="31"/>
      <c r="F16" s="403"/>
      <c r="G16" s="403"/>
      <c r="H16" s="403"/>
      <c r="I16" s="403"/>
      <c r="J16" s="403"/>
      <c r="K16" s="403"/>
      <c r="L16" s="403"/>
      <c r="M16" s="403"/>
      <c r="N16" s="31"/>
    </row>
    <row r="17" spans="1:14" ht="18.600000000000001">
      <c r="A17" s="3"/>
      <c r="B17" s="7"/>
      <c r="C17" s="29" t="s">
        <v>41</v>
      </c>
      <c r="D17" s="29"/>
      <c r="E17" s="29"/>
      <c r="F17" s="29" t="s">
        <v>166</v>
      </c>
      <c r="G17" s="402"/>
      <c r="H17" s="402"/>
      <c r="I17" s="402"/>
      <c r="J17" s="402"/>
      <c r="K17" s="402"/>
      <c r="L17" s="402"/>
      <c r="M17" s="402"/>
      <c r="N17" s="29"/>
    </row>
    <row r="18" spans="1:14">
      <c r="A18" s="5"/>
      <c r="C18" s="31"/>
      <c r="D18" s="31"/>
      <c r="E18" s="31"/>
      <c r="F18" s="403"/>
      <c r="G18" s="403"/>
      <c r="H18" s="403"/>
      <c r="I18" s="403"/>
      <c r="J18" s="403"/>
      <c r="K18" s="403"/>
      <c r="L18" s="403"/>
      <c r="M18" s="403"/>
      <c r="N18" s="31"/>
    </row>
    <row r="19" spans="1:14" ht="18.600000000000001">
      <c r="A19" s="3"/>
      <c r="B19" s="7"/>
      <c r="C19" s="29" t="s">
        <v>167</v>
      </c>
      <c r="D19" s="29"/>
      <c r="E19" s="29"/>
      <c r="F19" s="29" t="s">
        <v>168</v>
      </c>
      <c r="G19" s="402"/>
      <c r="H19" s="402"/>
      <c r="I19" s="402"/>
      <c r="J19" s="402"/>
      <c r="K19" s="402"/>
      <c r="L19" s="402"/>
      <c r="M19" s="402"/>
      <c r="N19" s="29"/>
    </row>
    <row r="20" spans="1:14">
      <c r="A20" s="5"/>
      <c r="C20" s="31"/>
      <c r="D20" s="31"/>
      <c r="E20" s="31"/>
      <c r="F20" s="403"/>
      <c r="G20" s="403"/>
      <c r="H20" s="403"/>
      <c r="I20" s="403"/>
      <c r="J20" s="403"/>
      <c r="K20" s="403"/>
      <c r="L20" s="403"/>
      <c r="M20" s="403"/>
      <c r="N20" s="31"/>
    </row>
    <row r="21" spans="1:14" ht="18.600000000000001">
      <c r="A21" s="3"/>
      <c r="B21" s="7"/>
      <c r="C21" s="29" t="s">
        <v>169</v>
      </c>
      <c r="D21" s="29"/>
      <c r="E21" s="29"/>
      <c r="F21" s="29" t="s">
        <v>170</v>
      </c>
      <c r="G21" s="402"/>
      <c r="H21" s="402"/>
      <c r="I21" s="402"/>
      <c r="J21" s="402"/>
      <c r="K21" s="402"/>
      <c r="L21" s="402"/>
      <c r="M21" s="402"/>
      <c r="N21" s="29"/>
    </row>
    <row r="22" spans="1:14">
      <c r="A22" s="5"/>
      <c r="C22" s="31"/>
      <c r="D22" s="31"/>
      <c r="E22" s="31"/>
      <c r="F22" s="403"/>
      <c r="G22" s="403"/>
      <c r="H22" s="403"/>
      <c r="I22" s="403"/>
      <c r="J22" s="403"/>
      <c r="K22" s="403"/>
      <c r="L22" s="403"/>
      <c r="M22" s="403"/>
      <c r="N22" s="31"/>
    </row>
    <row r="23" spans="1:14" ht="18.600000000000001">
      <c r="A23" s="3"/>
      <c r="B23" s="7"/>
      <c r="C23" s="29" t="s">
        <v>171</v>
      </c>
      <c r="D23" s="29"/>
      <c r="E23" s="29"/>
      <c r="F23" s="29" t="s">
        <v>172</v>
      </c>
      <c r="G23" s="402"/>
      <c r="H23" s="402"/>
      <c r="I23" s="402"/>
      <c r="J23" s="402"/>
      <c r="K23" s="402"/>
      <c r="L23" s="402"/>
      <c r="M23" s="402"/>
      <c r="N23" s="29"/>
    </row>
    <row r="24" spans="1:14">
      <c r="A24" s="5"/>
      <c r="C24" s="31"/>
      <c r="D24" s="31"/>
      <c r="E24" s="31"/>
      <c r="F24" s="403"/>
      <c r="G24" s="403"/>
      <c r="H24" s="403"/>
      <c r="I24" s="403"/>
      <c r="J24" s="403"/>
      <c r="K24" s="403"/>
      <c r="L24" s="403"/>
      <c r="M24" s="403"/>
      <c r="N24" s="31"/>
    </row>
    <row r="25" spans="1:14" ht="18.600000000000001">
      <c r="A25" s="3"/>
      <c r="B25" s="7"/>
      <c r="C25" s="29" t="s">
        <v>44</v>
      </c>
      <c r="D25" s="29"/>
      <c r="E25" s="29"/>
      <c r="F25" s="29" t="s">
        <v>173</v>
      </c>
      <c r="G25" s="402"/>
      <c r="H25" s="402"/>
      <c r="I25" s="402"/>
      <c r="J25" s="402"/>
      <c r="K25" s="402"/>
      <c r="L25" s="402"/>
      <c r="M25" s="402"/>
      <c r="N25" s="29"/>
    </row>
    <row r="26" spans="1:14">
      <c r="A26" s="5"/>
      <c r="C26" s="31"/>
      <c r="D26" s="31"/>
      <c r="E26" s="31"/>
      <c r="F26" s="403"/>
      <c r="G26" s="403"/>
      <c r="H26" s="403"/>
      <c r="I26" s="403"/>
      <c r="J26" s="403"/>
      <c r="K26" s="403"/>
      <c r="L26" s="403"/>
      <c r="M26" s="403"/>
      <c r="N26" s="31"/>
    </row>
    <row r="27" spans="1:14" ht="18.600000000000001">
      <c r="A27" s="3"/>
      <c r="B27" s="7"/>
      <c r="C27" s="29" t="s">
        <v>54</v>
      </c>
      <c r="D27" s="29"/>
      <c r="E27" s="29"/>
      <c r="F27" s="29" t="s">
        <v>348</v>
      </c>
      <c r="G27" s="402"/>
      <c r="H27" s="402"/>
      <c r="I27" s="402"/>
      <c r="J27" s="402"/>
      <c r="K27" s="402"/>
      <c r="L27" s="402"/>
      <c r="M27" s="402"/>
      <c r="N27" s="29"/>
    </row>
    <row r="28" spans="1:14">
      <c r="A28" s="5"/>
      <c r="C28" s="31"/>
      <c r="D28" s="31"/>
      <c r="E28" s="31"/>
      <c r="F28" s="403"/>
      <c r="G28" s="403"/>
      <c r="H28" s="403"/>
      <c r="I28" s="403"/>
      <c r="J28" s="403"/>
      <c r="K28" s="403"/>
      <c r="L28" s="403"/>
      <c r="M28" s="403"/>
      <c r="N28" s="31"/>
    </row>
    <row r="29" spans="1:14" ht="18.600000000000001">
      <c r="A29" s="3"/>
      <c r="B29" s="7"/>
      <c r="C29" s="29" t="s">
        <v>349</v>
      </c>
      <c r="D29" s="29"/>
      <c r="E29" s="29"/>
      <c r="F29" s="29" t="s">
        <v>365</v>
      </c>
      <c r="G29" s="402"/>
      <c r="H29" s="402"/>
      <c r="I29" s="402"/>
      <c r="J29" s="402"/>
      <c r="K29" s="402"/>
      <c r="L29" s="402"/>
      <c r="M29" s="402"/>
      <c r="N29" s="29"/>
    </row>
    <row r="30" spans="1:14">
      <c r="A30" s="5"/>
      <c r="C30" s="31"/>
      <c r="D30" s="31"/>
      <c r="E30" s="31"/>
      <c r="F30" s="403"/>
      <c r="G30" s="403"/>
      <c r="H30" s="403"/>
      <c r="I30" s="403"/>
      <c r="J30" s="403"/>
      <c r="K30" s="403"/>
      <c r="L30" s="403"/>
      <c r="M30" s="403"/>
      <c r="N30" s="31"/>
    </row>
    <row r="31" spans="1:14" ht="18.600000000000001">
      <c r="A31" s="3"/>
      <c r="B31" s="7"/>
      <c r="C31" s="29" t="s">
        <v>351</v>
      </c>
      <c r="D31" s="29"/>
      <c r="E31" s="29"/>
      <c r="F31" s="29" t="s">
        <v>352</v>
      </c>
      <c r="G31" s="402"/>
      <c r="H31" s="402"/>
      <c r="I31" s="402"/>
      <c r="J31" s="402"/>
      <c r="K31" s="402"/>
      <c r="L31" s="402"/>
      <c r="M31" s="402"/>
      <c r="N31" s="29"/>
    </row>
    <row r="32" spans="1:14">
      <c r="A32" s="5"/>
      <c r="C32" s="31"/>
      <c r="D32" s="31"/>
      <c r="E32" s="31"/>
      <c r="F32" s="403"/>
      <c r="G32" s="403"/>
      <c r="H32" s="403"/>
      <c r="I32" s="403"/>
      <c r="J32" s="403"/>
      <c r="K32" s="403"/>
      <c r="L32" s="403"/>
      <c r="M32" s="403"/>
      <c r="N32" s="31"/>
    </row>
    <row r="33" spans="1:14" ht="18.600000000000001">
      <c r="A33" s="3"/>
      <c r="B33" s="7"/>
      <c r="C33" s="29" t="s">
        <v>65</v>
      </c>
      <c r="D33" s="29"/>
      <c r="E33" s="29"/>
      <c r="F33" s="29" t="s">
        <v>212</v>
      </c>
      <c r="G33" s="29"/>
      <c r="H33" s="29"/>
      <c r="I33" s="29"/>
      <c r="J33" s="29"/>
      <c r="K33" s="29"/>
      <c r="L33" s="29"/>
      <c r="M33" s="29"/>
      <c r="N33" s="29"/>
    </row>
    <row r="34" spans="1:14">
      <c r="A34" s="5"/>
      <c r="C34" s="31"/>
      <c r="D34" s="31"/>
      <c r="E34" s="31"/>
      <c r="F34" s="31"/>
      <c r="G34" s="31"/>
      <c r="H34" s="31"/>
      <c r="I34" s="31"/>
      <c r="J34" s="31"/>
      <c r="K34" s="31"/>
      <c r="L34" s="31"/>
      <c r="M34" s="31"/>
      <c r="N34" s="31"/>
    </row>
    <row r="35" spans="1:14" ht="44.25" customHeight="1">
      <c r="A35" s="3"/>
      <c r="B35" s="7"/>
      <c r="C35" s="29" t="s">
        <v>213</v>
      </c>
      <c r="D35" s="29"/>
      <c r="E35" s="29"/>
      <c r="F35" s="663" t="s">
        <v>214</v>
      </c>
      <c r="G35" s="663"/>
      <c r="H35" s="663"/>
      <c r="I35" s="663"/>
      <c r="J35" s="663"/>
      <c r="K35" s="663"/>
      <c r="L35" s="663"/>
      <c r="M35" s="663"/>
      <c r="N35" s="663"/>
    </row>
    <row r="36" spans="1:14">
      <c r="A36" s="5"/>
      <c r="C36" s="31"/>
      <c r="D36" s="31"/>
      <c r="E36" s="31"/>
      <c r="F36" s="31"/>
      <c r="G36" s="31"/>
      <c r="H36" s="31"/>
      <c r="I36" s="31"/>
      <c r="J36" s="31"/>
      <c r="K36" s="31"/>
      <c r="L36" s="31"/>
      <c r="M36" s="31"/>
      <c r="N36" s="31"/>
    </row>
    <row r="37" spans="1:14" ht="18.600000000000001">
      <c r="A37" s="3"/>
      <c r="B37" s="7"/>
      <c r="C37" s="29" t="s">
        <v>215</v>
      </c>
      <c r="D37" s="29"/>
      <c r="E37" s="29"/>
      <c r="F37" s="29" t="s">
        <v>216</v>
      </c>
      <c r="G37" s="29"/>
      <c r="H37" s="29"/>
      <c r="I37" s="29"/>
      <c r="J37" s="29"/>
      <c r="K37" s="29"/>
      <c r="L37" s="29"/>
      <c r="M37" s="29"/>
      <c r="N37" s="29"/>
    </row>
    <row r="38" spans="1:14">
      <c r="A38" s="5"/>
      <c r="C38" s="31"/>
      <c r="D38" s="31"/>
      <c r="E38" s="31"/>
      <c r="F38" s="31"/>
      <c r="G38" s="31"/>
      <c r="H38" s="31"/>
      <c r="I38" s="31"/>
      <c r="J38" s="31"/>
      <c r="K38" s="31"/>
      <c r="L38" s="31"/>
      <c r="M38" s="31"/>
      <c r="N38" s="31"/>
    </row>
    <row r="39" spans="1:14" ht="18.600000000000001">
      <c r="A39" s="3"/>
      <c r="B39" s="7"/>
      <c r="C39" s="29" t="s">
        <v>217</v>
      </c>
      <c r="D39" s="29"/>
      <c r="E39" s="29"/>
      <c r="F39" s="29" t="s">
        <v>218</v>
      </c>
      <c r="G39" s="29"/>
      <c r="H39" s="29"/>
      <c r="I39" s="29"/>
      <c r="J39" s="29"/>
      <c r="K39" s="29"/>
      <c r="L39" s="29"/>
      <c r="M39" s="29"/>
      <c r="N39" s="29"/>
    </row>
    <row r="40" spans="1:14">
      <c r="A40" s="5"/>
      <c r="C40" s="31"/>
      <c r="D40" s="31"/>
      <c r="E40" s="31"/>
      <c r="F40" s="403"/>
      <c r="G40" s="403"/>
      <c r="H40" s="403"/>
      <c r="I40" s="403"/>
      <c r="J40" s="403"/>
      <c r="K40" s="403"/>
      <c r="L40" s="403"/>
      <c r="M40" s="403"/>
      <c r="N40" s="31"/>
    </row>
    <row r="41" spans="1:14" ht="18.600000000000001">
      <c r="A41" s="3"/>
      <c r="B41" s="7"/>
      <c r="C41" s="29" t="s">
        <v>75</v>
      </c>
      <c r="D41" s="29"/>
      <c r="E41" s="29"/>
      <c r="F41" s="29" t="s">
        <v>279</v>
      </c>
      <c r="G41" s="402"/>
      <c r="H41" s="402"/>
      <c r="I41" s="402"/>
      <c r="J41" s="402"/>
      <c r="K41" s="402"/>
      <c r="L41" s="402"/>
      <c r="M41" s="402"/>
      <c r="N41" s="29"/>
    </row>
    <row r="42" spans="1:14">
      <c r="A42" s="5"/>
      <c r="C42" s="31"/>
      <c r="D42" s="31"/>
      <c r="E42" s="31"/>
      <c r="F42" s="31"/>
      <c r="G42" s="403"/>
      <c r="H42" s="403"/>
      <c r="I42" s="403"/>
      <c r="J42" s="403"/>
      <c r="K42" s="403"/>
      <c r="L42" s="403"/>
      <c r="M42" s="403"/>
      <c r="N42" s="31"/>
    </row>
    <row r="43" spans="1:14" ht="18.600000000000001">
      <c r="A43" s="3"/>
      <c r="B43" s="7"/>
      <c r="C43" s="29" t="s">
        <v>353</v>
      </c>
      <c r="D43" s="29"/>
      <c r="E43" s="29"/>
      <c r="F43" s="29" t="s">
        <v>354</v>
      </c>
      <c r="G43" s="402"/>
      <c r="H43" s="402"/>
      <c r="I43" s="402"/>
      <c r="J43" s="402"/>
      <c r="K43" s="402"/>
      <c r="L43" s="402"/>
      <c r="M43" s="402"/>
      <c r="N43" s="29"/>
    </row>
    <row r="44" spans="1:14">
      <c r="A44" s="5"/>
      <c r="C44" s="31"/>
      <c r="D44" s="31"/>
      <c r="E44" s="31"/>
      <c r="F44" s="31"/>
      <c r="G44" s="403"/>
      <c r="H44" s="403"/>
      <c r="I44" s="403"/>
      <c r="J44" s="403"/>
      <c r="K44" s="403"/>
      <c r="L44" s="403"/>
      <c r="M44" s="403"/>
      <c r="N44" s="31"/>
    </row>
    <row r="45" spans="1:14" ht="18.600000000000001">
      <c r="A45" s="3"/>
      <c r="B45" s="7"/>
      <c r="C45" s="29" t="s">
        <v>355</v>
      </c>
      <c r="D45" s="29"/>
      <c r="E45" s="29"/>
      <c r="F45" s="29" t="s">
        <v>356</v>
      </c>
      <c r="G45" s="402"/>
      <c r="H45" s="402"/>
      <c r="I45" s="402"/>
      <c r="J45" s="402"/>
      <c r="K45" s="402"/>
      <c r="L45" s="402"/>
      <c r="M45" s="402"/>
      <c r="N45" s="29"/>
    </row>
    <row r="46" spans="1:14">
      <c r="A46" s="5"/>
      <c r="C46" s="31"/>
      <c r="D46" s="31"/>
      <c r="E46" s="31"/>
      <c r="F46" s="403"/>
      <c r="G46" s="403"/>
      <c r="H46" s="403"/>
      <c r="I46" s="403"/>
      <c r="J46" s="403"/>
      <c r="K46" s="403"/>
      <c r="L46" s="403"/>
      <c r="M46" s="403"/>
      <c r="N46" s="31"/>
    </row>
    <row r="47" spans="1:14" ht="18.600000000000001">
      <c r="A47" s="3"/>
      <c r="B47" s="7"/>
      <c r="C47" s="29" t="s">
        <v>150</v>
      </c>
      <c r="D47" s="29"/>
      <c r="E47" s="29"/>
      <c r="F47" s="29" t="s">
        <v>151</v>
      </c>
      <c r="G47" s="402"/>
      <c r="H47" s="402"/>
      <c r="I47" s="402"/>
      <c r="J47" s="402"/>
      <c r="K47" s="402"/>
      <c r="L47" s="402"/>
      <c r="M47" s="402"/>
      <c r="N47" s="29"/>
    </row>
    <row r="48" spans="1:14">
      <c r="A48" s="5"/>
      <c r="C48" s="31"/>
      <c r="D48" s="31"/>
      <c r="E48" s="31"/>
      <c r="F48" s="31"/>
      <c r="G48" s="403"/>
      <c r="H48" s="403"/>
      <c r="I48" s="403"/>
      <c r="J48" s="403"/>
      <c r="K48" s="403"/>
      <c r="L48" s="403"/>
      <c r="M48" s="403"/>
      <c r="N48" s="31"/>
    </row>
    <row r="49" spans="1:14" ht="18.600000000000001">
      <c r="A49" s="3"/>
      <c r="B49" s="7"/>
      <c r="C49" s="29" t="s">
        <v>152</v>
      </c>
      <c r="D49" s="29"/>
      <c r="E49" s="29"/>
      <c r="F49" s="29" t="s">
        <v>153</v>
      </c>
      <c r="G49" s="402"/>
      <c r="H49" s="402"/>
      <c r="I49" s="402"/>
      <c r="J49" s="402"/>
      <c r="K49" s="402"/>
      <c r="L49" s="402"/>
      <c r="M49" s="402"/>
      <c r="N49" s="29"/>
    </row>
    <row r="50" spans="1:14">
      <c r="A50" s="5"/>
      <c r="C50" s="31"/>
      <c r="D50" s="31"/>
      <c r="E50" s="31"/>
      <c r="F50" s="403"/>
      <c r="G50" s="403"/>
      <c r="H50" s="403"/>
      <c r="I50" s="403"/>
      <c r="J50" s="403"/>
      <c r="K50" s="403"/>
      <c r="L50" s="403"/>
      <c r="M50" s="403"/>
      <c r="N50" s="31"/>
    </row>
    <row r="51" spans="1:14" ht="18.600000000000001">
      <c r="A51" s="3"/>
      <c r="B51" s="7"/>
      <c r="C51" s="29" t="s">
        <v>154</v>
      </c>
      <c r="D51" s="29"/>
      <c r="E51" s="29"/>
      <c r="F51" s="29" t="s">
        <v>366</v>
      </c>
      <c r="G51" s="402"/>
      <c r="H51" s="402"/>
      <c r="I51" s="402"/>
      <c r="J51" s="402"/>
      <c r="K51" s="402"/>
      <c r="L51" s="402"/>
      <c r="M51" s="402"/>
      <c r="N51" s="29"/>
    </row>
    <row r="52" spans="1:14">
      <c r="A52" s="5"/>
      <c r="C52" s="31"/>
      <c r="D52" s="31"/>
      <c r="E52" s="31"/>
      <c r="F52" s="403"/>
      <c r="G52" s="403"/>
      <c r="H52" s="403"/>
      <c r="I52" s="403"/>
      <c r="J52" s="403"/>
      <c r="K52" s="403"/>
      <c r="L52" s="403"/>
      <c r="M52" s="403"/>
      <c r="N52" s="31"/>
    </row>
    <row r="53" spans="1:14" ht="18.600000000000001">
      <c r="A53" s="3"/>
      <c r="B53" s="7"/>
      <c r="C53" s="29" t="s">
        <v>156</v>
      </c>
      <c r="D53" s="29"/>
      <c r="E53" s="29"/>
      <c r="F53" s="29" t="s">
        <v>157</v>
      </c>
      <c r="G53" s="402"/>
      <c r="H53" s="402"/>
      <c r="I53" s="402"/>
      <c r="J53" s="402"/>
      <c r="K53" s="402"/>
      <c r="L53" s="402"/>
      <c r="M53" s="402"/>
      <c r="N53" s="29"/>
    </row>
    <row r="54" spans="1:14">
      <c r="A54" s="5"/>
      <c r="C54" s="31"/>
      <c r="D54" s="31"/>
      <c r="E54" s="31"/>
      <c r="F54" s="403"/>
      <c r="G54" s="403"/>
      <c r="H54" s="403"/>
      <c r="I54" s="403"/>
      <c r="J54" s="403"/>
      <c r="K54" s="403"/>
      <c r="L54" s="403"/>
      <c r="M54" s="403"/>
      <c r="N54" s="31"/>
    </row>
    <row r="55" spans="1:14" ht="18.600000000000001">
      <c r="A55" s="3"/>
      <c r="B55" s="7"/>
      <c r="C55" s="29" t="s">
        <v>158</v>
      </c>
      <c r="D55" s="29"/>
      <c r="E55" s="29"/>
      <c r="F55" s="29" t="s">
        <v>367</v>
      </c>
      <c r="G55" s="402"/>
      <c r="H55" s="402"/>
      <c r="I55" s="402"/>
      <c r="J55" s="402"/>
      <c r="K55" s="402"/>
      <c r="L55" s="402"/>
      <c r="M55" s="402"/>
      <c r="N55" s="29"/>
    </row>
    <row r="56" spans="1:14">
      <c r="A56" s="5"/>
      <c r="C56" s="31"/>
      <c r="D56" s="31"/>
      <c r="E56" s="31"/>
      <c r="F56" s="403"/>
      <c r="G56" s="403"/>
      <c r="H56" s="403"/>
      <c r="I56" s="403"/>
      <c r="J56" s="403"/>
      <c r="K56" s="403"/>
      <c r="L56" s="403"/>
      <c r="M56" s="403"/>
      <c r="N56" s="31"/>
    </row>
    <row r="57" spans="1:14" ht="18.600000000000001">
      <c r="A57" s="3"/>
      <c r="B57" s="7"/>
      <c r="C57" s="29" t="s">
        <v>160</v>
      </c>
      <c r="D57" s="29"/>
      <c r="E57" s="29"/>
      <c r="F57" s="29" t="s">
        <v>161</v>
      </c>
      <c r="G57" s="402"/>
      <c r="H57" s="402"/>
      <c r="I57" s="402"/>
      <c r="J57" s="402"/>
      <c r="K57" s="402"/>
      <c r="L57" s="402"/>
      <c r="M57" s="402"/>
      <c r="N57" s="29"/>
    </row>
    <row r="58" spans="1:14">
      <c r="A58" s="5"/>
      <c r="C58" s="31"/>
      <c r="D58" s="31"/>
      <c r="E58" s="31"/>
      <c r="F58" s="403"/>
      <c r="G58" s="403"/>
      <c r="H58" s="403"/>
      <c r="I58" s="403"/>
      <c r="J58" s="403"/>
      <c r="K58" s="403"/>
      <c r="L58" s="403"/>
      <c r="M58" s="403"/>
      <c r="N58" s="31"/>
    </row>
    <row r="59" spans="1:14" ht="18.600000000000001">
      <c r="A59" s="3"/>
      <c r="B59" s="7"/>
      <c r="C59" s="29" t="s">
        <v>208</v>
      </c>
      <c r="D59" s="29"/>
      <c r="E59" s="29"/>
      <c r="F59" s="29" t="s">
        <v>209</v>
      </c>
      <c r="G59" s="402"/>
      <c r="H59" s="402"/>
      <c r="I59" s="402"/>
      <c r="J59" s="402"/>
      <c r="K59" s="402"/>
      <c r="L59" s="402"/>
      <c r="M59" s="402"/>
      <c r="N59" s="29"/>
    </row>
    <row r="60" spans="1:14">
      <c r="C60" s="31"/>
      <c r="D60" s="31"/>
      <c r="E60" s="31"/>
      <c r="F60" s="31"/>
      <c r="G60" s="31"/>
      <c r="H60" s="31"/>
      <c r="I60" s="31"/>
      <c r="J60" s="31"/>
      <c r="K60" s="31"/>
      <c r="L60" s="31"/>
      <c r="M60" s="31"/>
      <c r="N60" s="31"/>
    </row>
    <row r="61" spans="1:14" ht="18.600000000000001">
      <c r="C61" s="7"/>
      <c r="D61" s="7"/>
      <c r="E61" s="7"/>
      <c r="F61" s="7"/>
      <c r="G61" s="7"/>
      <c r="H61" s="7"/>
      <c r="I61" s="7"/>
      <c r="J61" s="7"/>
      <c r="K61" s="7"/>
      <c r="L61" s="7"/>
      <c r="M61" s="7"/>
      <c r="N61" s="28"/>
    </row>
    <row r="62" spans="1:14" ht="18.600000000000001">
      <c r="C62" s="34"/>
      <c r="D62" s="34"/>
      <c r="E62" s="34"/>
      <c r="F62" s="34"/>
      <c r="G62" s="34"/>
      <c r="H62" s="34"/>
      <c r="I62" s="34"/>
      <c r="J62" s="34"/>
      <c r="K62" s="34"/>
      <c r="L62" s="34"/>
      <c r="M62" s="34"/>
      <c r="N62" s="34"/>
    </row>
    <row r="63" spans="1:14" ht="18.600000000000001">
      <c r="C63" s="7"/>
      <c r="D63" s="7"/>
      <c r="E63" s="7"/>
      <c r="F63" s="7"/>
      <c r="G63" s="7"/>
      <c r="H63" s="7"/>
      <c r="I63" s="7"/>
      <c r="J63" s="7"/>
      <c r="K63" s="7"/>
      <c r="L63" s="7"/>
      <c r="M63" s="7"/>
      <c r="N63" s="28"/>
    </row>
    <row r="64" spans="1:14" ht="18.600000000000001">
      <c r="C64" s="34"/>
      <c r="D64" s="34"/>
      <c r="E64" s="34"/>
      <c r="F64" s="34"/>
      <c r="G64" s="34"/>
      <c r="H64" s="34"/>
      <c r="I64" s="34"/>
      <c r="J64" s="34"/>
      <c r="K64" s="34"/>
      <c r="L64" s="34"/>
      <c r="M64" s="34"/>
      <c r="N64" s="34"/>
    </row>
    <row r="65" spans="3:14" ht="18.600000000000001">
      <c r="C65" s="7"/>
      <c r="D65" s="7"/>
      <c r="E65" s="7"/>
      <c r="F65" s="7"/>
      <c r="G65" s="7"/>
      <c r="H65" s="7"/>
      <c r="I65" s="7"/>
      <c r="J65" s="7"/>
      <c r="K65" s="7"/>
      <c r="L65" s="7"/>
      <c r="M65" s="7"/>
      <c r="N65" s="28"/>
    </row>
    <row r="66" spans="3:14" ht="18.600000000000001">
      <c r="C66" s="34"/>
      <c r="D66" s="34"/>
      <c r="E66" s="34"/>
      <c r="F66" s="34"/>
      <c r="G66" s="34"/>
      <c r="H66" s="34"/>
      <c r="I66" s="34"/>
      <c r="J66" s="34"/>
      <c r="K66" s="34"/>
      <c r="L66" s="34"/>
      <c r="M66" s="34"/>
      <c r="N66" s="34"/>
    </row>
    <row r="67" spans="3:14" ht="18.600000000000001">
      <c r="C67" s="7"/>
      <c r="D67" s="7"/>
      <c r="E67" s="7"/>
      <c r="F67" s="7"/>
      <c r="G67" s="7"/>
      <c r="H67" s="7"/>
      <c r="I67" s="7"/>
      <c r="J67" s="7"/>
      <c r="K67" s="7"/>
      <c r="L67" s="7"/>
      <c r="M67" s="7"/>
      <c r="N67" s="28"/>
    </row>
    <row r="68" spans="3:14" ht="18.600000000000001">
      <c r="C68" s="34"/>
      <c r="D68" s="34"/>
      <c r="E68" s="34"/>
      <c r="F68" s="34"/>
      <c r="G68" s="34"/>
      <c r="H68" s="34"/>
      <c r="I68" s="34"/>
      <c r="J68" s="34"/>
      <c r="K68" s="34"/>
      <c r="L68" s="34"/>
      <c r="M68" s="34"/>
      <c r="N68" s="34"/>
    </row>
    <row r="69" spans="3:14" ht="18.600000000000001">
      <c r="C69" s="7"/>
      <c r="D69" s="7"/>
      <c r="E69" s="7"/>
      <c r="F69" s="7"/>
      <c r="G69" s="7"/>
      <c r="H69" s="7"/>
      <c r="I69" s="7"/>
      <c r="J69" s="7"/>
      <c r="K69" s="7"/>
      <c r="L69" s="7"/>
      <c r="M69" s="7"/>
      <c r="N69" s="28"/>
    </row>
    <row r="70" spans="3:14" ht="18.600000000000001">
      <c r="C70" s="34"/>
      <c r="D70" s="34"/>
      <c r="E70" s="34"/>
      <c r="F70" s="34"/>
      <c r="G70" s="34"/>
      <c r="H70" s="34"/>
      <c r="I70" s="34"/>
      <c r="J70" s="34"/>
      <c r="K70" s="34"/>
      <c r="L70" s="34"/>
      <c r="M70" s="34"/>
      <c r="N70" s="34"/>
    </row>
    <row r="71" spans="3:14" ht="18.600000000000001">
      <c r="C71" s="7"/>
      <c r="D71" s="7"/>
      <c r="E71" s="7"/>
      <c r="F71" s="7"/>
      <c r="G71" s="7"/>
      <c r="H71" s="7"/>
      <c r="I71" s="7"/>
      <c r="J71" s="7"/>
      <c r="K71" s="7"/>
      <c r="L71" s="7"/>
      <c r="M71" s="7"/>
      <c r="N71" s="28"/>
    </row>
    <row r="72" spans="3:14" ht="18.600000000000001">
      <c r="C72" s="34"/>
      <c r="D72" s="34"/>
      <c r="E72" s="34"/>
      <c r="F72" s="34"/>
      <c r="G72" s="34"/>
      <c r="H72" s="34"/>
      <c r="I72" s="34"/>
      <c r="J72" s="34"/>
      <c r="K72" s="34"/>
      <c r="L72" s="34"/>
      <c r="M72" s="34"/>
      <c r="N72" s="34"/>
    </row>
    <row r="73" spans="3:14" ht="18.600000000000001">
      <c r="C73" s="7"/>
      <c r="D73" s="7"/>
      <c r="E73" s="7"/>
      <c r="F73" s="7"/>
      <c r="G73" s="7"/>
      <c r="H73" s="7"/>
      <c r="I73" s="7"/>
      <c r="J73" s="7"/>
      <c r="K73" s="7"/>
      <c r="L73" s="7"/>
      <c r="M73" s="7"/>
      <c r="N73" s="28"/>
    </row>
    <row r="74" spans="3:14" ht="18.600000000000001">
      <c r="C74" s="34"/>
      <c r="D74" s="34"/>
      <c r="E74" s="34"/>
      <c r="F74" s="34"/>
      <c r="G74" s="34"/>
      <c r="H74" s="34"/>
      <c r="I74" s="34"/>
      <c r="J74" s="34"/>
      <c r="K74" s="34"/>
      <c r="L74" s="34"/>
      <c r="M74" s="34"/>
      <c r="N74" s="34"/>
    </row>
    <row r="75" spans="3:14" ht="18.600000000000001">
      <c r="C75" s="7"/>
      <c r="D75" s="7"/>
      <c r="E75" s="7"/>
      <c r="F75" s="7"/>
      <c r="G75" s="7"/>
      <c r="H75" s="7"/>
      <c r="I75" s="7"/>
      <c r="J75" s="7"/>
      <c r="K75" s="7"/>
      <c r="L75" s="7"/>
      <c r="M75" s="7"/>
      <c r="N75" s="28"/>
    </row>
    <row r="76" spans="3:14" ht="18.600000000000001">
      <c r="C76" s="34"/>
      <c r="D76" s="34"/>
      <c r="E76" s="34"/>
      <c r="F76" s="34"/>
      <c r="G76" s="34"/>
      <c r="H76" s="34"/>
      <c r="I76" s="34"/>
      <c r="J76" s="34"/>
      <c r="K76" s="34"/>
      <c r="L76" s="34"/>
      <c r="M76" s="34"/>
      <c r="N76" s="34"/>
    </row>
    <row r="77" spans="3:14" ht="18.600000000000001">
      <c r="C77" s="7"/>
      <c r="D77" s="7"/>
      <c r="E77" s="7"/>
      <c r="F77" s="7"/>
      <c r="G77" s="7"/>
      <c r="H77" s="7"/>
      <c r="I77" s="7"/>
      <c r="J77" s="7"/>
      <c r="K77" s="7"/>
      <c r="L77" s="7"/>
      <c r="M77" s="7"/>
      <c r="N77" s="28"/>
    </row>
    <row r="78" spans="3:14" ht="18.600000000000001">
      <c r="C78" s="34"/>
      <c r="D78" s="34"/>
      <c r="E78" s="34"/>
      <c r="F78" s="34"/>
      <c r="G78" s="34"/>
      <c r="H78" s="34"/>
      <c r="I78" s="34"/>
      <c r="J78" s="34"/>
      <c r="K78" s="34"/>
      <c r="L78" s="34"/>
      <c r="M78" s="34"/>
      <c r="N78" s="34"/>
    </row>
    <row r="79" spans="3:14" ht="18.600000000000001">
      <c r="C79" s="7"/>
      <c r="D79" s="7"/>
      <c r="E79" s="7"/>
      <c r="F79" s="7"/>
      <c r="G79" s="7"/>
      <c r="H79" s="7"/>
      <c r="I79" s="7"/>
      <c r="J79" s="7"/>
      <c r="K79" s="7"/>
      <c r="L79" s="7"/>
      <c r="M79" s="7"/>
      <c r="N79" s="28"/>
    </row>
    <row r="80" spans="3:14" ht="18.600000000000001">
      <c r="C80" s="34"/>
      <c r="D80" s="34"/>
      <c r="E80" s="34"/>
      <c r="F80" s="34"/>
      <c r="G80" s="34"/>
      <c r="H80" s="34"/>
      <c r="I80" s="34"/>
      <c r="J80" s="34"/>
      <c r="K80" s="34"/>
      <c r="L80" s="34"/>
      <c r="M80" s="34"/>
      <c r="N80" s="34"/>
    </row>
    <row r="81" spans="3:14" ht="18.600000000000001">
      <c r="C81" s="7"/>
      <c r="D81" s="7"/>
      <c r="E81" s="7"/>
      <c r="F81" s="7"/>
      <c r="G81" s="7"/>
      <c r="H81" s="7"/>
      <c r="I81" s="7"/>
      <c r="J81" s="7"/>
      <c r="K81" s="7"/>
      <c r="L81" s="7"/>
      <c r="M81" s="7"/>
      <c r="N81" s="28"/>
    </row>
    <row r="82" spans="3:14" ht="18.600000000000001">
      <c r="C82" s="34"/>
      <c r="D82" s="34"/>
      <c r="E82" s="34"/>
      <c r="F82" s="34"/>
      <c r="G82" s="34"/>
      <c r="H82" s="34"/>
      <c r="I82" s="34"/>
      <c r="J82" s="34"/>
      <c r="K82" s="34"/>
      <c r="L82" s="34"/>
      <c r="M82" s="34"/>
      <c r="N82" s="34"/>
    </row>
    <row r="83" spans="3:14" ht="18.600000000000001">
      <c r="C83" s="7"/>
      <c r="D83" s="7"/>
      <c r="E83" s="7"/>
      <c r="F83" s="7"/>
      <c r="G83" s="7"/>
      <c r="H83" s="7"/>
      <c r="I83" s="7"/>
      <c r="J83" s="7"/>
      <c r="K83" s="7"/>
      <c r="L83" s="7"/>
      <c r="M83" s="7"/>
      <c r="N83" s="28"/>
    </row>
    <row r="84" spans="3:14" ht="18.600000000000001">
      <c r="C84" s="34"/>
      <c r="D84" s="34"/>
      <c r="E84" s="34"/>
      <c r="F84" s="34"/>
      <c r="G84" s="34"/>
      <c r="H84" s="34"/>
      <c r="I84" s="34"/>
      <c r="J84" s="34"/>
      <c r="K84" s="34"/>
      <c r="L84" s="34"/>
      <c r="M84" s="34"/>
      <c r="N84" s="34"/>
    </row>
    <row r="85" spans="3:14" ht="18.600000000000001">
      <c r="C85" s="7"/>
      <c r="D85" s="7"/>
      <c r="E85" s="7"/>
      <c r="F85" s="7"/>
      <c r="G85" s="7"/>
      <c r="H85" s="7"/>
      <c r="I85" s="7"/>
      <c r="J85" s="7"/>
      <c r="K85" s="7"/>
      <c r="L85" s="7"/>
      <c r="M85" s="7"/>
      <c r="N85" s="28"/>
    </row>
    <row r="86" spans="3:14" ht="18.600000000000001">
      <c r="C86" s="34"/>
      <c r="D86" s="34"/>
      <c r="E86" s="34"/>
      <c r="F86" s="34"/>
      <c r="G86" s="34"/>
      <c r="H86" s="34"/>
      <c r="I86" s="34"/>
      <c r="J86" s="34"/>
      <c r="K86" s="34"/>
      <c r="L86" s="34"/>
      <c r="M86" s="34"/>
      <c r="N86" s="34"/>
    </row>
  </sheetData>
  <mergeCells count="1">
    <mergeCell ref="F35:N35"/>
  </mergeCells>
  <hyperlinks>
    <hyperlink ref="A4" location="'ÍNDICE REMISSIVO'!A1" display="Índice" xr:uid="{00000000-0004-0000-0900-000000000000}"/>
    <hyperlink ref="L1" location="GRI!A1" display="GRI" xr:uid="{00000000-0004-0000-0900-000001000000}"/>
    <hyperlink ref="M1" location="SASB!A1" display="SASB" xr:uid="{00000000-0004-0000-0900-000002000000}"/>
    <hyperlink ref="K1" location="SOCIAL!A1" display="Social " xr:uid="{00000000-0004-0000-0900-000003000000}"/>
    <hyperlink ref="J1" location="GOVERNANÇA!A1" display="Governança " xr:uid="{00000000-0004-0000-0900-000004000000}"/>
    <hyperlink ref="I1" location="ECONÔMICO!A1" display="Econômico " xr:uid="{00000000-0004-0000-0900-000005000000}"/>
    <hyperlink ref="H1" location="AMBIENTAL!A1" display="Ambiental" xr:uid="{00000000-0004-0000-0900-000006000000}"/>
    <hyperlink ref="G1" location="'TEMAS MATERIAIS'!A1" display="Temas materiais" xr:uid="{00000000-0004-0000-0900-000007000000}"/>
    <hyperlink ref="F1" location="ÍNDICE!A1" display="Índice" xr:uid="{00000000-0004-0000-0900-000008000000}"/>
  </hyperlinks>
  <pageMargins left="0.511811024" right="0.511811024" top="0.78740157499999996" bottom="0.78740157499999996" header="0.31496062000000002" footer="0.31496062000000002"/>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70C0"/>
  </sheetPr>
  <dimension ref="A1:S97"/>
  <sheetViews>
    <sheetView showGridLines="0" topLeftCell="A42" zoomScale="80" zoomScaleNormal="80" workbookViewId="0">
      <selection activeCell="G50" sqref="G50"/>
    </sheetView>
  </sheetViews>
  <sheetFormatPr defaultRowHeight="14.45"/>
  <cols>
    <col min="1" max="1" width="2.85546875" customWidth="1"/>
    <col min="2" max="2" width="7.85546875" customWidth="1"/>
    <col min="5" max="5" width="2.28515625" customWidth="1"/>
    <col min="6" max="13" width="22.42578125" customWidth="1"/>
  </cols>
  <sheetData>
    <row r="1" spans="1:19" ht="45.95" customHeight="1">
      <c r="A1" s="44"/>
      <c r="B1" s="2" t="e" vm="1">
        <v>#VALUE!</v>
      </c>
      <c r="C1" s="2"/>
      <c r="D1" s="2"/>
      <c r="E1" s="2"/>
      <c r="F1" s="42" t="str">
        <f>INTRODUCTION!F1</f>
        <v>Table of Contents</v>
      </c>
      <c r="G1" s="42" t="str">
        <f>INTRODUCTION!G1</f>
        <v>Material Topics</v>
      </c>
      <c r="H1" s="42" t="str">
        <f>INTRODUCTION!H1</f>
        <v>Environmental</v>
      </c>
      <c r="I1" s="42" t="str">
        <f>INTRODUCTION!I1</f>
        <v>Economic</v>
      </c>
      <c r="J1" s="42" t="str">
        <f>INTRODUCTION!J1</f>
        <v xml:space="preserve">Governance </v>
      </c>
      <c r="K1" s="42" t="s">
        <v>5</v>
      </c>
      <c r="L1" s="42" t="s">
        <v>6</v>
      </c>
      <c r="M1" s="42" t="s">
        <v>7</v>
      </c>
      <c r="N1" s="2"/>
    </row>
    <row r="2" spans="1:19" ht="18.600000000000001">
      <c r="A2" s="3"/>
      <c r="B2" s="3"/>
      <c r="C2" s="3"/>
      <c r="D2" s="3"/>
      <c r="E2" s="3"/>
      <c r="F2" s="15"/>
      <c r="G2" s="15"/>
      <c r="H2" s="15"/>
      <c r="I2" s="15"/>
      <c r="J2" s="15"/>
      <c r="K2" s="15"/>
      <c r="L2" s="15"/>
      <c r="M2" s="15"/>
      <c r="N2" s="3"/>
    </row>
    <row r="3" spans="1:19" ht="28.5">
      <c r="A3" s="3"/>
      <c r="C3" s="36" t="s">
        <v>368</v>
      </c>
      <c r="S3" s="21"/>
    </row>
    <row r="4" spans="1:19" ht="21">
      <c r="A4" s="5" t="s">
        <v>9</v>
      </c>
      <c r="B4" s="6">
        <v>3</v>
      </c>
      <c r="C4" s="4"/>
    </row>
    <row r="5" spans="1:19" ht="21">
      <c r="A5" s="5"/>
      <c r="B5" s="6"/>
      <c r="C5" s="13" t="s">
        <v>369</v>
      </c>
      <c r="D5" s="10"/>
      <c r="E5" s="10"/>
      <c r="F5" s="10"/>
      <c r="G5" s="10"/>
      <c r="H5" s="10"/>
      <c r="I5" s="10"/>
      <c r="J5" s="10"/>
      <c r="K5" s="10"/>
      <c r="L5" s="10"/>
      <c r="M5" s="10"/>
      <c r="N5" s="10"/>
    </row>
    <row r="6" spans="1:19" ht="21">
      <c r="A6" s="5"/>
      <c r="B6" s="6"/>
      <c r="C6" s="4"/>
    </row>
    <row r="7" spans="1:19" ht="18.600000000000001" customHeight="1">
      <c r="A7" s="5"/>
      <c r="B7" s="6"/>
      <c r="C7" s="98" t="s">
        <v>370</v>
      </c>
      <c r="D7" s="29"/>
      <c r="E7" s="29"/>
      <c r="F7" s="29"/>
      <c r="G7" s="29"/>
      <c r="H7" s="29"/>
      <c r="I7" s="29"/>
      <c r="J7" s="29"/>
      <c r="K7" s="29"/>
      <c r="L7" s="29"/>
      <c r="M7" s="29"/>
      <c r="N7" s="29"/>
      <c r="O7" s="54"/>
      <c r="P7" s="54"/>
    </row>
    <row r="8" spans="1:19" ht="16.5" customHeight="1">
      <c r="A8" s="5"/>
      <c r="B8" s="6"/>
      <c r="C8" s="596" t="s">
        <v>371</v>
      </c>
      <c r="D8" s="299"/>
      <c r="E8" s="52"/>
      <c r="F8" s="52"/>
      <c r="G8" s="52"/>
    </row>
    <row r="9" spans="1:19" ht="15.95">
      <c r="A9" s="5"/>
      <c r="B9" s="6"/>
      <c r="C9" s="47"/>
      <c r="D9" s="48"/>
      <c r="E9" s="48"/>
      <c r="F9" s="48"/>
      <c r="G9" s="48"/>
      <c r="H9" s="49"/>
      <c r="I9" s="50"/>
      <c r="J9" s="50"/>
      <c r="K9" s="27"/>
      <c r="L9" s="33"/>
      <c r="M9" s="33"/>
      <c r="N9" s="51"/>
      <c r="O9" s="41"/>
      <c r="P9" s="55"/>
    </row>
    <row r="10" spans="1:19" ht="18.600000000000001">
      <c r="A10" s="3"/>
      <c r="C10" s="98" t="s">
        <v>372</v>
      </c>
      <c r="D10" s="29"/>
      <c r="E10" s="29"/>
      <c r="F10" s="29"/>
      <c r="G10" s="278"/>
      <c r="H10" s="29"/>
      <c r="I10" s="29"/>
      <c r="J10" s="29"/>
      <c r="K10" s="29"/>
      <c r="L10" s="29"/>
      <c r="M10" s="29"/>
      <c r="N10" s="29"/>
      <c r="O10" s="54"/>
      <c r="P10" s="54"/>
    </row>
    <row r="11" spans="1:19" ht="14.45" customHeight="1">
      <c r="A11" s="3"/>
      <c r="C11" s="667" t="s">
        <v>373</v>
      </c>
      <c r="D11" s="667"/>
      <c r="E11" s="667"/>
      <c r="F11" s="667"/>
      <c r="G11" s="667"/>
      <c r="H11" s="667"/>
      <c r="I11" s="667"/>
      <c r="J11" s="667"/>
      <c r="K11" s="667"/>
      <c r="L11" s="667"/>
      <c r="M11" s="667"/>
      <c r="N11" s="667"/>
      <c r="O11" s="53"/>
      <c r="P11" s="53"/>
    </row>
    <row r="12" spans="1:19" ht="33" customHeight="1">
      <c r="A12" s="3"/>
      <c r="B12" s="7"/>
      <c r="C12" s="641"/>
      <c r="D12" s="641"/>
      <c r="E12" s="641"/>
      <c r="F12" s="641"/>
      <c r="G12" s="641"/>
      <c r="H12" s="641"/>
      <c r="I12" s="641"/>
      <c r="J12" s="641"/>
      <c r="K12" s="641"/>
      <c r="L12" s="641"/>
      <c r="M12" s="641"/>
      <c r="N12" s="641"/>
      <c r="O12" s="53"/>
      <c r="P12" s="53"/>
      <c r="Q12" s="20"/>
      <c r="R12" s="20"/>
    </row>
    <row r="13" spans="1:19" ht="14.45" customHeight="1">
      <c r="A13" s="5"/>
      <c r="C13" s="641"/>
      <c r="D13" s="641"/>
      <c r="E13" s="641"/>
      <c r="F13" s="641"/>
      <c r="G13" s="641"/>
      <c r="H13" s="641"/>
      <c r="I13" s="641"/>
      <c r="J13" s="641"/>
      <c r="K13" s="641"/>
      <c r="L13" s="641"/>
      <c r="M13" s="641"/>
      <c r="N13" s="641"/>
      <c r="O13" s="53"/>
      <c r="P13" s="53"/>
    </row>
    <row r="14" spans="1:19" ht="18.600000000000001">
      <c r="A14" s="3"/>
      <c r="B14" s="7"/>
      <c r="C14" s="53"/>
      <c r="D14" s="53"/>
      <c r="E14" s="53"/>
      <c r="F14" s="53"/>
      <c r="G14" s="53"/>
      <c r="H14" s="53"/>
      <c r="I14" s="53"/>
      <c r="J14" s="53"/>
      <c r="K14" s="53"/>
      <c r="L14" s="53"/>
      <c r="M14" s="53"/>
      <c r="N14" s="53"/>
      <c r="O14" s="53"/>
      <c r="P14" s="53"/>
      <c r="Q14" s="20"/>
      <c r="R14" s="20"/>
    </row>
    <row r="15" spans="1:19" ht="18.600000000000001">
      <c r="A15" s="5"/>
      <c r="C15" s="98" t="s">
        <v>374</v>
      </c>
      <c r="D15" s="29"/>
      <c r="E15" s="29"/>
      <c r="F15" s="29"/>
      <c r="G15" s="29"/>
      <c r="H15" s="29"/>
      <c r="I15" s="29"/>
      <c r="J15" s="29"/>
      <c r="K15" s="29"/>
      <c r="L15" s="29"/>
      <c r="M15" s="29"/>
      <c r="N15" s="29"/>
      <c r="O15" s="54"/>
      <c r="P15" s="54"/>
      <c r="S15" s="25"/>
    </row>
    <row r="16" spans="1:19" ht="21" customHeight="1">
      <c r="A16" s="5"/>
      <c r="C16" s="676" t="s">
        <v>375</v>
      </c>
      <c r="D16" s="676"/>
      <c r="E16" s="676"/>
      <c r="F16" s="676"/>
      <c r="G16" s="676"/>
      <c r="H16" s="676"/>
      <c r="I16" s="676"/>
      <c r="J16" s="676"/>
      <c r="K16" s="676"/>
      <c r="L16" s="676"/>
      <c r="M16" s="676"/>
      <c r="N16" s="53"/>
      <c r="O16" s="53"/>
      <c r="P16" s="53"/>
    </row>
    <row r="17" spans="1:18" ht="18.600000000000001">
      <c r="A17" s="3"/>
      <c r="B17" s="7"/>
      <c r="C17" s="56"/>
      <c r="D17" s="56"/>
      <c r="E17" s="56"/>
      <c r="F17" s="56"/>
      <c r="G17" s="56"/>
      <c r="H17" s="56"/>
      <c r="I17" s="56"/>
      <c r="J17" s="56"/>
      <c r="K17" s="56"/>
      <c r="L17" s="56"/>
      <c r="M17" s="56"/>
      <c r="N17" s="51"/>
      <c r="O17" s="41"/>
      <c r="P17" s="55"/>
      <c r="Q17" s="20"/>
      <c r="R17" s="20"/>
    </row>
    <row r="18" spans="1:18" ht="14.45" customHeight="1">
      <c r="A18" s="5"/>
      <c r="C18" s="98" t="s">
        <v>376</v>
      </c>
      <c r="D18" s="29"/>
      <c r="E18" s="29"/>
      <c r="F18" s="29"/>
      <c r="G18" s="29"/>
      <c r="H18" s="29"/>
      <c r="I18" s="29"/>
      <c r="J18" s="29"/>
      <c r="K18" s="29"/>
      <c r="L18" s="29"/>
      <c r="M18" s="29"/>
      <c r="N18" s="29"/>
      <c r="O18" s="34"/>
      <c r="P18" s="34"/>
    </row>
    <row r="19" spans="1:18" ht="41.25" customHeight="1">
      <c r="A19" s="3"/>
      <c r="B19" s="7"/>
      <c r="C19" s="667" t="s">
        <v>377</v>
      </c>
      <c r="D19" s="667"/>
      <c r="E19" s="667"/>
      <c r="F19" s="667"/>
      <c r="G19" s="667"/>
      <c r="H19" s="667"/>
      <c r="I19" s="667"/>
      <c r="J19" s="667"/>
      <c r="K19" s="667"/>
      <c r="L19" s="667"/>
      <c r="M19" s="667"/>
      <c r="N19" s="667"/>
      <c r="O19" s="57"/>
      <c r="P19" s="57"/>
      <c r="Q19" s="20"/>
      <c r="R19" s="20"/>
    </row>
    <row r="20" spans="1:18" ht="18.600000000000001">
      <c r="A20" s="5"/>
      <c r="C20" s="59"/>
      <c r="D20" s="59"/>
      <c r="E20" s="59"/>
      <c r="F20" s="59"/>
      <c r="G20" s="59"/>
      <c r="H20" s="59"/>
      <c r="I20" s="59"/>
      <c r="J20" s="59"/>
      <c r="K20" s="59"/>
      <c r="L20" s="59"/>
      <c r="M20" s="59"/>
    </row>
    <row r="21" spans="1:18" ht="21">
      <c r="A21" s="5"/>
      <c r="C21" s="13" t="s">
        <v>378</v>
      </c>
      <c r="D21" s="10"/>
      <c r="E21" s="10"/>
      <c r="F21" s="10"/>
      <c r="G21" s="10"/>
      <c r="H21" s="10"/>
      <c r="I21" s="10"/>
      <c r="J21" s="10"/>
      <c r="K21" s="10"/>
      <c r="L21" s="10"/>
      <c r="M21" s="10"/>
      <c r="N21" s="10"/>
    </row>
    <row r="22" spans="1:18" ht="18.600000000000001">
      <c r="A22" s="5"/>
      <c r="C22" s="577"/>
      <c r="D22" s="577"/>
      <c r="E22" s="577"/>
      <c r="F22" s="577"/>
      <c r="G22" s="577"/>
      <c r="H22" s="577"/>
      <c r="I22" s="577"/>
      <c r="J22" s="577"/>
      <c r="K22" s="577"/>
      <c r="L22" s="577"/>
      <c r="M22" s="577"/>
    </row>
    <row r="23" spans="1:18" ht="79.5" customHeight="1">
      <c r="A23" s="5"/>
      <c r="B23" s="6"/>
      <c r="C23" s="666" t="s">
        <v>379</v>
      </c>
      <c r="D23" s="666"/>
      <c r="E23" s="666"/>
      <c r="F23" s="666"/>
      <c r="G23" s="666"/>
      <c r="H23" s="666"/>
      <c r="I23" s="666"/>
      <c r="J23" s="666"/>
      <c r="K23" s="666"/>
      <c r="L23" s="666"/>
      <c r="M23" s="666"/>
      <c r="N23" s="666"/>
      <c r="O23" s="54"/>
      <c r="P23" s="54"/>
    </row>
    <row r="24" spans="1:18" ht="228.75" customHeight="1">
      <c r="A24" s="3"/>
      <c r="B24" s="7"/>
      <c r="C24" s="635" t="s">
        <v>380</v>
      </c>
      <c r="D24" s="635"/>
      <c r="E24" s="635"/>
      <c r="F24" s="635"/>
      <c r="G24" s="635"/>
      <c r="H24" s="635"/>
      <c r="I24" s="635"/>
      <c r="J24" s="635"/>
      <c r="K24" s="635"/>
      <c r="L24" s="635"/>
      <c r="M24" s="635"/>
      <c r="N24" s="635"/>
      <c r="Q24" s="20"/>
      <c r="R24" s="20"/>
    </row>
    <row r="25" spans="1:18" ht="21" customHeight="1">
      <c r="A25" s="3"/>
      <c r="B25" s="7"/>
      <c r="C25" s="53"/>
      <c r="D25" s="53"/>
      <c r="E25" s="53"/>
      <c r="F25" s="53"/>
      <c r="G25" s="53"/>
      <c r="H25" s="53"/>
      <c r="I25" s="53"/>
      <c r="J25" s="53"/>
      <c r="K25" s="53"/>
      <c r="L25" s="53"/>
      <c r="M25" s="53"/>
      <c r="N25" s="53"/>
      <c r="O25" s="53"/>
      <c r="P25" s="53"/>
      <c r="Q25" s="20"/>
      <c r="R25" s="20"/>
    </row>
    <row r="26" spans="1:18" ht="21">
      <c r="A26" s="5"/>
      <c r="C26" s="13" t="s">
        <v>381</v>
      </c>
      <c r="D26" s="10"/>
      <c r="E26" s="10"/>
      <c r="F26" s="10"/>
      <c r="G26" s="10"/>
      <c r="H26" s="10"/>
      <c r="I26" s="10"/>
      <c r="J26" s="10"/>
      <c r="K26" s="10"/>
      <c r="L26" s="10"/>
      <c r="M26" s="10"/>
      <c r="N26" s="10"/>
      <c r="O26" s="31"/>
      <c r="P26" s="31"/>
    </row>
    <row r="27" spans="1:18" ht="18.600000000000001">
      <c r="A27" s="3"/>
      <c r="B27" s="7"/>
      <c r="C27" s="298"/>
      <c r="D27" s="298"/>
      <c r="E27" s="298"/>
      <c r="F27" s="298"/>
      <c r="G27" s="674"/>
      <c r="H27" s="674"/>
      <c r="I27" s="674"/>
      <c r="J27" s="674"/>
      <c r="K27" s="674"/>
      <c r="L27" s="674"/>
      <c r="M27" s="674"/>
      <c r="N27" s="46"/>
      <c r="Q27" s="20"/>
      <c r="R27" s="20"/>
    </row>
    <row r="28" spans="1:18" ht="18.600000000000001">
      <c r="A28" s="5"/>
      <c r="C28" s="277" t="s">
        <v>382</v>
      </c>
      <c r="D28" s="278"/>
      <c r="E28" s="278"/>
      <c r="F28" s="278"/>
      <c r="G28" s="278"/>
      <c r="H28" s="278"/>
      <c r="I28" s="278"/>
      <c r="J28" s="278"/>
      <c r="K28" s="278"/>
      <c r="L28" s="278"/>
      <c r="M28" s="278"/>
      <c r="N28" s="29"/>
      <c r="O28" s="34"/>
      <c r="P28" s="34"/>
    </row>
    <row r="29" spans="1:18" s="41" customFormat="1" ht="18.600000000000001">
      <c r="C29" s="597" t="s">
        <v>383</v>
      </c>
      <c r="D29" s="52"/>
      <c r="E29" s="52"/>
      <c r="F29" s="52"/>
      <c r="G29" s="58"/>
      <c r="H29" s="52"/>
      <c r="I29" s="52"/>
      <c r="J29" s="299"/>
      <c r="K29" s="300"/>
      <c r="L29" s="299"/>
      <c r="M29" s="299"/>
      <c r="N29" s="52"/>
      <c r="O29" s="58"/>
      <c r="P29" s="52"/>
      <c r="Q29" s="17"/>
      <c r="R29" s="17"/>
    </row>
    <row r="30" spans="1:18" s="41" customFormat="1" ht="18.600000000000001">
      <c r="C30" s="298"/>
      <c r="D30" s="298"/>
      <c r="E30" s="298"/>
      <c r="F30" s="298"/>
      <c r="G30" s="298"/>
      <c r="H30" s="298"/>
      <c r="I30" s="298"/>
      <c r="J30" s="298"/>
      <c r="K30" s="298"/>
      <c r="L30" s="298"/>
      <c r="M30" s="298"/>
      <c r="N30" s="34"/>
      <c r="O30" s="34"/>
      <c r="P30" s="34"/>
      <c r="Q30" s="17"/>
      <c r="R30" s="17"/>
    </row>
    <row r="31" spans="1:18" s="41" customFormat="1" ht="18.600000000000001">
      <c r="C31" s="277" t="s">
        <v>384</v>
      </c>
      <c r="D31" s="278"/>
      <c r="E31" s="278"/>
      <c r="F31" s="278"/>
      <c r="G31" s="278"/>
      <c r="H31" s="278"/>
      <c r="I31" s="278"/>
      <c r="J31" s="278"/>
      <c r="K31" s="278"/>
      <c r="L31" s="278"/>
      <c r="M31" s="278"/>
      <c r="N31" s="29"/>
      <c r="O31" s="34"/>
      <c r="P31" s="34"/>
      <c r="Q31" s="17"/>
      <c r="R31" s="17"/>
    </row>
    <row r="32" spans="1:18" s="41" customFormat="1" ht="18.600000000000001">
      <c r="C32" s="597" t="s">
        <v>385</v>
      </c>
      <c r="D32" s="597"/>
      <c r="E32" s="597"/>
      <c r="F32" s="597"/>
      <c r="G32" s="597"/>
      <c r="H32" s="597"/>
      <c r="I32" s="300"/>
      <c r="J32" s="300"/>
      <c r="K32" s="300"/>
      <c r="L32" s="300"/>
      <c r="M32" s="300"/>
      <c r="N32" s="58"/>
      <c r="O32" s="58"/>
      <c r="P32" s="58"/>
    </row>
    <row r="33" spans="1:19" s="41" customFormat="1" ht="18.600000000000001">
      <c r="C33" s="298"/>
      <c r="D33" s="298"/>
      <c r="E33" s="298"/>
      <c r="F33" s="298"/>
      <c r="G33" s="298"/>
      <c r="H33" s="298"/>
      <c r="I33" s="298"/>
      <c r="J33" s="298"/>
      <c r="K33" s="298"/>
      <c r="L33" s="298"/>
      <c r="M33" s="298"/>
      <c r="N33" s="34"/>
      <c r="O33" s="34"/>
      <c r="P33" s="34"/>
    </row>
    <row r="34" spans="1:19" s="41" customFormat="1" ht="18.600000000000001">
      <c r="C34" s="277" t="s">
        <v>386</v>
      </c>
      <c r="D34" s="278"/>
      <c r="E34" s="278"/>
      <c r="F34" s="278"/>
      <c r="G34" s="278"/>
      <c r="H34" s="278"/>
      <c r="I34" s="278"/>
      <c r="J34" s="278"/>
      <c r="K34" s="278"/>
      <c r="L34" s="278"/>
      <c r="M34" s="278"/>
      <c r="N34" s="29"/>
      <c r="O34" s="34"/>
      <c r="P34" s="34"/>
    </row>
    <row r="35" spans="1:19" s="41" customFormat="1" ht="18.75">
      <c r="C35" s="670" t="s">
        <v>387</v>
      </c>
      <c r="D35" s="670"/>
      <c r="E35" s="670"/>
      <c r="F35" s="670"/>
      <c r="G35" s="670"/>
      <c r="H35" s="670"/>
      <c r="I35" s="670"/>
      <c r="J35" s="670"/>
      <c r="K35" s="670"/>
      <c r="L35" s="670"/>
      <c r="M35" s="670"/>
      <c r="N35" s="670"/>
      <c r="O35" s="58"/>
      <c r="P35" s="58"/>
    </row>
    <row r="36" spans="1:19" s="41" customFormat="1" ht="18.600000000000001">
      <c r="C36" s="298"/>
      <c r="D36" s="298"/>
      <c r="E36" s="298"/>
      <c r="F36" s="298"/>
      <c r="G36" s="298"/>
      <c r="H36" s="298"/>
      <c r="I36" s="298"/>
      <c r="J36" s="298"/>
      <c r="K36" s="298"/>
      <c r="L36" s="298"/>
      <c r="M36" s="298"/>
      <c r="N36" s="46"/>
      <c r="O36" s="46"/>
      <c r="P36" s="46"/>
    </row>
    <row r="37" spans="1:19" s="41" customFormat="1" ht="19.5" customHeight="1">
      <c r="C37" s="277" t="s">
        <v>388</v>
      </c>
      <c r="D37" s="278"/>
      <c r="E37" s="278"/>
      <c r="F37" s="278"/>
      <c r="G37" s="278"/>
      <c r="H37" s="278"/>
      <c r="I37" s="278"/>
      <c r="J37" s="278"/>
      <c r="K37" s="278"/>
      <c r="L37" s="278"/>
      <c r="M37" s="278"/>
      <c r="N37" s="29"/>
      <c r="O37" s="34"/>
      <c r="P37" s="34"/>
    </row>
    <row r="38" spans="1:19" ht="24.75" customHeight="1">
      <c r="C38" s="667" t="s">
        <v>389</v>
      </c>
      <c r="D38" s="667"/>
      <c r="E38" s="667"/>
      <c r="F38" s="667"/>
      <c r="G38" s="667"/>
      <c r="H38" s="667"/>
      <c r="I38" s="667"/>
      <c r="J38" s="667"/>
      <c r="K38" s="667"/>
      <c r="L38" s="667"/>
      <c r="M38" s="667"/>
      <c r="N38" s="667"/>
      <c r="O38" s="58"/>
      <c r="P38" s="58"/>
    </row>
    <row r="39" spans="1:19" ht="18.600000000000001">
      <c r="C39" s="46"/>
      <c r="D39" s="46"/>
      <c r="E39" s="46"/>
      <c r="F39" s="46"/>
      <c r="G39" s="671"/>
      <c r="H39" s="671"/>
      <c r="I39" s="671"/>
      <c r="J39" s="671"/>
      <c r="K39" s="671"/>
      <c r="L39" s="671"/>
      <c r="M39" s="671"/>
      <c r="N39" s="46"/>
    </row>
    <row r="40" spans="1:19" ht="21">
      <c r="C40" s="13" t="s">
        <v>390</v>
      </c>
      <c r="D40" s="13"/>
      <c r="E40" s="13"/>
      <c r="F40" s="13"/>
      <c r="G40" s="13"/>
      <c r="H40" s="13"/>
      <c r="I40" s="13"/>
      <c r="J40" s="13"/>
      <c r="K40" s="13"/>
      <c r="L40" s="13"/>
      <c r="M40" s="13"/>
      <c r="N40" s="13"/>
      <c r="O40" s="8"/>
      <c r="P40" s="8"/>
    </row>
    <row r="41" spans="1:19" ht="18.600000000000001">
      <c r="C41" s="46"/>
      <c r="D41" s="46"/>
      <c r="E41" s="46"/>
      <c r="F41" s="46"/>
      <c r="G41" s="671"/>
      <c r="H41" s="671"/>
      <c r="I41" s="671"/>
      <c r="J41" s="671"/>
      <c r="K41" s="671"/>
      <c r="L41" s="671"/>
      <c r="M41" s="671"/>
      <c r="N41" s="46"/>
    </row>
    <row r="42" spans="1:19" ht="55.5" customHeight="1">
      <c r="A42" s="41"/>
      <c r="B42" s="41"/>
      <c r="C42" s="672" t="s">
        <v>391</v>
      </c>
      <c r="D42" s="672"/>
      <c r="E42" s="672"/>
      <c r="F42" s="672"/>
      <c r="G42" s="672"/>
      <c r="H42" s="672"/>
      <c r="I42" s="672"/>
      <c r="J42" s="672"/>
      <c r="K42" s="672"/>
      <c r="L42" s="672"/>
      <c r="M42" s="672"/>
      <c r="N42" s="672"/>
      <c r="O42" s="34"/>
      <c r="P42" s="34"/>
      <c r="Q42" s="41"/>
      <c r="R42" s="41"/>
      <c r="S42" s="41"/>
    </row>
    <row r="43" spans="1:19" ht="24" customHeight="1">
      <c r="C43" s="646" t="s">
        <v>392</v>
      </c>
      <c r="D43" s="675"/>
      <c r="E43" s="675"/>
      <c r="F43" s="675"/>
      <c r="G43" s="675"/>
      <c r="H43" s="675"/>
      <c r="I43" s="675"/>
      <c r="J43" s="675"/>
      <c r="K43" s="675"/>
      <c r="L43" s="675"/>
      <c r="M43" s="675"/>
      <c r="N43" s="675"/>
      <c r="O43" s="675"/>
      <c r="P43" s="675"/>
    </row>
    <row r="44" spans="1:19">
      <c r="I44" s="38"/>
      <c r="J44" s="27"/>
    </row>
    <row r="45" spans="1:19" ht="21">
      <c r="C45" s="13" t="s">
        <v>393</v>
      </c>
      <c r="D45" s="13"/>
      <c r="E45" s="13"/>
      <c r="F45" s="13"/>
      <c r="G45" s="13"/>
      <c r="H45" s="13"/>
      <c r="I45" s="13"/>
      <c r="J45" s="13"/>
      <c r="K45" s="13"/>
      <c r="L45" s="13"/>
      <c r="M45" s="13"/>
      <c r="N45" s="13"/>
      <c r="O45" s="8"/>
      <c r="P45" s="8"/>
    </row>
    <row r="46" spans="1:19">
      <c r="D46" s="18"/>
      <c r="G46" s="61"/>
      <c r="H46" s="27"/>
      <c r="I46" s="27"/>
      <c r="J46" s="27"/>
    </row>
    <row r="47" spans="1:19" ht="18.600000000000001">
      <c r="C47" s="98" t="s">
        <v>394</v>
      </c>
      <c r="D47" s="29"/>
      <c r="E47" s="29"/>
      <c r="F47" s="29"/>
      <c r="G47" s="29"/>
      <c r="H47" s="29"/>
      <c r="I47" s="29"/>
      <c r="J47" s="29"/>
      <c r="K47" s="29"/>
      <c r="L47" s="29"/>
      <c r="M47" s="29"/>
      <c r="N47" s="29"/>
      <c r="O47" s="34"/>
      <c r="P47" s="34"/>
    </row>
    <row r="48" spans="1:19" ht="78" customHeight="1">
      <c r="C48" s="670" t="s">
        <v>395</v>
      </c>
      <c r="D48" s="670"/>
      <c r="E48" s="670"/>
      <c r="F48" s="670"/>
      <c r="G48" s="670"/>
      <c r="H48" s="670"/>
      <c r="I48" s="670"/>
      <c r="J48" s="670"/>
      <c r="K48" s="670"/>
      <c r="L48" s="670"/>
      <c r="M48" s="670"/>
      <c r="N48" s="670"/>
      <c r="O48" s="52"/>
      <c r="P48" s="52"/>
    </row>
    <row r="49" spans="3:16" ht="18" customHeight="1">
      <c r="C49" s="496"/>
      <c r="D49" s="496"/>
      <c r="E49" s="496"/>
      <c r="F49" s="496"/>
      <c r="G49" s="496"/>
      <c r="H49" s="496"/>
      <c r="I49" s="496"/>
      <c r="J49" s="496"/>
      <c r="K49" s="496"/>
      <c r="L49" s="496"/>
      <c r="M49" s="496"/>
      <c r="N49" s="496"/>
      <c r="O49" s="52"/>
      <c r="P49" s="52"/>
    </row>
    <row r="50" spans="3:16" ht="18.600000000000001">
      <c r="C50" s="98" t="s">
        <v>396</v>
      </c>
      <c r="D50" s="29"/>
      <c r="E50" s="29"/>
      <c r="F50" s="29"/>
      <c r="G50" s="29"/>
      <c r="H50" s="29"/>
      <c r="I50" s="29"/>
      <c r="J50" s="29"/>
      <c r="K50" s="29"/>
      <c r="L50" s="29"/>
      <c r="M50" s="29"/>
      <c r="N50" s="29"/>
      <c r="O50" s="46"/>
      <c r="P50" s="46"/>
    </row>
    <row r="51" spans="3:16" ht="20.25" customHeight="1">
      <c r="C51" s="670" t="s">
        <v>387</v>
      </c>
      <c r="D51" s="670"/>
      <c r="E51" s="670"/>
      <c r="F51" s="670"/>
      <c r="G51" s="670"/>
      <c r="H51" s="670"/>
      <c r="I51" s="670"/>
      <c r="J51" s="670"/>
      <c r="K51" s="670"/>
      <c r="L51" s="670"/>
      <c r="M51" s="670"/>
      <c r="N51" s="670"/>
      <c r="O51" s="668"/>
      <c r="P51" s="668"/>
    </row>
    <row r="52" spans="3:16" ht="15.95">
      <c r="C52" s="62"/>
      <c r="D52" s="62"/>
      <c r="E52" s="62"/>
      <c r="F52" s="62"/>
      <c r="G52" s="62"/>
      <c r="H52" s="62"/>
      <c r="I52" s="62"/>
      <c r="J52" s="62"/>
      <c r="K52" s="62"/>
      <c r="L52" s="62"/>
      <c r="M52" s="62"/>
      <c r="N52" s="62"/>
      <c r="O52" s="62"/>
      <c r="P52" s="55"/>
    </row>
    <row r="53" spans="3:16" ht="21">
      <c r="C53" s="13" t="s">
        <v>397</v>
      </c>
      <c r="D53" s="13"/>
      <c r="E53" s="13"/>
      <c r="F53" s="13"/>
      <c r="G53" s="13"/>
      <c r="H53" s="13"/>
      <c r="I53" s="13"/>
      <c r="J53" s="13"/>
      <c r="K53" s="13"/>
      <c r="L53" s="13"/>
      <c r="M53" s="13"/>
      <c r="N53" s="13"/>
      <c r="O53" s="8"/>
      <c r="P53" s="8"/>
    </row>
    <row r="54" spans="3:16" ht="15.95">
      <c r="D54" s="18"/>
      <c r="H54" s="38"/>
      <c r="K54" s="27"/>
      <c r="L54" s="33"/>
      <c r="M54" s="33"/>
      <c r="N54" s="51"/>
      <c r="O54" s="41"/>
      <c r="P54" s="55"/>
    </row>
    <row r="55" spans="3:16" ht="18.600000000000001">
      <c r="C55" s="277" t="s">
        <v>398</v>
      </c>
      <c r="D55" s="278"/>
      <c r="E55" s="278"/>
      <c r="F55" s="278"/>
      <c r="G55" s="278"/>
      <c r="H55" s="278"/>
      <c r="I55" s="278"/>
      <c r="J55" s="278"/>
      <c r="K55" s="278"/>
      <c r="L55" s="278"/>
      <c r="M55" s="278"/>
      <c r="N55" s="278"/>
      <c r="O55" s="34"/>
      <c r="P55" s="34"/>
    </row>
    <row r="56" spans="3:16" ht="15.95" customHeight="1">
      <c r="C56" s="670" t="s">
        <v>399</v>
      </c>
      <c r="D56" s="670"/>
      <c r="E56" s="670"/>
      <c r="F56" s="670"/>
      <c r="G56" s="670"/>
      <c r="H56" s="670"/>
      <c r="I56" s="670"/>
      <c r="J56" s="670"/>
      <c r="K56" s="670"/>
      <c r="L56" s="670"/>
      <c r="M56" s="670"/>
      <c r="N56" s="670"/>
      <c r="O56" s="668"/>
      <c r="P56" s="668"/>
    </row>
    <row r="57" spans="3:16" ht="18.600000000000001">
      <c r="C57" s="298"/>
      <c r="D57" s="298"/>
      <c r="E57" s="298"/>
      <c r="F57" s="298"/>
      <c r="G57" s="298"/>
      <c r="H57" s="298"/>
      <c r="I57" s="298"/>
      <c r="J57" s="298"/>
      <c r="K57" s="298"/>
      <c r="L57" s="298"/>
      <c r="M57" s="298"/>
      <c r="N57" s="298"/>
      <c r="O57" s="34"/>
      <c r="P57" s="34"/>
    </row>
    <row r="58" spans="3:16" ht="18.600000000000001">
      <c r="C58" s="277" t="s">
        <v>400</v>
      </c>
      <c r="D58" s="278"/>
      <c r="E58" s="278"/>
      <c r="F58" s="278"/>
      <c r="G58" s="278"/>
      <c r="H58" s="278"/>
      <c r="I58" s="278"/>
      <c r="J58" s="278"/>
      <c r="K58" s="278"/>
      <c r="L58" s="278"/>
      <c r="M58" s="278"/>
      <c r="N58" s="278"/>
      <c r="O58" s="34"/>
      <c r="P58" s="34"/>
    </row>
    <row r="59" spans="3:16" ht="18.600000000000001">
      <c r="C59" s="670" t="s">
        <v>401</v>
      </c>
      <c r="D59" s="670"/>
      <c r="E59" s="670"/>
      <c r="F59" s="670"/>
      <c r="G59" s="670"/>
      <c r="H59" s="670"/>
      <c r="I59" s="670"/>
      <c r="J59" s="670"/>
      <c r="K59" s="670"/>
      <c r="L59" s="670"/>
      <c r="M59" s="670"/>
      <c r="N59" s="670"/>
      <c r="O59" s="668"/>
      <c r="P59" s="668"/>
    </row>
    <row r="60" spans="3:16" ht="18.600000000000001">
      <c r="C60" s="301"/>
      <c r="D60" s="301"/>
      <c r="E60" s="301"/>
      <c r="F60" s="301"/>
      <c r="G60" s="301"/>
      <c r="H60" s="301"/>
      <c r="I60" s="301"/>
      <c r="J60" s="301"/>
      <c r="K60" s="301"/>
      <c r="L60" s="301"/>
      <c r="M60" s="301"/>
      <c r="N60" s="301"/>
      <c r="O60" s="59"/>
      <c r="P60" s="59"/>
    </row>
    <row r="61" spans="3:16" ht="18.600000000000001">
      <c r="C61" s="277" t="s">
        <v>402</v>
      </c>
      <c r="D61" s="278"/>
      <c r="E61" s="278"/>
      <c r="F61" s="278"/>
      <c r="G61" s="278"/>
      <c r="H61" s="278"/>
      <c r="I61" s="278"/>
      <c r="J61" s="278"/>
      <c r="K61" s="278"/>
      <c r="L61" s="278"/>
      <c r="M61" s="278"/>
      <c r="N61" s="278"/>
      <c r="O61" s="34"/>
      <c r="P61" s="34"/>
    </row>
    <row r="62" spans="3:16" ht="46.5" customHeight="1">
      <c r="C62" s="670" t="s">
        <v>403</v>
      </c>
      <c r="D62" s="670"/>
      <c r="E62" s="670"/>
      <c r="F62" s="670"/>
      <c r="G62" s="670"/>
      <c r="H62" s="670"/>
      <c r="I62" s="670"/>
      <c r="J62" s="670"/>
      <c r="K62" s="670"/>
      <c r="L62" s="670"/>
      <c r="M62" s="670"/>
      <c r="N62" s="670"/>
      <c r="O62" s="668"/>
      <c r="P62" s="668"/>
    </row>
    <row r="63" spans="3:16" ht="15.95">
      <c r="C63" s="669"/>
      <c r="D63" s="669"/>
      <c r="E63" s="669"/>
      <c r="F63" s="669"/>
      <c r="G63" s="669"/>
      <c r="H63" s="669"/>
      <c r="I63" s="669"/>
      <c r="J63" s="272"/>
      <c r="K63" s="302"/>
      <c r="L63" s="303"/>
      <c r="M63" s="303"/>
      <c r="N63" s="304"/>
      <c r="O63" s="41"/>
      <c r="P63" s="55"/>
    </row>
    <row r="64" spans="3:16" ht="18.600000000000001">
      <c r="C64" s="277" t="s">
        <v>404</v>
      </c>
      <c r="D64" s="278"/>
      <c r="E64" s="278"/>
      <c r="F64" s="278"/>
      <c r="G64" s="278"/>
      <c r="H64" s="278"/>
      <c r="I64" s="278"/>
      <c r="J64" s="278"/>
      <c r="K64" s="278"/>
      <c r="L64" s="278"/>
      <c r="M64" s="278"/>
      <c r="N64" s="278"/>
      <c r="O64" s="34"/>
      <c r="P64" s="34"/>
    </row>
    <row r="65" spans="3:16" ht="102" customHeight="1">
      <c r="C65" s="670" t="s">
        <v>405</v>
      </c>
      <c r="D65" s="670"/>
      <c r="E65" s="670"/>
      <c r="F65" s="670"/>
      <c r="G65" s="670"/>
      <c r="H65" s="670"/>
      <c r="I65" s="670"/>
      <c r="J65" s="670"/>
      <c r="K65" s="670"/>
      <c r="L65" s="670"/>
      <c r="M65" s="670"/>
      <c r="N65" s="670"/>
      <c r="O65" s="668"/>
      <c r="P65" s="668"/>
    </row>
    <row r="66" spans="3:16" ht="18.600000000000001">
      <c r="C66" s="298"/>
      <c r="D66" s="298"/>
      <c r="E66" s="298"/>
      <c r="F66" s="298"/>
      <c r="G66" s="298"/>
      <c r="H66" s="298"/>
      <c r="I66" s="298"/>
      <c r="J66" s="298"/>
      <c r="K66" s="298"/>
      <c r="L66" s="298"/>
      <c r="M66" s="298"/>
      <c r="N66" s="298"/>
      <c r="O66" s="34"/>
      <c r="P66" s="34"/>
    </row>
    <row r="67" spans="3:16" ht="18.600000000000001">
      <c r="C67" s="668"/>
      <c r="D67" s="668"/>
      <c r="E67" s="668"/>
      <c r="F67" s="668"/>
      <c r="G67" s="668"/>
      <c r="H67" s="668"/>
      <c r="I67" s="668"/>
      <c r="J67" s="668"/>
      <c r="K67" s="668"/>
      <c r="L67" s="668"/>
      <c r="M67" s="668"/>
      <c r="N67" s="668"/>
      <c r="O67" s="668"/>
      <c r="P67" s="668"/>
    </row>
    <row r="68" spans="3:16" ht="18.600000000000001">
      <c r="C68" s="34"/>
      <c r="D68" s="34"/>
      <c r="E68" s="34"/>
      <c r="F68" s="34"/>
      <c r="G68" s="34"/>
      <c r="H68" s="34"/>
      <c r="I68" s="34"/>
      <c r="J68" s="34"/>
      <c r="K68" s="34"/>
      <c r="L68" s="34"/>
      <c r="M68" s="34"/>
      <c r="N68" s="34"/>
      <c r="O68" s="34"/>
      <c r="P68" s="34"/>
    </row>
    <row r="69" spans="3:16" ht="18.600000000000001">
      <c r="C69" s="668"/>
      <c r="D69" s="668"/>
      <c r="E69" s="668"/>
      <c r="F69" s="668"/>
      <c r="G69" s="668"/>
      <c r="H69" s="668"/>
      <c r="I69" s="668"/>
      <c r="J69" s="668"/>
      <c r="K69" s="668"/>
      <c r="L69" s="668"/>
      <c r="M69" s="668"/>
      <c r="N69" s="668"/>
      <c r="O69" s="668"/>
      <c r="P69" s="668"/>
    </row>
    <row r="70" spans="3:16" ht="18.600000000000001">
      <c r="C70" s="46"/>
      <c r="D70" s="46"/>
      <c r="E70" s="46"/>
      <c r="F70" s="46"/>
      <c r="G70" s="673"/>
      <c r="H70" s="673"/>
      <c r="I70" s="673"/>
      <c r="J70" s="673"/>
      <c r="K70" s="673"/>
      <c r="L70" s="673"/>
      <c r="M70" s="673"/>
      <c r="N70" s="46"/>
    </row>
    <row r="71" spans="3:16" ht="18.600000000000001">
      <c r="C71" s="31"/>
      <c r="D71" s="31"/>
      <c r="E71" s="31"/>
      <c r="F71" s="31"/>
      <c r="G71" s="31"/>
      <c r="H71" s="31"/>
      <c r="I71" s="31"/>
      <c r="J71" s="31"/>
      <c r="K71" s="31"/>
      <c r="L71" s="31"/>
      <c r="M71" s="31"/>
      <c r="N71" s="31"/>
      <c r="O71" s="46"/>
      <c r="P71" s="34"/>
    </row>
    <row r="72" spans="3:16" ht="18.600000000000001">
      <c r="C72" s="7"/>
      <c r="D72" s="7"/>
      <c r="E72" s="7"/>
      <c r="F72" s="7"/>
      <c r="G72" s="7"/>
      <c r="H72" s="7"/>
      <c r="I72" s="7"/>
      <c r="J72" s="7"/>
      <c r="K72" s="7"/>
      <c r="L72" s="7"/>
      <c r="M72" s="7"/>
      <c r="N72" s="28"/>
      <c r="O72" s="7"/>
      <c r="P72" s="7"/>
    </row>
    <row r="73" spans="3:16" ht="18.600000000000001">
      <c r="C73" s="46"/>
      <c r="D73" s="46"/>
      <c r="E73" s="46"/>
      <c r="F73" s="46"/>
      <c r="G73" s="46"/>
      <c r="H73" s="46"/>
      <c r="I73" s="46"/>
      <c r="J73" s="46"/>
      <c r="K73" s="46"/>
      <c r="L73" s="46"/>
      <c r="M73" s="46"/>
      <c r="N73" s="46"/>
      <c r="O73" s="46"/>
      <c r="P73" s="34"/>
    </row>
    <row r="74" spans="3:16" ht="18.600000000000001">
      <c r="C74" s="7"/>
      <c r="D74" s="7"/>
      <c r="E74" s="7"/>
      <c r="F74" s="7"/>
      <c r="G74" s="7"/>
      <c r="H74" s="7"/>
      <c r="I74" s="7"/>
      <c r="J74" s="7"/>
      <c r="K74" s="7"/>
      <c r="L74" s="7"/>
      <c r="M74" s="7"/>
      <c r="N74" s="28"/>
      <c r="O74" s="7"/>
      <c r="P74" s="7"/>
    </row>
    <row r="75" spans="3:16" ht="18.600000000000001">
      <c r="C75" s="46"/>
      <c r="D75" s="46"/>
      <c r="E75" s="46"/>
      <c r="F75" s="46"/>
      <c r="G75" s="46"/>
      <c r="H75" s="46"/>
      <c r="I75" s="46"/>
      <c r="J75" s="46"/>
      <c r="K75" s="46"/>
      <c r="L75" s="46"/>
      <c r="M75" s="46"/>
      <c r="N75" s="46"/>
      <c r="O75" s="46"/>
      <c r="P75" s="34"/>
    </row>
    <row r="76" spans="3:16" ht="18.600000000000001">
      <c r="C76" s="7"/>
      <c r="D76" s="7"/>
      <c r="E76" s="7"/>
      <c r="F76" s="7"/>
      <c r="G76" s="7"/>
      <c r="H76" s="7"/>
      <c r="I76" s="7"/>
      <c r="J76" s="7"/>
      <c r="K76" s="7"/>
      <c r="L76" s="7"/>
      <c r="M76" s="7"/>
      <c r="N76" s="28"/>
      <c r="O76" s="7"/>
      <c r="P76" s="7"/>
    </row>
    <row r="77" spans="3:16" ht="18.600000000000001">
      <c r="C77" s="46"/>
      <c r="D77" s="46"/>
      <c r="E77" s="46"/>
      <c r="F77" s="46"/>
      <c r="G77" s="46"/>
      <c r="H77" s="46"/>
      <c r="I77" s="46"/>
      <c r="J77" s="46"/>
      <c r="K77" s="46"/>
      <c r="L77" s="46"/>
      <c r="M77" s="46"/>
      <c r="N77" s="46"/>
      <c r="O77" s="46"/>
      <c r="P77" s="34"/>
    </row>
    <row r="78" spans="3:16" ht="18.600000000000001">
      <c r="C78" s="7"/>
      <c r="D78" s="7"/>
      <c r="E78" s="7"/>
      <c r="F78" s="7"/>
      <c r="G78" s="7"/>
      <c r="H78" s="7"/>
      <c r="I78" s="7"/>
      <c r="J78" s="7"/>
      <c r="K78" s="7"/>
      <c r="L78" s="7"/>
      <c r="M78" s="7"/>
      <c r="N78" s="28"/>
      <c r="O78" s="7"/>
      <c r="P78" s="7"/>
    </row>
    <row r="79" spans="3:16" ht="18.600000000000001">
      <c r="C79" s="46"/>
      <c r="D79" s="46"/>
      <c r="E79" s="46"/>
      <c r="F79" s="46"/>
      <c r="G79" s="46"/>
      <c r="H79" s="46"/>
      <c r="I79" s="46"/>
      <c r="J79" s="46"/>
      <c r="K79" s="46"/>
      <c r="L79" s="46"/>
      <c r="M79" s="46"/>
      <c r="N79" s="46"/>
      <c r="O79" s="46"/>
      <c r="P79" s="34"/>
    </row>
    <row r="80" spans="3:16" ht="18.600000000000001">
      <c r="C80" s="7"/>
      <c r="D80" s="7"/>
      <c r="E80" s="7"/>
      <c r="F80" s="7"/>
      <c r="G80" s="7"/>
      <c r="H80" s="7"/>
      <c r="I80" s="7"/>
      <c r="J80" s="7"/>
      <c r="K80" s="7"/>
      <c r="L80" s="7"/>
      <c r="M80" s="7"/>
      <c r="N80" s="28"/>
      <c r="O80" s="7"/>
      <c r="P80" s="7"/>
    </row>
    <row r="81" spans="3:16" ht="18.600000000000001">
      <c r="C81" s="46"/>
      <c r="D81" s="46"/>
      <c r="E81" s="46"/>
      <c r="F81" s="46"/>
      <c r="G81" s="46"/>
      <c r="H81" s="46"/>
      <c r="I81" s="46"/>
      <c r="J81" s="46"/>
      <c r="K81" s="46"/>
      <c r="L81" s="46"/>
      <c r="M81" s="46"/>
      <c r="N81" s="46"/>
      <c r="O81" s="46"/>
      <c r="P81" s="34"/>
    </row>
    <row r="82" spans="3:16" ht="18.600000000000001">
      <c r="C82" s="7"/>
      <c r="D82" s="7"/>
      <c r="E82" s="7"/>
      <c r="F82" s="7"/>
      <c r="G82" s="7"/>
      <c r="H82" s="7"/>
      <c r="I82" s="7"/>
      <c r="J82" s="7"/>
      <c r="K82" s="7"/>
      <c r="L82" s="7"/>
      <c r="M82" s="7"/>
      <c r="N82" s="28"/>
      <c r="O82" s="7"/>
      <c r="P82" s="7"/>
    </row>
    <row r="83" spans="3:16" ht="18.600000000000001">
      <c r="C83" s="46"/>
      <c r="D83" s="46"/>
      <c r="E83" s="46"/>
      <c r="F83" s="46"/>
      <c r="G83" s="46"/>
      <c r="H83" s="46"/>
      <c r="I83" s="46"/>
      <c r="J83" s="46"/>
      <c r="K83" s="46"/>
      <c r="L83" s="46"/>
      <c r="M83" s="46"/>
      <c r="N83" s="46"/>
      <c r="O83" s="46"/>
      <c r="P83" s="34"/>
    </row>
    <row r="84" spans="3:16" ht="18.600000000000001">
      <c r="C84" s="7"/>
      <c r="D84" s="7"/>
      <c r="E84" s="7"/>
      <c r="F84" s="7"/>
      <c r="G84" s="7"/>
      <c r="H84" s="7"/>
      <c r="I84" s="7"/>
      <c r="J84" s="7"/>
      <c r="K84" s="7"/>
      <c r="L84" s="7"/>
      <c r="M84" s="7"/>
      <c r="N84" s="28"/>
      <c r="O84" s="7"/>
      <c r="P84" s="7"/>
    </row>
    <row r="85" spans="3:16" ht="18.600000000000001">
      <c r="C85" s="46"/>
      <c r="D85" s="46"/>
      <c r="E85" s="46"/>
      <c r="F85" s="46"/>
      <c r="G85" s="46"/>
      <c r="H85" s="46"/>
      <c r="I85" s="46"/>
      <c r="J85" s="46"/>
      <c r="K85" s="46"/>
      <c r="L85" s="46"/>
      <c r="M85" s="46"/>
      <c r="N85" s="46"/>
      <c r="O85" s="46"/>
      <c r="P85" s="34"/>
    </row>
    <row r="86" spans="3:16" ht="18.600000000000001">
      <c r="C86" s="7"/>
      <c r="D86" s="7"/>
      <c r="E86" s="7"/>
      <c r="F86" s="7"/>
      <c r="G86" s="7"/>
      <c r="H86" s="7"/>
      <c r="I86" s="7"/>
      <c r="J86" s="7"/>
      <c r="K86" s="7"/>
      <c r="L86" s="7"/>
      <c r="M86" s="7"/>
      <c r="N86" s="28"/>
      <c r="O86" s="7"/>
      <c r="P86" s="7"/>
    </row>
    <row r="87" spans="3:16" ht="18.600000000000001">
      <c r="C87" s="46"/>
      <c r="D87" s="46"/>
      <c r="E87" s="46"/>
      <c r="F87" s="46"/>
      <c r="G87" s="46"/>
      <c r="H87" s="46"/>
      <c r="I87" s="46"/>
      <c r="J87" s="46"/>
      <c r="K87" s="46"/>
      <c r="L87" s="46"/>
      <c r="M87" s="46"/>
      <c r="N87" s="46"/>
      <c r="O87" s="46"/>
      <c r="P87" s="34"/>
    </row>
    <row r="88" spans="3:16" ht="18.600000000000001">
      <c r="C88" s="7"/>
      <c r="D88" s="7"/>
      <c r="E88" s="7"/>
      <c r="F88" s="7"/>
      <c r="G88" s="7"/>
      <c r="H88" s="7"/>
      <c r="I88" s="7"/>
      <c r="J88" s="7"/>
      <c r="K88" s="7"/>
      <c r="L88" s="7"/>
      <c r="M88" s="7"/>
      <c r="N88" s="28"/>
      <c r="O88" s="7"/>
      <c r="P88" s="7"/>
    </row>
    <row r="89" spans="3:16" ht="18.600000000000001">
      <c r="C89" s="46"/>
      <c r="D89" s="46"/>
      <c r="E89" s="46"/>
      <c r="F89" s="46"/>
      <c r="G89" s="46"/>
      <c r="H89" s="46"/>
      <c r="I89" s="46"/>
      <c r="J89" s="46"/>
      <c r="K89" s="46"/>
      <c r="L89" s="46"/>
      <c r="M89" s="46"/>
      <c r="N89" s="46"/>
      <c r="O89" s="46"/>
      <c r="P89" s="34"/>
    </row>
    <row r="90" spans="3:16" ht="18.600000000000001">
      <c r="C90" s="7"/>
      <c r="D90" s="7"/>
      <c r="E90" s="7"/>
      <c r="F90" s="7"/>
      <c r="G90" s="7"/>
      <c r="H90" s="7"/>
      <c r="I90" s="7"/>
      <c r="J90" s="7"/>
      <c r="K90" s="7"/>
      <c r="L90" s="7"/>
      <c r="M90" s="7"/>
      <c r="N90" s="28"/>
      <c r="O90" s="7"/>
      <c r="P90" s="7"/>
    </row>
    <row r="91" spans="3:16" ht="18.600000000000001">
      <c r="C91" s="46"/>
      <c r="D91" s="46"/>
      <c r="E91" s="46"/>
      <c r="F91" s="46"/>
      <c r="G91" s="46"/>
      <c r="H91" s="46"/>
      <c r="I91" s="46"/>
      <c r="J91" s="46"/>
      <c r="K91" s="46"/>
      <c r="L91" s="46"/>
      <c r="M91" s="46"/>
      <c r="N91" s="46"/>
      <c r="O91" s="46"/>
      <c r="P91" s="34"/>
    </row>
    <row r="92" spans="3:16" ht="18.600000000000001">
      <c r="C92" s="7"/>
      <c r="D92" s="7"/>
      <c r="E92" s="7"/>
      <c r="F92" s="7"/>
      <c r="G92" s="7"/>
      <c r="H92" s="7"/>
      <c r="I92" s="7"/>
      <c r="J92" s="7"/>
      <c r="K92" s="7"/>
      <c r="L92" s="7"/>
      <c r="M92" s="7"/>
      <c r="N92" s="28"/>
      <c r="O92" s="7"/>
      <c r="P92" s="7"/>
    </row>
    <row r="93" spans="3:16" ht="18.600000000000001">
      <c r="C93" s="46"/>
      <c r="D93" s="46"/>
      <c r="E93" s="46"/>
      <c r="F93" s="46"/>
      <c r="G93" s="46"/>
      <c r="H93" s="46"/>
      <c r="I93" s="46"/>
      <c r="J93" s="46"/>
      <c r="K93" s="46"/>
      <c r="L93" s="46"/>
      <c r="M93" s="46"/>
      <c r="N93" s="46"/>
      <c r="O93" s="46"/>
      <c r="P93" s="34"/>
    </row>
    <row r="94" spans="3:16" ht="18.600000000000001">
      <c r="C94" s="7"/>
      <c r="D94" s="7"/>
      <c r="E94" s="7"/>
      <c r="F94" s="7"/>
      <c r="G94" s="7"/>
      <c r="H94" s="7"/>
      <c r="I94" s="7"/>
      <c r="J94" s="7"/>
      <c r="K94" s="7"/>
      <c r="L94" s="7"/>
      <c r="M94" s="7"/>
      <c r="N94" s="28"/>
      <c r="O94" s="7"/>
      <c r="P94" s="7"/>
    </row>
    <row r="95" spans="3:16" ht="18.600000000000001">
      <c r="C95" s="46"/>
      <c r="D95" s="46"/>
      <c r="E95" s="46"/>
      <c r="F95" s="46"/>
      <c r="G95" s="46"/>
      <c r="H95" s="46"/>
      <c r="I95" s="46"/>
      <c r="J95" s="46"/>
      <c r="K95" s="46"/>
      <c r="L95" s="46"/>
      <c r="M95" s="46"/>
      <c r="N95" s="46"/>
      <c r="O95" s="46"/>
      <c r="P95" s="34"/>
    </row>
    <row r="96" spans="3:16" ht="18.600000000000001">
      <c r="C96" s="7"/>
      <c r="D96" s="7"/>
      <c r="E96" s="7"/>
      <c r="F96" s="7"/>
      <c r="G96" s="7"/>
      <c r="H96" s="7"/>
      <c r="I96" s="7"/>
      <c r="J96" s="7"/>
      <c r="K96" s="7"/>
      <c r="L96" s="7"/>
      <c r="M96" s="7"/>
      <c r="N96" s="28"/>
      <c r="O96" s="7"/>
      <c r="P96" s="7"/>
    </row>
    <row r="97" spans="3:14" ht="18.600000000000001">
      <c r="C97" s="46"/>
      <c r="D97" s="46"/>
      <c r="E97" s="46"/>
      <c r="F97" s="46"/>
      <c r="G97" s="46"/>
      <c r="H97" s="46"/>
      <c r="I97" s="46"/>
      <c r="J97" s="46"/>
      <c r="K97" s="46"/>
      <c r="L97" s="46"/>
      <c r="M97" s="46"/>
      <c r="N97" s="46"/>
    </row>
  </sheetData>
  <mergeCells count="29">
    <mergeCell ref="C11:N13"/>
    <mergeCell ref="G70:M70"/>
    <mergeCell ref="G27:M27"/>
    <mergeCell ref="G39:M39"/>
    <mergeCell ref="C59:N59"/>
    <mergeCell ref="C43:P43"/>
    <mergeCell ref="C51:N51"/>
    <mergeCell ref="O51:P51"/>
    <mergeCell ref="C56:N56"/>
    <mergeCell ref="O56:P56"/>
    <mergeCell ref="C69:N69"/>
    <mergeCell ref="O69:P69"/>
    <mergeCell ref="C62:N62"/>
    <mergeCell ref="O62:P62"/>
    <mergeCell ref="C65:N65"/>
    <mergeCell ref="C16:M16"/>
    <mergeCell ref="C23:N23"/>
    <mergeCell ref="C19:N19"/>
    <mergeCell ref="C38:N38"/>
    <mergeCell ref="O65:P65"/>
    <mergeCell ref="C67:N67"/>
    <mergeCell ref="O67:P67"/>
    <mergeCell ref="C63:I63"/>
    <mergeCell ref="O59:P59"/>
    <mergeCell ref="C48:N48"/>
    <mergeCell ref="C24:N24"/>
    <mergeCell ref="G41:M41"/>
    <mergeCell ref="C42:N42"/>
    <mergeCell ref="C35:N35"/>
  </mergeCells>
  <hyperlinks>
    <hyperlink ref="A4" location="'ÍNDICE REMISSIVO'!A1" display="Índice" xr:uid="{00000000-0004-0000-0A00-000000000000}"/>
    <hyperlink ref="L1" location="GRI!A1" display="GRI" xr:uid="{00000000-0004-0000-0A00-000001000000}"/>
    <hyperlink ref="M1" location="SASB!A1" display="SASB" xr:uid="{00000000-0004-0000-0A00-000002000000}"/>
    <hyperlink ref="K1" location="SOCIAL!A1" display="Social " xr:uid="{00000000-0004-0000-0A00-000003000000}"/>
    <hyperlink ref="J1" location="GOVERNANÇA!A1" display="Governança " xr:uid="{00000000-0004-0000-0A00-000004000000}"/>
    <hyperlink ref="I1" location="ECONÔMICO!A1" display="Econômico " xr:uid="{00000000-0004-0000-0A00-000005000000}"/>
    <hyperlink ref="H1" location="AMBIENTAL!A1" display="Ambiental" xr:uid="{00000000-0004-0000-0A00-000006000000}"/>
    <hyperlink ref="G1" location="'TEMAS MATERIAIS'!A1" display="Temas materiais" xr:uid="{00000000-0004-0000-0A00-000007000000}"/>
    <hyperlink ref="F1" location="ÍNDICE!A1" display="Índice" xr:uid="{00000000-0004-0000-0A00-000008000000}"/>
  </hyperlinks>
  <pageMargins left="0.51181102362204722" right="0.51181102362204722" top="0.78740157480314965" bottom="0.78740157480314965" header="0.31496062992125984" footer="0.31496062992125984"/>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70C0"/>
  </sheetPr>
  <dimension ref="A1:Y164"/>
  <sheetViews>
    <sheetView showGridLines="0" topLeftCell="A2" zoomScale="80" zoomScaleNormal="80" workbookViewId="0">
      <selection activeCell="H4" sqref="H4"/>
    </sheetView>
  </sheetViews>
  <sheetFormatPr defaultRowHeight="14.45"/>
  <cols>
    <col min="1" max="1" width="2.85546875" customWidth="1"/>
    <col min="2" max="2" width="7.85546875" customWidth="1"/>
    <col min="4" max="4" width="8.7109375" customWidth="1"/>
    <col min="5" max="5" width="2.28515625" customWidth="1"/>
    <col min="6" max="14" width="22.42578125" customWidth="1"/>
    <col min="19" max="19" width="25.28515625" customWidth="1"/>
  </cols>
  <sheetData>
    <row r="1" spans="1:25" ht="45.95" customHeight="1">
      <c r="A1" s="44"/>
      <c r="B1" s="2" t="e" vm="1">
        <v>#VALUE!</v>
      </c>
      <c r="C1" s="2"/>
      <c r="D1" s="2"/>
      <c r="E1" s="2"/>
      <c r="F1" s="42" t="s">
        <v>0</v>
      </c>
      <c r="G1" s="42" t="s">
        <v>406</v>
      </c>
      <c r="H1" s="42" t="s">
        <v>2</v>
      </c>
      <c r="I1" s="42" t="s">
        <v>3</v>
      </c>
      <c r="J1" s="42" t="s">
        <v>4</v>
      </c>
      <c r="K1" s="42" t="s">
        <v>5</v>
      </c>
      <c r="L1" s="42" t="s">
        <v>6</v>
      </c>
      <c r="M1" s="42" t="s">
        <v>7</v>
      </c>
      <c r="N1" s="2"/>
    </row>
    <row r="2" spans="1:25" ht="18.600000000000001">
      <c r="A2" s="3"/>
      <c r="B2" s="3"/>
      <c r="C2" s="3"/>
      <c r="D2" s="3"/>
      <c r="E2" s="3"/>
      <c r="F2" s="15"/>
      <c r="G2" s="15"/>
      <c r="H2" s="15"/>
      <c r="I2" s="15"/>
      <c r="J2" s="15"/>
      <c r="K2" s="15"/>
      <c r="L2" s="15"/>
      <c r="M2" s="15"/>
      <c r="N2" s="3"/>
    </row>
    <row r="3" spans="1:25" ht="28.5">
      <c r="A3" s="3"/>
      <c r="C3" s="36" t="s">
        <v>407</v>
      </c>
      <c r="S3" s="21"/>
    </row>
    <row r="4" spans="1:25" ht="21">
      <c r="A4" s="5" t="s">
        <v>9</v>
      </c>
      <c r="B4" s="6">
        <v>3</v>
      </c>
      <c r="C4" s="4"/>
    </row>
    <row r="5" spans="1:25" ht="21">
      <c r="A5" s="5"/>
      <c r="B5" s="6"/>
      <c r="C5" s="13" t="s">
        <v>408</v>
      </c>
      <c r="D5" s="13"/>
      <c r="E5" s="13"/>
      <c r="F5" s="13"/>
      <c r="G5" s="10"/>
      <c r="H5" s="10"/>
      <c r="I5" s="10"/>
      <c r="J5" s="10"/>
      <c r="K5" s="10"/>
      <c r="L5" s="10"/>
      <c r="M5" s="10"/>
      <c r="N5" s="10"/>
    </row>
    <row r="6" spans="1:25" ht="14.1" customHeight="1">
      <c r="A6" s="5"/>
      <c r="B6" s="6"/>
      <c r="C6" s="78"/>
      <c r="D6" s="8"/>
      <c r="E6" s="8"/>
      <c r="F6" s="8"/>
      <c r="G6" s="8"/>
      <c r="H6" s="8"/>
      <c r="I6" s="8"/>
      <c r="J6" s="8"/>
      <c r="K6" s="8"/>
      <c r="L6" s="8"/>
      <c r="M6" s="8"/>
      <c r="N6" s="8"/>
    </row>
    <row r="7" spans="1:25" ht="22.5" customHeight="1">
      <c r="A7" s="5"/>
      <c r="B7" s="6"/>
      <c r="C7" s="680" t="s">
        <v>409</v>
      </c>
      <c r="D7" s="680"/>
      <c r="E7" s="680"/>
      <c r="F7" s="680"/>
      <c r="G7" s="680"/>
      <c r="H7" s="681">
        <v>2019</v>
      </c>
      <c r="I7" s="681">
        <v>2020</v>
      </c>
      <c r="J7" s="681">
        <v>2021</v>
      </c>
      <c r="K7" s="681">
        <v>2022</v>
      </c>
      <c r="L7" s="681">
        <v>2023</v>
      </c>
      <c r="M7" s="681">
        <v>2024</v>
      </c>
      <c r="N7" s="681">
        <v>2025</v>
      </c>
    </row>
    <row r="8" spans="1:25" ht="15.75" customHeight="1">
      <c r="A8" s="5"/>
      <c r="B8" s="6"/>
      <c r="C8" s="678"/>
      <c r="D8" s="678"/>
      <c r="E8" s="678"/>
      <c r="F8" s="678"/>
      <c r="G8" s="678"/>
      <c r="H8" s="682"/>
      <c r="I8" s="682"/>
      <c r="J8" s="682"/>
      <c r="K8" s="682"/>
      <c r="L8" s="682"/>
      <c r="M8" s="682"/>
      <c r="N8" s="682"/>
      <c r="S8" s="487"/>
      <c r="T8" s="487"/>
      <c r="U8" s="487"/>
      <c r="V8" s="487"/>
      <c r="W8" s="487"/>
      <c r="X8" s="487"/>
      <c r="Y8" s="487"/>
    </row>
    <row r="9" spans="1:25" ht="21">
      <c r="A9" s="5"/>
      <c r="B9" s="6"/>
      <c r="C9" s="63"/>
      <c r="H9" s="61"/>
      <c r="I9" s="61"/>
      <c r="J9" s="61"/>
      <c r="K9" s="61"/>
      <c r="L9" s="61"/>
      <c r="P9" s="253"/>
      <c r="Q9" s="253"/>
      <c r="R9" s="253"/>
      <c r="S9" s="488"/>
      <c r="T9" s="488"/>
      <c r="U9" s="488"/>
      <c r="V9" s="488"/>
      <c r="W9" s="488"/>
      <c r="X9" s="488"/>
      <c r="Y9" s="488"/>
    </row>
    <row r="10" spans="1:25" ht="21">
      <c r="A10" s="5"/>
      <c r="B10" s="6"/>
      <c r="C10" s="79" t="s">
        <v>410</v>
      </c>
      <c r="D10" s="80"/>
      <c r="E10" s="80"/>
      <c r="F10" s="80"/>
      <c r="G10" s="80"/>
      <c r="H10" s="81">
        <v>7940</v>
      </c>
      <c r="I10" s="81">
        <v>7993</v>
      </c>
      <c r="J10" s="81">
        <v>8312</v>
      </c>
      <c r="K10" s="81">
        <v>8668</v>
      </c>
      <c r="L10" s="81">
        <v>8569</v>
      </c>
      <c r="M10" s="81">
        <v>8382</v>
      </c>
      <c r="N10" s="81">
        <v>8233</v>
      </c>
      <c r="P10" s="253"/>
      <c r="Q10" s="253"/>
      <c r="R10" s="253"/>
      <c r="S10" s="488"/>
      <c r="T10" s="488"/>
      <c r="U10" s="488"/>
      <c r="V10" s="488"/>
      <c r="W10" s="488"/>
      <c r="X10" s="488"/>
      <c r="Y10" s="488"/>
    </row>
    <row r="11" spans="1:25" ht="21">
      <c r="A11" s="3"/>
      <c r="C11" s="82" t="s">
        <v>411</v>
      </c>
      <c r="D11" s="7"/>
      <c r="E11" s="7"/>
      <c r="F11" s="7"/>
      <c r="G11" s="7"/>
      <c r="H11" s="83">
        <v>6121</v>
      </c>
      <c r="I11" s="84">
        <v>6097</v>
      </c>
      <c r="J11" s="83">
        <v>6239</v>
      </c>
      <c r="K11" s="83">
        <v>6429</v>
      </c>
      <c r="L11" s="83">
        <v>6307</v>
      </c>
      <c r="M11" s="83">
        <v>6158</v>
      </c>
      <c r="N11" s="83">
        <v>6054</v>
      </c>
      <c r="S11" s="488"/>
      <c r="T11" s="488"/>
      <c r="U11" s="488"/>
      <c r="V11" s="488"/>
      <c r="W11" s="488"/>
      <c r="X11" s="488"/>
      <c r="Y11" s="488"/>
    </row>
    <row r="12" spans="1:25" ht="14.45" customHeight="1">
      <c r="A12" s="3"/>
      <c r="C12" s="85" t="s">
        <v>412</v>
      </c>
      <c r="D12" s="7"/>
      <c r="E12" s="7"/>
      <c r="F12" s="7"/>
      <c r="G12" s="7"/>
      <c r="H12" s="83">
        <v>1819</v>
      </c>
      <c r="I12" s="84">
        <v>1896</v>
      </c>
      <c r="J12" s="83">
        <v>2073</v>
      </c>
      <c r="K12" s="83">
        <v>2239</v>
      </c>
      <c r="L12" s="83">
        <v>2262</v>
      </c>
      <c r="M12" s="83">
        <v>2224</v>
      </c>
      <c r="N12" s="83">
        <v>2179</v>
      </c>
      <c r="S12" s="488"/>
      <c r="T12" s="488"/>
      <c r="U12" s="488"/>
      <c r="V12" s="488"/>
      <c r="W12" s="488"/>
      <c r="X12" s="488"/>
      <c r="Y12" s="488"/>
    </row>
    <row r="13" spans="1:25" ht="21">
      <c r="A13" s="3"/>
      <c r="B13" s="7"/>
      <c r="C13" s="66"/>
      <c r="H13" s="64"/>
      <c r="I13" s="64"/>
      <c r="J13" s="64"/>
      <c r="K13" s="64"/>
      <c r="L13" s="64"/>
      <c r="M13" s="64"/>
      <c r="N13" s="64"/>
      <c r="Q13" s="20"/>
      <c r="R13" s="20"/>
      <c r="S13" s="488"/>
      <c r="T13" s="488"/>
      <c r="U13" s="488"/>
      <c r="V13" s="488"/>
      <c r="W13" s="488"/>
      <c r="X13" s="488"/>
      <c r="Y13" s="488"/>
    </row>
    <row r="14" spans="1:25" ht="14.45" customHeight="1">
      <c r="A14" s="5"/>
      <c r="C14" s="79" t="s">
        <v>413</v>
      </c>
      <c r="D14" s="80"/>
      <c r="E14" s="80"/>
      <c r="F14" s="80"/>
      <c r="G14" s="80"/>
      <c r="H14" s="81">
        <v>6050</v>
      </c>
      <c r="I14" s="81">
        <v>6088</v>
      </c>
      <c r="J14" s="81">
        <v>6278</v>
      </c>
      <c r="K14" s="81">
        <v>6493</v>
      </c>
      <c r="L14" s="81">
        <v>6419</v>
      </c>
      <c r="M14" s="81">
        <v>6291</v>
      </c>
      <c r="N14" s="81">
        <v>6277</v>
      </c>
      <c r="P14" s="253"/>
      <c r="Q14" s="20"/>
      <c r="R14" s="20"/>
      <c r="S14" s="488"/>
      <c r="T14" s="488"/>
      <c r="U14" s="488"/>
      <c r="V14" s="488"/>
      <c r="W14" s="488"/>
      <c r="X14" s="488"/>
      <c r="Y14" s="488"/>
    </row>
    <row r="15" spans="1:25" ht="18.600000000000001">
      <c r="A15" s="3"/>
      <c r="B15" s="7"/>
      <c r="C15" s="82" t="s">
        <v>411</v>
      </c>
      <c r="D15" s="7"/>
      <c r="E15" s="7"/>
      <c r="F15" s="7"/>
      <c r="G15" s="7"/>
      <c r="H15" s="83">
        <v>4681</v>
      </c>
      <c r="I15" s="84">
        <v>4648</v>
      </c>
      <c r="J15" s="83">
        <v>4696</v>
      </c>
      <c r="K15" s="83">
        <v>4813</v>
      </c>
      <c r="L15" s="83">
        <v>4733</v>
      </c>
      <c r="M15" s="83">
        <v>4630</v>
      </c>
      <c r="N15" s="83">
        <v>4602</v>
      </c>
      <c r="Q15" s="20"/>
      <c r="R15" s="20"/>
    </row>
    <row r="16" spans="1:25" ht="18.600000000000001">
      <c r="A16" s="5"/>
      <c r="C16" s="85" t="s">
        <v>412</v>
      </c>
      <c r="D16" s="7"/>
      <c r="E16" s="7"/>
      <c r="F16" s="7"/>
      <c r="G16" s="7"/>
      <c r="H16" s="83">
        <v>1369</v>
      </c>
      <c r="I16" s="84">
        <v>1440</v>
      </c>
      <c r="J16" s="83">
        <v>1582</v>
      </c>
      <c r="K16" s="83">
        <v>1680</v>
      </c>
      <c r="L16" s="83">
        <v>1686</v>
      </c>
      <c r="M16" s="83">
        <v>1661</v>
      </c>
      <c r="N16" s="83">
        <v>1675</v>
      </c>
      <c r="Q16" s="20"/>
      <c r="R16" s="20"/>
    </row>
    <row r="17" spans="1:22" ht="14.45" customHeight="1">
      <c r="A17" s="5"/>
      <c r="C17" s="66"/>
      <c r="H17" s="64"/>
      <c r="I17" s="65"/>
      <c r="J17" s="64"/>
      <c r="K17" s="64"/>
      <c r="L17" s="64"/>
      <c r="M17" s="64"/>
      <c r="N17" s="64"/>
      <c r="Q17" s="20"/>
      <c r="R17" s="20"/>
    </row>
    <row r="18" spans="1:22" ht="18.600000000000001">
      <c r="A18" s="3"/>
      <c r="B18" s="7"/>
      <c r="C18" s="79" t="s">
        <v>414</v>
      </c>
      <c r="D18" s="80"/>
      <c r="E18" s="80"/>
      <c r="F18" s="80"/>
      <c r="G18" s="80"/>
      <c r="H18" s="81">
        <v>196</v>
      </c>
      <c r="I18" s="81">
        <v>151</v>
      </c>
      <c r="J18" s="81">
        <v>155</v>
      </c>
      <c r="K18" s="81">
        <v>172</v>
      </c>
      <c r="L18" s="81">
        <v>178</v>
      </c>
      <c r="M18" s="81">
        <v>180</v>
      </c>
      <c r="N18" s="81">
        <v>166</v>
      </c>
      <c r="P18" s="253"/>
      <c r="Q18" s="20"/>
      <c r="R18" s="20"/>
    </row>
    <row r="19" spans="1:22" ht="18.600000000000001">
      <c r="A19" s="3"/>
      <c r="B19" s="7"/>
      <c r="C19" s="82" t="s">
        <v>411</v>
      </c>
      <c r="D19" s="7"/>
      <c r="E19" s="7"/>
      <c r="F19" s="7"/>
      <c r="G19" s="7"/>
      <c r="H19" s="83">
        <v>120</v>
      </c>
      <c r="I19" s="84">
        <v>107</v>
      </c>
      <c r="J19" s="83">
        <v>110</v>
      </c>
      <c r="K19" s="83">
        <v>120</v>
      </c>
      <c r="L19" s="83">
        <v>126</v>
      </c>
      <c r="M19" s="83">
        <v>130</v>
      </c>
      <c r="N19" s="83">
        <v>118</v>
      </c>
      <c r="Q19" s="20"/>
      <c r="R19" s="20"/>
    </row>
    <row r="20" spans="1:22" ht="14.45" customHeight="1">
      <c r="A20" s="5"/>
      <c r="C20" s="85" t="s">
        <v>412</v>
      </c>
      <c r="D20" s="7"/>
      <c r="E20" s="7"/>
      <c r="F20" s="7"/>
      <c r="G20" s="7"/>
      <c r="H20" s="83">
        <v>76</v>
      </c>
      <c r="I20" s="84">
        <v>44</v>
      </c>
      <c r="J20" s="83">
        <v>45</v>
      </c>
      <c r="K20" s="83">
        <v>52</v>
      </c>
      <c r="L20" s="83">
        <v>52</v>
      </c>
      <c r="M20" s="83">
        <v>50</v>
      </c>
      <c r="N20" s="83">
        <v>48</v>
      </c>
      <c r="Q20" s="20"/>
      <c r="R20" s="20"/>
    </row>
    <row r="21" spans="1:22" ht="18.600000000000001" customHeight="1">
      <c r="A21" s="3"/>
      <c r="B21" s="7"/>
      <c r="C21" s="86"/>
      <c r="D21" s="7"/>
      <c r="E21" s="7"/>
      <c r="F21" s="7"/>
      <c r="G21" s="7"/>
      <c r="H21" s="87"/>
      <c r="I21" s="87"/>
      <c r="J21" s="87"/>
      <c r="K21" s="87"/>
      <c r="L21" s="87"/>
      <c r="M21" s="87"/>
      <c r="N21" s="87"/>
      <c r="Q21" s="20"/>
      <c r="R21" s="20"/>
    </row>
    <row r="22" spans="1:22" ht="18.600000000000001">
      <c r="A22" s="5"/>
      <c r="C22" s="79" t="s">
        <v>415</v>
      </c>
      <c r="D22" s="80"/>
      <c r="E22" s="80"/>
      <c r="F22" s="80"/>
      <c r="G22" s="80"/>
      <c r="H22" s="81">
        <v>765</v>
      </c>
      <c r="I22" s="81">
        <v>764</v>
      </c>
      <c r="J22" s="81">
        <v>758</v>
      </c>
      <c r="K22" s="81">
        <v>831</v>
      </c>
      <c r="L22" s="81">
        <v>817</v>
      </c>
      <c r="M22" s="81">
        <v>816</v>
      </c>
      <c r="N22" s="81">
        <v>783</v>
      </c>
      <c r="P22" s="253"/>
      <c r="Q22" s="20"/>
      <c r="R22" s="20"/>
    </row>
    <row r="23" spans="1:22" ht="18.600000000000001">
      <c r="A23" s="5"/>
      <c r="C23" s="82" t="s">
        <v>411</v>
      </c>
      <c r="D23" s="7"/>
      <c r="E23" s="7"/>
      <c r="F23" s="7"/>
      <c r="G23" s="7"/>
      <c r="H23" s="83">
        <v>619</v>
      </c>
      <c r="I23" s="84">
        <v>615</v>
      </c>
      <c r="J23" s="83">
        <v>599</v>
      </c>
      <c r="K23" s="83">
        <v>642</v>
      </c>
      <c r="L23" s="83">
        <v>627</v>
      </c>
      <c r="M23" s="83">
        <v>622</v>
      </c>
      <c r="N23" s="83">
        <v>605</v>
      </c>
      <c r="Q23" s="20"/>
      <c r="R23" s="20"/>
    </row>
    <row r="24" spans="1:22" ht="18.600000000000001">
      <c r="A24" s="5"/>
      <c r="C24" s="85" t="s">
        <v>412</v>
      </c>
      <c r="D24" s="7"/>
      <c r="E24" s="7"/>
      <c r="F24" s="7"/>
      <c r="G24" s="7"/>
      <c r="H24" s="83">
        <v>146</v>
      </c>
      <c r="I24" s="84">
        <v>149</v>
      </c>
      <c r="J24" s="83">
        <v>159</v>
      </c>
      <c r="K24" s="83">
        <v>189</v>
      </c>
      <c r="L24" s="83">
        <v>190</v>
      </c>
      <c r="M24" s="83">
        <v>194</v>
      </c>
      <c r="N24" s="83">
        <v>178</v>
      </c>
      <c r="Q24" s="20"/>
      <c r="R24" s="20"/>
    </row>
    <row r="25" spans="1:22" ht="18.600000000000001">
      <c r="A25" s="3"/>
      <c r="B25" s="7"/>
      <c r="C25" s="66"/>
      <c r="H25" s="64"/>
      <c r="I25" s="65"/>
      <c r="J25" s="64"/>
      <c r="K25" s="64"/>
      <c r="L25" s="64"/>
      <c r="M25" s="64"/>
      <c r="N25" s="64"/>
      <c r="Q25" s="20"/>
      <c r="R25" s="20"/>
    </row>
    <row r="26" spans="1:22" ht="18.600000000000001">
      <c r="A26" s="5"/>
      <c r="C26" s="79" t="s">
        <v>416</v>
      </c>
      <c r="D26" s="80"/>
      <c r="E26" s="80"/>
      <c r="F26" s="80"/>
      <c r="G26" s="80"/>
      <c r="H26" s="81">
        <v>830</v>
      </c>
      <c r="I26" s="81">
        <v>831</v>
      </c>
      <c r="J26" s="81">
        <v>939</v>
      </c>
      <c r="K26" s="81">
        <v>959</v>
      </c>
      <c r="L26" s="81">
        <v>922</v>
      </c>
      <c r="M26" s="81">
        <v>871</v>
      </c>
      <c r="N26" s="81">
        <v>797</v>
      </c>
      <c r="P26" s="253"/>
      <c r="Q26" s="20"/>
      <c r="R26" s="20"/>
    </row>
    <row r="27" spans="1:22" ht="18.600000000000001">
      <c r="A27" s="3"/>
      <c r="B27" s="7"/>
      <c r="C27" s="82" t="s">
        <v>411</v>
      </c>
      <c r="D27" s="7"/>
      <c r="E27" s="7"/>
      <c r="F27" s="7"/>
      <c r="G27" s="7"/>
      <c r="H27" s="83">
        <v>637</v>
      </c>
      <c r="I27" s="84">
        <v>639</v>
      </c>
      <c r="J27" s="83">
        <v>734</v>
      </c>
      <c r="K27" s="83">
        <v>741</v>
      </c>
      <c r="L27" s="83">
        <v>708</v>
      </c>
      <c r="M27" s="83">
        <v>666</v>
      </c>
      <c r="N27" s="83">
        <v>625</v>
      </c>
      <c r="Q27" s="20"/>
      <c r="R27" s="20"/>
    </row>
    <row r="28" spans="1:22" ht="18.600000000000001">
      <c r="A28" s="5"/>
      <c r="C28" s="85" t="s">
        <v>412</v>
      </c>
      <c r="D28" s="7"/>
      <c r="E28" s="7"/>
      <c r="F28" s="7"/>
      <c r="G28" s="7"/>
      <c r="H28" s="83">
        <v>193</v>
      </c>
      <c r="I28" s="84">
        <v>192</v>
      </c>
      <c r="J28" s="83">
        <v>205</v>
      </c>
      <c r="K28" s="83">
        <v>218</v>
      </c>
      <c r="L28" s="83">
        <v>214</v>
      </c>
      <c r="M28" s="83">
        <v>205</v>
      </c>
      <c r="N28" s="83">
        <v>172</v>
      </c>
      <c r="Q28" s="20"/>
      <c r="R28" s="20"/>
    </row>
    <row r="29" spans="1:22" s="41" customFormat="1">
      <c r="C29" s="66"/>
      <c r="H29" s="64"/>
      <c r="I29" s="65"/>
      <c r="J29" s="64"/>
      <c r="K29" s="64"/>
      <c r="L29" s="64"/>
      <c r="M29" s="64"/>
      <c r="N29" s="64"/>
      <c r="O29"/>
      <c r="P29"/>
      <c r="Q29" s="17"/>
      <c r="R29" s="17"/>
    </row>
    <row r="30" spans="1:22" s="41" customFormat="1" ht="18.600000000000001">
      <c r="C30" s="79" t="s">
        <v>417</v>
      </c>
      <c r="D30" s="80"/>
      <c r="E30" s="80"/>
      <c r="F30" s="80"/>
      <c r="G30" s="80"/>
      <c r="H30" s="81">
        <v>65</v>
      </c>
      <c r="I30" s="81">
        <v>123</v>
      </c>
      <c r="J30" s="81">
        <v>146</v>
      </c>
      <c r="K30" s="81">
        <v>177</v>
      </c>
      <c r="L30" s="81">
        <v>191</v>
      </c>
      <c r="M30" s="81">
        <v>185</v>
      </c>
      <c r="N30" s="81">
        <v>172</v>
      </c>
      <c r="O30"/>
      <c r="P30" s="253"/>
      <c r="Q30" s="253"/>
      <c r="R30" s="253"/>
      <c r="S30" s="253"/>
      <c r="T30" s="253"/>
      <c r="U30" s="253"/>
      <c r="V30" s="253"/>
    </row>
    <row r="31" spans="1:22" s="41" customFormat="1" ht="18.600000000000001">
      <c r="C31" s="82" t="s">
        <v>411</v>
      </c>
      <c r="D31" s="7"/>
      <c r="E31" s="7"/>
      <c r="F31" s="7"/>
      <c r="G31" s="7"/>
      <c r="H31" s="83">
        <v>44</v>
      </c>
      <c r="I31" s="84">
        <v>68</v>
      </c>
      <c r="J31" s="83">
        <v>80</v>
      </c>
      <c r="K31" s="83">
        <v>93</v>
      </c>
      <c r="L31" s="83">
        <v>92</v>
      </c>
      <c r="M31" s="83">
        <v>91</v>
      </c>
      <c r="N31" s="83">
        <v>86</v>
      </c>
      <c r="O31"/>
      <c r="P31"/>
      <c r="Q31" s="17"/>
      <c r="R31" s="17"/>
    </row>
    <row r="32" spans="1:22" s="41" customFormat="1" ht="18.600000000000001">
      <c r="C32" s="85" t="s">
        <v>412</v>
      </c>
      <c r="D32" s="7"/>
      <c r="E32" s="7"/>
      <c r="F32" s="7"/>
      <c r="G32" s="7"/>
      <c r="H32" s="83">
        <v>21</v>
      </c>
      <c r="I32" s="84">
        <v>55</v>
      </c>
      <c r="J32" s="83">
        <v>66</v>
      </c>
      <c r="K32" s="83">
        <v>84</v>
      </c>
      <c r="L32" s="83">
        <v>99</v>
      </c>
      <c r="M32" s="83">
        <v>94</v>
      </c>
      <c r="N32" s="83">
        <v>86</v>
      </c>
      <c r="O32"/>
      <c r="P32"/>
    </row>
    <row r="33" spans="3:22" s="41" customFormat="1" ht="18.600000000000001">
      <c r="C33" s="86"/>
      <c r="D33" s="7"/>
      <c r="E33" s="7"/>
      <c r="F33" s="7"/>
      <c r="G33" s="7"/>
      <c r="H33" s="87"/>
      <c r="I33" s="87"/>
      <c r="J33" s="87"/>
      <c r="K33" s="87"/>
      <c r="L33" s="87"/>
      <c r="M33" s="87"/>
      <c r="N33" s="87"/>
      <c r="O33"/>
      <c r="P33"/>
    </row>
    <row r="34" spans="3:22" s="41" customFormat="1" ht="18.600000000000001">
      <c r="C34" s="79" t="s">
        <v>418</v>
      </c>
      <c r="D34" s="80"/>
      <c r="E34" s="80"/>
      <c r="F34" s="80"/>
      <c r="G34" s="80"/>
      <c r="H34" s="81">
        <v>34</v>
      </c>
      <c r="I34" s="81">
        <v>36</v>
      </c>
      <c r="J34" s="81">
        <v>36</v>
      </c>
      <c r="K34" s="81">
        <v>36</v>
      </c>
      <c r="L34" s="81">
        <v>42</v>
      </c>
      <c r="M34" s="81">
        <v>39</v>
      </c>
      <c r="N34" s="81">
        <v>38</v>
      </c>
      <c r="O34"/>
      <c r="P34" s="253"/>
      <c r="Q34" s="253"/>
      <c r="R34" s="253"/>
      <c r="S34" s="253"/>
      <c r="T34" s="253"/>
      <c r="U34" s="253"/>
      <c r="V34" s="253"/>
    </row>
    <row r="35" spans="3:22" s="41" customFormat="1" ht="18.600000000000001">
      <c r="C35" s="82" t="s">
        <v>411</v>
      </c>
      <c r="D35" s="7"/>
      <c r="E35" s="7"/>
      <c r="F35" s="7"/>
      <c r="G35" s="7"/>
      <c r="H35" s="83">
        <v>20</v>
      </c>
      <c r="I35" s="84">
        <v>20</v>
      </c>
      <c r="J35" s="83">
        <v>20</v>
      </c>
      <c r="K35" s="83">
        <v>20</v>
      </c>
      <c r="L35" s="83">
        <v>21</v>
      </c>
      <c r="M35" s="83">
        <v>19</v>
      </c>
      <c r="N35" s="83">
        <v>18</v>
      </c>
      <c r="O35"/>
      <c r="P35"/>
    </row>
    <row r="36" spans="3:22" s="41" customFormat="1" ht="18.600000000000001">
      <c r="C36" s="85" t="s">
        <v>412</v>
      </c>
      <c r="D36" s="7"/>
      <c r="E36" s="7"/>
      <c r="F36" s="7"/>
      <c r="G36" s="7"/>
      <c r="H36" s="83">
        <v>14</v>
      </c>
      <c r="I36" s="84">
        <v>16</v>
      </c>
      <c r="J36" s="83">
        <v>16</v>
      </c>
      <c r="K36" s="83">
        <v>16</v>
      </c>
      <c r="L36" s="83">
        <v>21</v>
      </c>
      <c r="M36" s="83">
        <v>20</v>
      </c>
      <c r="N36" s="83">
        <v>20</v>
      </c>
      <c r="O36"/>
      <c r="P36"/>
    </row>
    <row r="37" spans="3:22" s="41" customFormat="1" ht="44.1" customHeight="1">
      <c r="C37" s="32"/>
      <c r="H37" s="64"/>
      <c r="I37" s="64"/>
      <c r="J37" s="64"/>
      <c r="K37" s="64"/>
      <c r="L37" s="64"/>
      <c r="M37" s="64"/>
      <c r="N37" s="64"/>
      <c r="O37"/>
      <c r="P37"/>
    </row>
    <row r="38" spans="3:22" ht="45" customHeight="1">
      <c r="C38" s="678" t="s">
        <v>419</v>
      </c>
      <c r="D38" s="678"/>
      <c r="E38" s="678"/>
      <c r="F38" s="678"/>
      <c r="G38" s="678"/>
      <c r="H38" s="584">
        <v>2019</v>
      </c>
      <c r="I38" s="584">
        <v>2020</v>
      </c>
      <c r="J38" s="584">
        <v>2021</v>
      </c>
      <c r="K38" s="584">
        <v>2022</v>
      </c>
      <c r="L38" s="584">
        <v>2023</v>
      </c>
      <c r="M38" s="584">
        <v>2024</v>
      </c>
      <c r="N38" s="584">
        <v>2025</v>
      </c>
    </row>
    <row r="39" spans="3:22" ht="15" customHeight="1">
      <c r="C39" s="63"/>
      <c r="H39" s="593"/>
      <c r="I39" s="593"/>
      <c r="J39" s="593"/>
      <c r="K39" s="593"/>
      <c r="L39" s="593"/>
      <c r="M39" s="593"/>
      <c r="N39" s="593"/>
    </row>
    <row r="40" spans="3:22" ht="18.600000000000001">
      <c r="C40" s="79" t="s">
        <v>410</v>
      </c>
      <c r="D40" s="79"/>
      <c r="E40" s="79"/>
      <c r="F40" s="79"/>
      <c r="G40" s="79"/>
      <c r="H40" s="81">
        <v>7912</v>
      </c>
      <c r="I40" s="81">
        <v>7939</v>
      </c>
      <c r="J40" s="81">
        <v>8271</v>
      </c>
      <c r="K40" s="81">
        <v>8652</v>
      </c>
      <c r="L40" s="81">
        <v>8525</v>
      </c>
      <c r="M40" s="81">
        <v>8344</v>
      </c>
      <c r="N40" s="81">
        <v>8181</v>
      </c>
      <c r="O40" s="253"/>
      <c r="P40" s="253"/>
      <c r="Q40" s="253"/>
      <c r="R40" s="253"/>
      <c r="S40" s="253"/>
      <c r="T40" s="253"/>
      <c r="U40" s="253"/>
    </row>
    <row r="41" spans="3:22">
      <c r="C41" s="67"/>
      <c r="H41" s="68"/>
      <c r="I41" s="68"/>
      <c r="J41" s="68"/>
      <c r="K41" s="68"/>
      <c r="L41" s="68"/>
      <c r="M41" s="68"/>
      <c r="N41" s="68"/>
    </row>
    <row r="42" spans="3:22" ht="18.600000000000001">
      <c r="C42" s="79" t="s">
        <v>413</v>
      </c>
      <c r="D42" s="80"/>
      <c r="E42" s="80"/>
      <c r="F42" s="80"/>
      <c r="G42" s="80"/>
      <c r="H42" s="81">
        <v>6032</v>
      </c>
      <c r="I42" s="81">
        <v>6078</v>
      </c>
      <c r="J42" s="81">
        <v>6268</v>
      </c>
      <c r="K42" s="81">
        <v>6481</v>
      </c>
      <c r="L42" s="81">
        <v>6406</v>
      </c>
      <c r="M42" s="81">
        <v>6280</v>
      </c>
      <c r="N42" s="81">
        <v>6249</v>
      </c>
      <c r="O42" s="253"/>
      <c r="P42" s="253"/>
      <c r="Q42" s="253"/>
      <c r="R42" s="253"/>
      <c r="S42" s="253"/>
      <c r="T42" s="253"/>
      <c r="U42" s="253"/>
    </row>
    <row r="43" spans="3:22" ht="18.600000000000001">
      <c r="C43" s="82" t="s">
        <v>411</v>
      </c>
      <c r="D43" s="7"/>
      <c r="E43" s="7"/>
      <c r="F43" s="7"/>
      <c r="G43" s="7"/>
      <c r="H43" s="83">
        <v>4674</v>
      </c>
      <c r="I43" s="84">
        <v>4645</v>
      </c>
      <c r="J43" s="83">
        <v>4689</v>
      </c>
      <c r="K43" s="83">
        <v>4809</v>
      </c>
      <c r="L43" s="83">
        <v>4731</v>
      </c>
      <c r="M43" s="83">
        <v>4624</v>
      </c>
      <c r="N43" s="83">
        <v>4586</v>
      </c>
    </row>
    <row r="44" spans="3:22" ht="18.600000000000001">
      <c r="C44" s="85" t="s">
        <v>412</v>
      </c>
      <c r="D44" s="7"/>
      <c r="E44" s="7"/>
      <c r="F44" s="7"/>
      <c r="G44" s="7"/>
      <c r="H44" s="83">
        <v>1358</v>
      </c>
      <c r="I44" s="84">
        <v>1433</v>
      </c>
      <c r="J44" s="83">
        <v>1579</v>
      </c>
      <c r="K44" s="83">
        <v>1672</v>
      </c>
      <c r="L44" s="83">
        <v>1675</v>
      </c>
      <c r="M44" s="83">
        <v>1656</v>
      </c>
      <c r="N44" s="83">
        <v>1663</v>
      </c>
    </row>
    <row r="45" spans="3:22">
      <c r="C45" s="66"/>
      <c r="H45" s="64"/>
      <c r="I45" s="65"/>
      <c r="J45" s="64"/>
      <c r="K45" s="64"/>
      <c r="L45" s="64"/>
      <c r="M45" s="64"/>
      <c r="N45" s="64"/>
    </row>
    <row r="46" spans="3:22" ht="18.600000000000001">
      <c r="C46" s="79" t="s">
        <v>414</v>
      </c>
      <c r="D46" s="80"/>
      <c r="E46" s="80"/>
      <c r="F46" s="80"/>
      <c r="G46" s="80"/>
      <c r="H46" s="81">
        <v>196</v>
      </c>
      <c r="I46" s="81">
        <v>147</v>
      </c>
      <c r="J46" s="81">
        <v>151</v>
      </c>
      <c r="K46" s="81">
        <v>168</v>
      </c>
      <c r="L46" s="81">
        <v>175</v>
      </c>
      <c r="M46" s="81">
        <v>178</v>
      </c>
      <c r="N46" s="81">
        <v>166</v>
      </c>
      <c r="O46" s="253"/>
      <c r="P46" s="253"/>
      <c r="Q46" s="253"/>
      <c r="R46" s="253"/>
      <c r="S46" s="253"/>
      <c r="T46" s="253"/>
      <c r="U46" s="253"/>
    </row>
    <row r="47" spans="3:22" ht="18.600000000000001">
      <c r="C47" s="82" t="s">
        <v>411</v>
      </c>
      <c r="D47" s="7"/>
      <c r="E47" s="7"/>
      <c r="F47" s="7"/>
      <c r="G47" s="7"/>
      <c r="H47" s="83">
        <v>120</v>
      </c>
      <c r="I47" s="84">
        <v>103</v>
      </c>
      <c r="J47" s="83">
        <v>107</v>
      </c>
      <c r="K47" s="83">
        <v>117</v>
      </c>
      <c r="L47" s="83">
        <v>124</v>
      </c>
      <c r="M47" s="83">
        <v>128</v>
      </c>
      <c r="N47" s="83">
        <v>118</v>
      </c>
    </row>
    <row r="48" spans="3:22" ht="20.25" customHeight="1">
      <c r="C48" s="85" t="s">
        <v>412</v>
      </c>
      <c r="D48" s="7"/>
      <c r="E48" s="7"/>
      <c r="F48" s="7"/>
      <c r="G48" s="7"/>
      <c r="H48" s="83">
        <v>76</v>
      </c>
      <c r="I48" s="84">
        <v>44</v>
      </c>
      <c r="J48" s="83">
        <v>44</v>
      </c>
      <c r="K48" s="83">
        <v>51</v>
      </c>
      <c r="L48" s="83">
        <v>51</v>
      </c>
      <c r="M48" s="83">
        <v>50</v>
      </c>
      <c r="N48" s="83">
        <v>48</v>
      </c>
    </row>
    <row r="49" spans="3:21">
      <c r="C49" s="66"/>
      <c r="H49" s="64"/>
      <c r="I49" s="65"/>
      <c r="J49" s="64"/>
      <c r="K49" s="64"/>
      <c r="L49" s="64"/>
      <c r="M49" s="64"/>
      <c r="N49" s="64"/>
    </row>
    <row r="50" spans="3:21" ht="18.600000000000001">
      <c r="C50" s="79" t="s">
        <v>415</v>
      </c>
      <c r="D50" s="80"/>
      <c r="E50" s="80"/>
      <c r="F50" s="80"/>
      <c r="G50" s="80"/>
      <c r="H50" s="81">
        <v>759</v>
      </c>
      <c r="I50" s="81">
        <v>764</v>
      </c>
      <c r="J50" s="81">
        <v>758</v>
      </c>
      <c r="K50" s="81">
        <v>831</v>
      </c>
      <c r="L50" s="81">
        <v>817</v>
      </c>
      <c r="M50" s="81">
        <v>816</v>
      </c>
      <c r="N50" s="81">
        <v>783</v>
      </c>
      <c r="O50" s="253"/>
      <c r="P50" s="253"/>
      <c r="Q50" s="253"/>
      <c r="R50" s="253"/>
      <c r="S50" s="253"/>
      <c r="T50" s="253"/>
      <c r="U50" s="253"/>
    </row>
    <row r="51" spans="3:21" ht="18.600000000000001">
      <c r="C51" s="82" t="s">
        <v>411</v>
      </c>
      <c r="D51" s="7"/>
      <c r="E51" s="7"/>
      <c r="F51" s="7"/>
      <c r="G51" s="7"/>
      <c r="H51" s="83">
        <v>613</v>
      </c>
      <c r="I51" s="84">
        <v>615</v>
      </c>
      <c r="J51" s="83">
        <v>599</v>
      </c>
      <c r="K51" s="83">
        <v>642</v>
      </c>
      <c r="L51" s="83">
        <v>627</v>
      </c>
      <c r="M51" s="83">
        <v>622</v>
      </c>
      <c r="N51" s="83">
        <v>605</v>
      </c>
    </row>
    <row r="52" spans="3:21" ht="18.600000000000001">
      <c r="C52" s="85" t="s">
        <v>412</v>
      </c>
      <c r="D52" s="7"/>
      <c r="E52" s="7"/>
      <c r="F52" s="7"/>
      <c r="G52" s="7"/>
      <c r="H52" s="83">
        <v>146</v>
      </c>
      <c r="I52" s="84">
        <v>149</v>
      </c>
      <c r="J52" s="83">
        <v>159</v>
      </c>
      <c r="K52" s="83">
        <v>189</v>
      </c>
      <c r="L52" s="83">
        <v>190</v>
      </c>
      <c r="M52" s="83">
        <v>194</v>
      </c>
      <c r="N52" s="83">
        <v>178</v>
      </c>
    </row>
    <row r="53" spans="3:21" ht="15.95" customHeight="1">
      <c r="C53" s="66"/>
      <c r="H53" s="64"/>
      <c r="I53" s="65"/>
      <c r="J53" s="64"/>
      <c r="K53" s="64"/>
      <c r="L53" s="64"/>
      <c r="M53" s="64"/>
      <c r="N53" s="64"/>
    </row>
    <row r="54" spans="3:21" ht="18.600000000000001">
      <c r="C54" s="79" t="s">
        <v>416</v>
      </c>
      <c r="D54" s="80"/>
      <c r="E54" s="80"/>
      <c r="F54" s="80"/>
      <c r="G54" s="80"/>
      <c r="H54" s="81">
        <v>830</v>
      </c>
      <c r="I54" s="81">
        <v>831</v>
      </c>
      <c r="J54" s="81">
        <v>939</v>
      </c>
      <c r="K54" s="81">
        <v>959</v>
      </c>
      <c r="L54" s="81">
        <v>918</v>
      </c>
      <c r="M54" s="81">
        <v>862</v>
      </c>
      <c r="N54" s="81">
        <v>797</v>
      </c>
      <c r="O54" s="253"/>
      <c r="P54" s="253"/>
      <c r="Q54" s="253"/>
      <c r="R54" s="253"/>
      <c r="S54" s="253"/>
      <c r="T54" s="253"/>
      <c r="U54" s="253"/>
    </row>
    <row r="55" spans="3:21" ht="18.600000000000001">
      <c r="C55" s="82" t="s">
        <v>411</v>
      </c>
      <c r="D55" s="7"/>
      <c r="E55" s="7"/>
      <c r="F55" s="7"/>
      <c r="G55" s="7"/>
      <c r="H55" s="83">
        <v>637</v>
      </c>
      <c r="I55" s="84">
        <v>639</v>
      </c>
      <c r="J55" s="83">
        <v>734</v>
      </c>
      <c r="K55" s="83">
        <v>741</v>
      </c>
      <c r="L55" s="83">
        <v>704</v>
      </c>
      <c r="M55" s="83">
        <v>661</v>
      </c>
      <c r="N55" s="83">
        <v>625</v>
      </c>
    </row>
    <row r="56" spans="3:21" ht="18.600000000000001">
      <c r="C56" s="85" t="s">
        <v>412</v>
      </c>
      <c r="D56" s="7"/>
      <c r="E56" s="7"/>
      <c r="F56" s="7"/>
      <c r="G56" s="7"/>
      <c r="H56" s="83">
        <v>193</v>
      </c>
      <c r="I56" s="84">
        <v>192</v>
      </c>
      <c r="J56" s="83">
        <v>205</v>
      </c>
      <c r="K56" s="83">
        <v>218</v>
      </c>
      <c r="L56" s="83">
        <v>214</v>
      </c>
      <c r="M56" s="83">
        <v>201</v>
      </c>
      <c r="N56" s="83">
        <v>172</v>
      </c>
    </row>
    <row r="57" spans="3:21">
      <c r="C57" s="66"/>
      <c r="H57" s="64"/>
      <c r="I57" s="65"/>
      <c r="J57" s="64"/>
      <c r="K57" s="64"/>
      <c r="L57" s="64"/>
      <c r="M57" s="64"/>
      <c r="N57" s="64"/>
    </row>
    <row r="58" spans="3:21" ht="18.600000000000001">
      <c r="C58" s="79" t="s">
        <v>417</v>
      </c>
      <c r="D58" s="80"/>
      <c r="E58" s="80"/>
      <c r="F58" s="80"/>
      <c r="G58" s="80"/>
      <c r="H58" s="81">
        <v>61</v>
      </c>
      <c r="I58" s="81">
        <v>83</v>
      </c>
      <c r="J58" s="81">
        <v>119</v>
      </c>
      <c r="K58" s="81">
        <v>177</v>
      </c>
      <c r="L58" s="81">
        <v>169</v>
      </c>
      <c r="M58" s="81">
        <v>169</v>
      </c>
      <c r="N58" s="81">
        <v>148</v>
      </c>
      <c r="O58" s="253"/>
      <c r="P58" s="253"/>
      <c r="Q58" s="253"/>
      <c r="R58" s="253"/>
      <c r="S58" s="253"/>
      <c r="T58" s="253"/>
      <c r="U58" s="253"/>
    </row>
    <row r="59" spans="3:21" ht="18.600000000000001">
      <c r="C59" s="82" t="s">
        <v>411</v>
      </c>
      <c r="D59" s="7"/>
      <c r="E59" s="7"/>
      <c r="F59" s="7"/>
      <c r="G59" s="7"/>
      <c r="H59" s="83">
        <v>43</v>
      </c>
      <c r="I59" s="84">
        <v>54</v>
      </c>
      <c r="J59" s="83">
        <v>66</v>
      </c>
      <c r="K59" s="83">
        <v>93</v>
      </c>
      <c r="L59" s="83">
        <v>85</v>
      </c>
      <c r="M59" s="83">
        <v>82</v>
      </c>
      <c r="N59" s="83">
        <v>74</v>
      </c>
    </row>
    <row r="60" spans="3:21" ht="18.600000000000001">
      <c r="C60" s="85" t="s">
        <v>412</v>
      </c>
      <c r="D60" s="7"/>
      <c r="E60" s="7"/>
      <c r="F60" s="7"/>
      <c r="G60" s="7"/>
      <c r="H60" s="83">
        <v>18</v>
      </c>
      <c r="I60" s="84">
        <v>29</v>
      </c>
      <c r="J60" s="83">
        <v>53</v>
      </c>
      <c r="K60" s="83">
        <v>84</v>
      </c>
      <c r="L60" s="83">
        <v>84</v>
      </c>
      <c r="M60" s="83">
        <v>87</v>
      </c>
      <c r="N60" s="83">
        <v>74</v>
      </c>
    </row>
    <row r="61" spans="3:21">
      <c r="C61" s="66"/>
      <c r="H61" s="64"/>
      <c r="I61" s="65"/>
      <c r="J61" s="64"/>
      <c r="K61" s="64"/>
      <c r="L61" s="64"/>
      <c r="M61" s="64"/>
      <c r="N61" s="64"/>
    </row>
    <row r="62" spans="3:21" ht="18.600000000000001">
      <c r="C62" s="79" t="s">
        <v>418</v>
      </c>
      <c r="D62" s="80"/>
      <c r="E62" s="80"/>
      <c r="F62" s="80"/>
      <c r="G62" s="80"/>
      <c r="H62" s="81">
        <v>34</v>
      </c>
      <c r="I62" s="81">
        <v>36</v>
      </c>
      <c r="J62" s="81">
        <v>36</v>
      </c>
      <c r="K62" s="81">
        <v>36</v>
      </c>
      <c r="L62" s="81">
        <v>40</v>
      </c>
      <c r="M62" s="81">
        <v>39</v>
      </c>
      <c r="N62" s="81">
        <v>38</v>
      </c>
      <c r="O62" s="253"/>
      <c r="P62" s="253"/>
      <c r="Q62" s="253"/>
      <c r="R62" s="253"/>
      <c r="S62" s="253"/>
      <c r="T62" s="253"/>
      <c r="U62" s="253"/>
    </row>
    <row r="63" spans="3:21" ht="18.600000000000001">
      <c r="C63" s="82" t="s">
        <v>411</v>
      </c>
      <c r="D63" s="7"/>
      <c r="E63" s="7"/>
      <c r="F63" s="7"/>
      <c r="G63" s="7"/>
      <c r="H63" s="83">
        <v>20</v>
      </c>
      <c r="I63" s="84">
        <v>20</v>
      </c>
      <c r="J63" s="83">
        <v>20</v>
      </c>
      <c r="K63" s="83">
        <v>20</v>
      </c>
      <c r="L63" s="83">
        <v>20</v>
      </c>
      <c r="M63" s="83">
        <v>19</v>
      </c>
      <c r="N63" s="83">
        <v>18</v>
      </c>
      <c r="O63" s="34"/>
      <c r="P63" s="34"/>
    </row>
    <row r="64" spans="3:21" ht="18.600000000000001">
      <c r="C64" s="85" t="s">
        <v>412</v>
      </c>
      <c r="D64" s="7"/>
      <c r="E64" s="7"/>
      <c r="F64" s="7"/>
      <c r="G64" s="7"/>
      <c r="H64" s="83">
        <v>14</v>
      </c>
      <c r="I64" s="84">
        <v>16</v>
      </c>
      <c r="J64" s="83">
        <v>16</v>
      </c>
      <c r="K64" s="83">
        <v>16</v>
      </c>
      <c r="L64" s="83">
        <v>20</v>
      </c>
      <c r="M64" s="83">
        <v>20</v>
      </c>
      <c r="N64" s="83">
        <v>20</v>
      </c>
      <c r="O64" s="668"/>
      <c r="P64" s="668"/>
    </row>
    <row r="65" spans="3:23" ht="43.5" customHeight="1">
      <c r="C65" s="66"/>
      <c r="H65" s="64"/>
      <c r="I65" s="65"/>
      <c r="J65" s="64"/>
      <c r="K65" s="64"/>
      <c r="L65" s="64"/>
      <c r="M65" s="64"/>
      <c r="N65" s="64"/>
      <c r="O65" s="34"/>
      <c r="P65" s="34"/>
    </row>
    <row r="66" spans="3:23" ht="45" customHeight="1">
      <c r="C66" s="678" t="s">
        <v>420</v>
      </c>
      <c r="D66" s="678"/>
      <c r="E66" s="678"/>
      <c r="F66" s="678"/>
      <c r="G66" s="678"/>
      <c r="H66" s="584">
        <v>2019</v>
      </c>
      <c r="I66" s="584">
        <v>2020</v>
      </c>
      <c r="J66" s="584">
        <v>2021</v>
      </c>
      <c r="K66" s="584">
        <v>2022</v>
      </c>
      <c r="L66" s="584">
        <v>2023</v>
      </c>
      <c r="M66" s="584">
        <v>2024</v>
      </c>
      <c r="N66" s="584">
        <v>2025</v>
      </c>
      <c r="O66" s="668"/>
      <c r="P66" s="668"/>
    </row>
    <row r="67" spans="3:23" ht="18.600000000000001" customHeight="1">
      <c r="C67" s="63"/>
      <c r="H67" s="75"/>
      <c r="I67" s="75"/>
      <c r="J67" s="75"/>
      <c r="K67" s="75"/>
      <c r="L67" s="75"/>
      <c r="M67" s="75"/>
      <c r="N67" s="75"/>
    </row>
    <row r="68" spans="3:23" ht="18.600000000000001">
      <c r="C68" s="79" t="s">
        <v>421</v>
      </c>
      <c r="D68" s="79"/>
      <c r="E68" s="79"/>
      <c r="F68" s="79"/>
      <c r="G68" s="79"/>
      <c r="H68" s="81">
        <v>28</v>
      </c>
      <c r="I68" s="81">
        <v>54</v>
      </c>
      <c r="J68" s="81">
        <v>41</v>
      </c>
      <c r="K68" s="81">
        <v>16</v>
      </c>
      <c r="L68" s="81">
        <v>44</v>
      </c>
      <c r="M68" s="81">
        <v>38</v>
      </c>
      <c r="N68" s="81">
        <v>52</v>
      </c>
      <c r="O68" s="46"/>
      <c r="P68" s="457"/>
      <c r="Q68" s="457"/>
      <c r="R68" s="457"/>
      <c r="S68" s="457"/>
      <c r="T68" s="457"/>
      <c r="U68" s="457"/>
      <c r="V68" s="457"/>
      <c r="W68" s="457"/>
    </row>
    <row r="69" spans="3:23" ht="18.600000000000001">
      <c r="C69" s="67"/>
      <c r="H69" s="68"/>
      <c r="I69" s="68"/>
      <c r="J69" s="68"/>
      <c r="K69" s="68"/>
      <c r="L69" s="68"/>
      <c r="M69" s="68"/>
      <c r="N69" s="68"/>
      <c r="O69" s="7"/>
      <c r="P69" s="7"/>
    </row>
    <row r="70" spans="3:23" ht="18.600000000000001">
      <c r="C70" s="79" t="s">
        <v>413</v>
      </c>
      <c r="D70" s="80"/>
      <c r="E70" s="80"/>
      <c r="F70" s="80"/>
      <c r="G70" s="80"/>
      <c r="H70" s="81">
        <v>18</v>
      </c>
      <c r="I70" s="81">
        <v>10</v>
      </c>
      <c r="J70" s="81">
        <v>10</v>
      </c>
      <c r="K70" s="81">
        <v>12</v>
      </c>
      <c r="L70" s="81">
        <v>13</v>
      </c>
      <c r="M70" s="81">
        <v>11</v>
      </c>
      <c r="N70" s="81">
        <v>28</v>
      </c>
      <c r="O70" s="46"/>
      <c r="P70" s="457"/>
      <c r="Q70" s="457"/>
      <c r="R70" s="457"/>
      <c r="S70" s="457"/>
      <c r="T70" s="457"/>
      <c r="U70" s="457"/>
      <c r="V70" s="457"/>
    </row>
    <row r="71" spans="3:23" ht="18.600000000000001">
      <c r="C71" s="82" t="s">
        <v>411</v>
      </c>
      <c r="D71" s="7"/>
      <c r="E71" s="7"/>
      <c r="F71" s="7"/>
      <c r="G71" s="7"/>
      <c r="H71" s="83">
        <v>7</v>
      </c>
      <c r="I71" s="84">
        <v>3</v>
      </c>
      <c r="J71" s="83">
        <v>7</v>
      </c>
      <c r="K71" s="83">
        <v>4</v>
      </c>
      <c r="L71" s="83">
        <v>2</v>
      </c>
      <c r="M71" s="83">
        <v>6</v>
      </c>
      <c r="N71" s="83">
        <v>16</v>
      </c>
      <c r="O71" s="7"/>
      <c r="P71" s="7"/>
    </row>
    <row r="72" spans="3:23" ht="18.600000000000001">
      <c r="C72" s="85" t="s">
        <v>412</v>
      </c>
      <c r="D72" s="7"/>
      <c r="E72" s="7"/>
      <c r="F72" s="7"/>
      <c r="G72" s="7"/>
      <c r="H72" s="83">
        <v>11</v>
      </c>
      <c r="I72" s="84">
        <v>7</v>
      </c>
      <c r="J72" s="83">
        <v>3</v>
      </c>
      <c r="K72" s="83">
        <v>8</v>
      </c>
      <c r="L72" s="83">
        <v>11</v>
      </c>
      <c r="M72" s="83">
        <v>5</v>
      </c>
      <c r="N72" s="83">
        <v>12</v>
      </c>
      <c r="O72" s="46"/>
      <c r="P72" s="34"/>
    </row>
    <row r="73" spans="3:23" ht="18.600000000000001">
      <c r="C73" s="66"/>
      <c r="H73" s="64"/>
      <c r="I73" s="65"/>
      <c r="J73" s="64"/>
      <c r="K73" s="64"/>
      <c r="L73" s="64"/>
      <c r="M73" s="64"/>
      <c r="N73" s="64"/>
      <c r="O73" s="7"/>
      <c r="P73" s="7"/>
    </row>
    <row r="74" spans="3:23" ht="18.600000000000001">
      <c r="C74" s="79" t="s">
        <v>414</v>
      </c>
      <c r="D74" s="80"/>
      <c r="E74" s="80"/>
      <c r="F74" s="80"/>
      <c r="G74" s="80"/>
      <c r="H74" s="81">
        <v>0</v>
      </c>
      <c r="I74" s="81">
        <v>4</v>
      </c>
      <c r="J74" s="81">
        <v>4</v>
      </c>
      <c r="K74" s="81">
        <v>0</v>
      </c>
      <c r="L74" s="81">
        <v>3</v>
      </c>
      <c r="M74" s="81">
        <v>2</v>
      </c>
      <c r="N74" s="81">
        <v>0</v>
      </c>
      <c r="O74" s="46"/>
      <c r="P74" s="457"/>
      <c r="Q74" s="457"/>
      <c r="R74" s="457"/>
      <c r="S74" s="457"/>
      <c r="T74" s="457"/>
      <c r="U74" s="457"/>
      <c r="V74" s="457"/>
    </row>
    <row r="75" spans="3:23" ht="18.600000000000001">
      <c r="C75" s="82" t="s">
        <v>411</v>
      </c>
      <c r="D75" s="7"/>
      <c r="E75" s="7"/>
      <c r="F75" s="7"/>
      <c r="G75" s="7"/>
      <c r="H75" s="83">
        <v>0</v>
      </c>
      <c r="I75" s="84">
        <v>4</v>
      </c>
      <c r="J75" s="83">
        <v>3</v>
      </c>
      <c r="K75" s="83">
        <v>0</v>
      </c>
      <c r="L75" s="83">
        <v>2</v>
      </c>
      <c r="M75" s="83">
        <v>2</v>
      </c>
      <c r="N75" s="83">
        <v>0</v>
      </c>
      <c r="O75" s="7"/>
      <c r="P75" s="7"/>
    </row>
    <row r="76" spans="3:23" ht="18.600000000000001">
      <c r="C76" s="85" t="s">
        <v>412</v>
      </c>
      <c r="D76" s="7"/>
      <c r="E76" s="7"/>
      <c r="F76" s="7"/>
      <c r="G76" s="7"/>
      <c r="H76" s="83">
        <v>0</v>
      </c>
      <c r="I76" s="84">
        <v>0</v>
      </c>
      <c r="J76" s="83">
        <v>1</v>
      </c>
      <c r="K76" s="83">
        <v>0</v>
      </c>
      <c r="L76" s="83">
        <v>1</v>
      </c>
      <c r="M76" s="83">
        <v>0</v>
      </c>
      <c r="N76" s="83">
        <v>0</v>
      </c>
      <c r="O76" s="46"/>
      <c r="P76" s="34"/>
    </row>
    <row r="77" spans="3:23" ht="18.600000000000001">
      <c r="C77" s="66"/>
      <c r="H77" s="64"/>
      <c r="I77" s="65"/>
      <c r="J77" s="64"/>
      <c r="K77" s="64"/>
      <c r="L77" s="64"/>
      <c r="M77" s="64"/>
      <c r="N77" s="64"/>
      <c r="O77" s="7"/>
      <c r="P77" s="7"/>
    </row>
    <row r="78" spans="3:23" ht="18.600000000000001">
      <c r="C78" s="79" t="s">
        <v>415</v>
      </c>
      <c r="D78" s="80"/>
      <c r="E78" s="80"/>
      <c r="F78" s="80"/>
      <c r="G78" s="80"/>
      <c r="H78" s="81">
        <v>6</v>
      </c>
      <c r="I78" s="81">
        <v>0</v>
      </c>
      <c r="J78" s="81">
        <v>0</v>
      </c>
      <c r="K78" s="81">
        <v>0</v>
      </c>
      <c r="L78" s="81">
        <v>0</v>
      </c>
      <c r="M78" s="81">
        <v>0</v>
      </c>
      <c r="N78" s="81">
        <v>0</v>
      </c>
      <c r="O78" s="46"/>
      <c r="P78" s="457"/>
      <c r="Q78" s="457"/>
      <c r="R78" s="457"/>
      <c r="S78" s="457"/>
      <c r="T78" s="457"/>
      <c r="U78" s="457"/>
      <c r="V78" s="457"/>
    </row>
    <row r="79" spans="3:23" ht="18.600000000000001">
      <c r="C79" s="82" t="s">
        <v>411</v>
      </c>
      <c r="D79" s="7"/>
      <c r="E79" s="7"/>
      <c r="F79" s="7"/>
      <c r="G79" s="7"/>
      <c r="H79" s="83">
        <v>6</v>
      </c>
      <c r="I79" s="84">
        <v>0</v>
      </c>
      <c r="J79" s="83">
        <v>0</v>
      </c>
      <c r="K79" s="83">
        <v>0</v>
      </c>
      <c r="L79" s="83">
        <v>0</v>
      </c>
      <c r="M79" s="83">
        <v>0</v>
      </c>
      <c r="N79" s="83">
        <v>0</v>
      </c>
      <c r="O79" s="7"/>
      <c r="P79" s="7"/>
    </row>
    <row r="80" spans="3:23" ht="18.600000000000001">
      <c r="C80" s="85" t="s">
        <v>412</v>
      </c>
      <c r="D80" s="7"/>
      <c r="E80" s="7"/>
      <c r="F80" s="7"/>
      <c r="G80" s="7"/>
      <c r="H80" s="83">
        <v>0</v>
      </c>
      <c r="I80" s="84">
        <v>0</v>
      </c>
      <c r="J80" s="83">
        <v>0</v>
      </c>
      <c r="K80" s="83">
        <v>0</v>
      </c>
      <c r="L80" s="83">
        <v>0</v>
      </c>
      <c r="M80" s="83">
        <v>0</v>
      </c>
      <c r="N80" s="83">
        <v>0</v>
      </c>
      <c r="O80" s="46"/>
      <c r="P80" s="34"/>
    </row>
    <row r="81" spans="3:22" ht="18.600000000000001">
      <c r="C81" s="66"/>
      <c r="H81" s="64"/>
      <c r="I81" s="65"/>
      <c r="J81" s="64"/>
      <c r="K81" s="64"/>
      <c r="L81" s="64"/>
      <c r="M81" s="64"/>
      <c r="N81" s="64"/>
      <c r="O81" s="7"/>
      <c r="P81" s="7"/>
    </row>
    <row r="82" spans="3:22" ht="18.600000000000001">
      <c r="C82" s="79" t="s">
        <v>416</v>
      </c>
      <c r="D82" s="80"/>
      <c r="E82" s="80"/>
      <c r="F82" s="80"/>
      <c r="G82" s="80"/>
      <c r="H82" s="81">
        <v>0</v>
      </c>
      <c r="I82" s="81">
        <v>0</v>
      </c>
      <c r="J82" s="81">
        <v>0</v>
      </c>
      <c r="K82" s="81">
        <v>4</v>
      </c>
      <c r="L82" s="81">
        <v>4</v>
      </c>
      <c r="M82" s="81">
        <v>9</v>
      </c>
      <c r="N82" s="81">
        <v>0</v>
      </c>
      <c r="O82" s="46"/>
      <c r="P82" s="457"/>
      <c r="Q82" s="457"/>
      <c r="R82" s="457"/>
      <c r="S82" s="457"/>
      <c r="T82" s="457"/>
      <c r="U82" s="457"/>
      <c r="V82" s="457"/>
    </row>
    <row r="83" spans="3:22" ht="18.600000000000001">
      <c r="C83" s="82" t="s">
        <v>411</v>
      </c>
      <c r="D83" s="7"/>
      <c r="E83" s="7"/>
      <c r="F83" s="7"/>
      <c r="G83" s="7"/>
      <c r="H83" s="83">
        <v>0</v>
      </c>
      <c r="I83" s="84">
        <v>0</v>
      </c>
      <c r="J83" s="83">
        <v>0</v>
      </c>
      <c r="K83" s="83">
        <v>3</v>
      </c>
      <c r="L83" s="83">
        <v>4</v>
      </c>
      <c r="M83" s="83">
        <v>5</v>
      </c>
      <c r="N83" s="83">
        <v>0</v>
      </c>
      <c r="O83" s="7"/>
      <c r="P83" s="7"/>
    </row>
    <row r="84" spans="3:22" ht="18.600000000000001">
      <c r="C84" s="85" t="s">
        <v>412</v>
      </c>
      <c r="D84" s="7"/>
      <c r="E84" s="7"/>
      <c r="F84" s="7"/>
      <c r="G84" s="7"/>
      <c r="H84" s="83">
        <v>0</v>
      </c>
      <c r="I84" s="84">
        <v>0</v>
      </c>
      <c r="J84" s="83">
        <v>0</v>
      </c>
      <c r="K84" s="83">
        <v>1</v>
      </c>
      <c r="L84" s="83">
        <v>0</v>
      </c>
      <c r="M84" s="83">
        <v>4</v>
      </c>
      <c r="N84" s="83">
        <v>0</v>
      </c>
      <c r="O84" s="46"/>
      <c r="P84" s="34"/>
    </row>
    <row r="85" spans="3:22" ht="18.600000000000001">
      <c r="C85" s="66"/>
      <c r="H85" s="64"/>
      <c r="I85" s="65"/>
      <c r="J85" s="64"/>
      <c r="K85" s="64"/>
      <c r="L85" s="64"/>
      <c r="M85" s="64"/>
      <c r="N85" s="64"/>
      <c r="O85" s="7"/>
      <c r="P85" s="7"/>
    </row>
    <row r="86" spans="3:22" ht="18.600000000000001">
      <c r="C86" s="79" t="s">
        <v>417</v>
      </c>
      <c r="D86" s="80"/>
      <c r="E86" s="80"/>
      <c r="F86" s="80"/>
      <c r="G86" s="80"/>
      <c r="H86" s="81">
        <v>4</v>
      </c>
      <c r="I86" s="81">
        <v>40</v>
      </c>
      <c r="J86" s="81">
        <v>0</v>
      </c>
      <c r="K86" s="81">
        <v>0</v>
      </c>
      <c r="L86" s="81">
        <v>22</v>
      </c>
      <c r="M86" s="81">
        <v>16</v>
      </c>
      <c r="N86" s="81">
        <v>24</v>
      </c>
      <c r="O86" s="46"/>
      <c r="P86" s="457"/>
      <c r="Q86" s="457"/>
      <c r="R86" s="457"/>
      <c r="S86" s="457"/>
      <c r="T86" s="457"/>
      <c r="U86" s="457"/>
      <c r="V86" s="457"/>
    </row>
    <row r="87" spans="3:22" ht="18.600000000000001">
      <c r="C87" s="82" t="s">
        <v>411</v>
      </c>
      <c r="D87" s="7"/>
      <c r="E87" s="7"/>
      <c r="F87" s="7"/>
      <c r="G87" s="7"/>
      <c r="H87" s="83">
        <v>1</v>
      </c>
      <c r="I87" s="84">
        <v>14</v>
      </c>
      <c r="J87" s="83">
        <v>0</v>
      </c>
      <c r="K87" s="83">
        <v>0</v>
      </c>
      <c r="L87" s="83">
        <v>7</v>
      </c>
      <c r="M87" s="83">
        <v>9</v>
      </c>
      <c r="N87" s="83">
        <v>12</v>
      </c>
      <c r="O87" s="7"/>
      <c r="P87" s="7"/>
    </row>
    <row r="88" spans="3:22" ht="18.600000000000001">
      <c r="C88" s="85" t="s">
        <v>412</v>
      </c>
      <c r="D88" s="7"/>
      <c r="E88" s="7"/>
      <c r="F88" s="7"/>
      <c r="G88" s="7"/>
      <c r="H88" s="83">
        <v>3</v>
      </c>
      <c r="I88" s="84">
        <v>26</v>
      </c>
      <c r="J88" s="83">
        <v>0</v>
      </c>
      <c r="K88" s="83">
        <v>0</v>
      </c>
      <c r="L88" s="83">
        <v>15</v>
      </c>
      <c r="M88" s="83">
        <v>7</v>
      </c>
      <c r="N88" s="83">
        <v>12</v>
      </c>
      <c r="O88" s="46"/>
      <c r="P88" s="34"/>
    </row>
    <row r="89" spans="3:22" ht="18.600000000000001">
      <c r="C89" s="66"/>
      <c r="H89" s="64"/>
      <c r="I89" s="65"/>
      <c r="J89" s="64"/>
      <c r="K89" s="64"/>
      <c r="L89" s="64"/>
      <c r="M89" s="64"/>
      <c r="N89" s="64"/>
      <c r="O89" s="7"/>
      <c r="P89" s="7"/>
    </row>
    <row r="90" spans="3:22" ht="18.600000000000001">
      <c r="C90" s="79" t="s">
        <v>418</v>
      </c>
      <c r="D90" s="80"/>
      <c r="E90" s="80"/>
      <c r="F90" s="80"/>
      <c r="G90" s="80"/>
      <c r="H90" s="81">
        <v>0</v>
      </c>
      <c r="I90" s="81">
        <v>0</v>
      </c>
      <c r="J90" s="81">
        <v>27</v>
      </c>
      <c r="K90" s="81">
        <v>0</v>
      </c>
      <c r="L90" s="81">
        <v>2</v>
      </c>
      <c r="M90" s="81">
        <v>0</v>
      </c>
      <c r="N90" s="81">
        <v>0</v>
      </c>
      <c r="O90" s="46"/>
      <c r="P90" s="457"/>
      <c r="Q90" s="457"/>
      <c r="R90" s="457"/>
      <c r="S90" s="457"/>
      <c r="T90" s="457"/>
      <c r="U90" s="457"/>
      <c r="V90" s="457"/>
    </row>
    <row r="91" spans="3:22" ht="18.600000000000001">
      <c r="C91" s="82" t="s">
        <v>411</v>
      </c>
      <c r="D91" s="7"/>
      <c r="E91" s="7"/>
      <c r="F91" s="7"/>
      <c r="G91" s="7"/>
      <c r="H91" s="83">
        <v>0</v>
      </c>
      <c r="I91" s="84">
        <v>0</v>
      </c>
      <c r="J91" s="83">
        <v>14</v>
      </c>
      <c r="K91" s="83">
        <v>0</v>
      </c>
      <c r="L91" s="83">
        <v>1</v>
      </c>
      <c r="M91" s="83">
        <v>0</v>
      </c>
      <c r="N91" s="83">
        <v>0</v>
      </c>
      <c r="O91" s="7"/>
      <c r="P91" s="7"/>
    </row>
    <row r="92" spans="3:22" ht="18.600000000000001">
      <c r="C92" s="85" t="s">
        <v>412</v>
      </c>
      <c r="D92" s="7"/>
      <c r="E92" s="7"/>
      <c r="F92" s="7"/>
      <c r="G92" s="7"/>
      <c r="H92" s="83">
        <v>0</v>
      </c>
      <c r="I92" s="84">
        <v>0</v>
      </c>
      <c r="J92" s="83">
        <v>13</v>
      </c>
      <c r="K92" s="83">
        <v>0</v>
      </c>
      <c r="L92" s="83">
        <v>1</v>
      </c>
      <c r="M92" s="83">
        <v>0</v>
      </c>
      <c r="N92" s="83">
        <v>0</v>
      </c>
      <c r="O92" s="46"/>
      <c r="P92" s="34"/>
    </row>
    <row r="93" spans="3:22" ht="18.600000000000001">
      <c r="C93" s="66"/>
      <c r="H93" s="68"/>
      <c r="I93" s="68"/>
      <c r="J93" s="64"/>
      <c r="K93" s="64"/>
      <c r="L93" s="64"/>
      <c r="O93" s="7"/>
      <c r="P93" s="7"/>
    </row>
    <row r="94" spans="3:22" ht="18.600000000000001" customHeight="1">
      <c r="C94" s="636" t="s">
        <v>422</v>
      </c>
      <c r="D94" s="636"/>
      <c r="E94" s="636"/>
      <c r="F94" s="636"/>
      <c r="G94" s="636"/>
      <c r="H94" s="76"/>
      <c r="I94" s="76"/>
      <c r="J94" s="76"/>
      <c r="K94" s="76"/>
      <c r="L94" s="76"/>
      <c r="M94" s="76"/>
      <c r="N94" s="76"/>
    </row>
    <row r="95" spans="3:22" ht="18.600000000000001">
      <c r="C95" s="7" t="s">
        <v>423</v>
      </c>
      <c r="H95" s="64"/>
      <c r="I95" s="64"/>
      <c r="J95" s="64"/>
      <c r="K95" s="64"/>
      <c r="L95" s="64"/>
    </row>
    <row r="96" spans="3:22" ht="39.950000000000003" customHeight="1">
      <c r="C96" s="31"/>
      <c r="H96" s="64"/>
      <c r="I96" s="64"/>
      <c r="J96" s="64"/>
      <c r="K96" s="64"/>
      <c r="L96" s="64"/>
    </row>
    <row r="97" spans="3:22" ht="37.5" customHeight="1">
      <c r="C97" s="678" t="s">
        <v>424</v>
      </c>
      <c r="D97" s="678"/>
      <c r="E97" s="678"/>
      <c r="F97" s="678"/>
      <c r="G97" s="678"/>
      <c r="H97" s="594">
        <v>2019</v>
      </c>
      <c r="I97" s="594">
        <v>2020</v>
      </c>
      <c r="J97" s="594">
        <v>2021</v>
      </c>
      <c r="K97" s="594">
        <v>2022</v>
      </c>
      <c r="L97" s="594">
        <v>2023</v>
      </c>
      <c r="M97" s="584">
        <v>2024</v>
      </c>
      <c r="N97" s="584">
        <v>2025</v>
      </c>
    </row>
    <row r="98" spans="3:22">
      <c r="C98" s="63"/>
      <c r="H98" s="61"/>
      <c r="I98" s="61"/>
      <c r="J98" s="61"/>
      <c r="K98" s="61"/>
      <c r="L98" s="61"/>
    </row>
    <row r="99" spans="3:22" ht="18.600000000000001">
      <c r="C99" s="79" t="s">
        <v>410</v>
      </c>
      <c r="D99" s="79"/>
      <c r="E99" s="79"/>
      <c r="F99" s="79"/>
      <c r="G99" s="79"/>
      <c r="H99" s="81">
        <v>7918</v>
      </c>
      <c r="I99" s="81">
        <v>7979</v>
      </c>
      <c r="J99" s="81">
        <v>8300</v>
      </c>
      <c r="K99" s="81">
        <v>8665</v>
      </c>
      <c r="L99" s="81">
        <v>8559</v>
      </c>
      <c r="M99" s="81">
        <v>8369</v>
      </c>
      <c r="N99" s="81">
        <v>8207</v>
      </c>
      <c r="P99" s="457"/>
      <c r="Q99" s="457"/>
      <c r="R99" s="457"/>
      <c r="S99" s="457"/>
      <c r="T99" s="457"/>
      <c r="U99" s="457"/>
      <c r="V99" s="457"/>
    </row>
    <row r="100" spans="3:22" ht="18.600000000000001">
      <c r="C100" s="67"/>
      <c r="H100" s="68"/>
      <c r="I100" s="68"/>
      <c r="J100" s="68"/>
      <c r="K100" s="68"/>
      <c r="L100" s="68"/>
      <c r="M100" s="68"/>
      <c r="N100" s="68"/>
      <c r="P100" s="7"/>
    </row>
    <row r="101" spans="3:22" ht="18.600000000000001">
      <c r="C101" s="79" t="s">
        <v>413</v>
      </c>
      <c r="D101" s="80"/>
      <c r="E101" s="80"/>
      <c r="F101" s="80"/>
      <c r="G101" s="80"/>
      <c r="H101" s="81">
        <v>6041</v>
      </c>
      <c r="I101" s="81">
        <v>6084</v>
      </c>
      <c r="J101" s="81">
        <v>6277</v>
      </c>
      <c r="K101" s="81">
        <v>6490</v>
      </c>
      <c r="L101" s="81">
        <v>6410</v>
      </c>
      <c r="M101" s="81">
        <v>6279</v>
      </c>
      <c r="N101" s="81">
        <v>6264</v>
      </c>
      <c r="P101" s="457"/>
      <c r="Q101" s="457"/>
      <c r="R101" s="457"/>
      <c r="S101" s="457"/>
      <c r="T101" s="457"/>
      <c r="U101" s="457"/>
      <c r="V101" s="457"/>
    </row>
    <row r="102" spans="3:22" ht="18.600000000000001">
      <c r="C102" s="82" t="s">
        <v>411</v>
      </c>
      <c r="D102" s="7"/>
      <c r="E102" s="7"/>
      <c r="F102" s="7"/>
      <c r="G102" s="7"/>
      <c r="H102" s="83">
        <v>4676</v>
      </c>
      <c r="I102" s="84">
        <v>4646</v>
      </c>
      <c r="J102" s="83">
        <v>4695</v>
      </c>
      <c r="K102" s="83">
        <v>4811</v>
      </c>
      <c r="L102" s="83">
        <v>4730</v>
      </c>
      <c r="M102" s="83">
        <v>4623</v>
      </c>
      <c r="N102" s="83">
        <v>4595</v>
      </c>
      <c r="P102" s="7"/>
    </row>
    <row r="103" spans="3:22" ht="18.600000000000001">
      <c r="C103" s="85" t="s">
        <v>412</v>
      </c>
      <c r="D103" s="7"/>
      <c r="E103" s="7"/>
      <c r="F103" s="7"/>
      <c r="G103" s="7"/>
      <c r="H103" s="83">
        <v>1365</v>
      </c>
      <c r="I103" s="84">
        <v>1438</v>
      </c>
      <c r="J103" s="83">
        <v>1582</v>
      </c>
      <c r="K103" s="83">
        <v>1679</v>
      </c>
      <c r="L103" s="83">
        <v>1680</v>
      </c>
      <c r="M103" s="83">
        <v>1656</v>
      </c>
      <c r="N103" s="83">
        <v>1669</v>
      </c>
      <c r="P103" s="34"/>
    </row>
    <row r="104" spans="3:22" ht="18.600000000000001">
      <c r="C104" s="66"/>
      <c r="H104" s="64"/>
      <c r="I104" s="65"/>
      <c r="J104" s="64"/>
      <c r="K104" s="64"/>
      <c r="L104" s="64"/>
      <c r="M104" s="64"/>
      <c r="N104" s="64"/>
      <c r="P104" s="7"/>
    </row>
    <row r="105" spans="3:22" ht="18.600000000000001">
      <c r="C105" s="79" t="s">
        <v>414</v>
      </c>
      <c r="D105" s="80"/>
      <c r="E105" s="80"/>
      <c r="F105" s="80"/>
      <c r="G105" s="80"/>
      <c r="H105" s="81">
        <v>191</v>
      </c>
      <c r="I105" s="81">
        <v>143</v>
      </c>
      <c r="J105" s="81">
        <v>149</v>
      </c>
      <c r="K105" s="81">
        <v>168</v>
      </c>
      <c r="L105" s="81">
        <v>178</v>
      </c>
      <c r="M105" s="81">
        <v>179</v>
      </c>
      <c r="N105" s="81">
        <v>156</v>
      </c>
      <c r="P105" s="457"/>
      <c r="Q105" s="457"/>
      <c r="R105" s="457"/>
      <c r="S105" s="457"/>
      <c r="T105" s="457"/>
      <c r="U105" s="457"/>
      <c r="V105" s="457"/>
    </row>
    <row r="106" spans="3:22" ht="18.600000000000001">
      <c r="C106" s="82" t="s">
        <v>411</v>
      </c>
      <c r="D106" s="7"/>
      <c r="E106" s="7"/>
      <c r="F106" s="7"/>
      <c r="G106" s="7"/>
      <c r="H106" s="83">
        <v>121</v>
      </c>
      <c r="I106" s="84">
        <v>102</v>
      </c>
      <c r="J106" s="83">
        <v>106</v>
      </c>
      <c r="K106" s="83">
        <v>117</v>
      </c>
      <c r="L106" s="83">
        <v>126</v>
      </c>
      <c r="M106" s="83">
        <v>130</v>
      </c>
      <c r="N106" s="83">
        <v>114</v>
      </c>
      <c r="P106" s="7"/>
    </row>
    <row r="107" spans="3:22" ht="18.600000000000001">
      <c r="C107" s="85" t="s">
        <v>412</v>
      </c>
      <c r="D107" s="7"/>
      <c r="E107" s="7"/>
      <c r="F107" s="7"/>
      <c r="G107" s="7"/>
      <c r="H107" s="83">
        <v>70</v>
      </c>
      <c r="I107" s="84">
        <v>41</v>
      </c>
      <c r="J107" s="83">
        <v>43</v>
      </c>
      <c r="K107" s="83">
        <v>51</v>
      </c>
      <c r="L107" s="83">
        <v>52</v>
      </c>
      <c r="M107" s="83">
        <v>49</v>
      </c>
      <c r="N107" s="83">
        <v>42</v>
      </c>
      <c r="P107" s="34"/>
    </row>
    <row r="108" spans="3:22" ht="18.600000000000001">
      <c r="C108" s="66"/>
      <c r="H108" s="64"/>
      <c r="I108" s="65"/>
      <c r="J108" s="64"/>
      <c r="K108" s="64"/>
      <c r="L108" s="64"/>
      <c r="M108" s="64"/>
      <c r="N108" s="64"/>
      <c r="P108" s="7"/>
    </row>
    <row r="109" spans="3:22" ht="18.600000000000001">
      <c r="C109" s="79" t="s">
        <v>415</v>
      </c>
      <c r="D109" s="80"/>
      <c r="E109" s="80"/>
      <c r="F109" s="80"/>
      <c r="G109" s="80"/>
      <c r="H109" s="81">
        <v>757</v>
      </c>
      <c r="I109" s="81">
        <v>762</v>
      </c>
      <c r="J109" s="81">
        <v>756</v>
      </c>
      <c r="K109" s="81">
        <v>831</v>
      </c>
      <c r="L109" s="81">
        <v>817</v>
      </c>
      <c r="M109" s="81">
        <v>816</v>
      </c>
      <c r="N109" s="81">
        <v>783</v>
      </c>
      <c r="P109" s="457"/>
      <c r="Q109" s="457"/>
      <c r="R109" s="457"/>
      <c r="S109" s="457"/>
      <c r="T109" s="457"/>
      <c r="U109" s="457"/>
      <c r="V109" s="457"/>
    </row>
    <row r="110" spans="3:22" ht="18.600000000000001">
      <c r="C110" s="82" t="s">
        <v>411</v>
      </c>
      <c r="D110" s="7"/>
      <c r="E110" s="7"/>
      <c r="F110" s="7"/>
      <c r="G110" s="7"/>
      <c r="H110" s="83">
        <v>613</v>
      </c>
      <c r="I110" s="84">
        <v>615</v>
      </c>
      <c r="J110" s="83">
        <v>598</v>
      </c>
      <c r="K110" s="83">
        <v>642</v>
      </c>
      <c r="L110" s="83">
        <v>627</v>
      </c>
      <c r="M110" s="83">
        <v>622</v>
      </c>
      <c r="N110" s="83">
        <v>605</v>
      </c>
      <c r="P110" s="7"/>
    </row>
    <row r="111" spans="3:22" ht="18.600000000000001">
      <c r="C111" s="85" t="s">
        <v>412</v>
      </c>
      <c r="D111" s="7"/>
      <c r="E111" s="7"/>
      <c r="F111" s="7"/>
      <c r="G111" s="7"/>
      <c r="H111" s="83">
        <v>144</v>
      </c>
      <c r="I111" s="84">
        <v>147</v>
      </c>
      <c r="J111" s="83">
        <v>158</v>
      </c>
      <c r="K111" s="83">
        <v>189</v>
      </c>
      <c r="L111" s="83">
        <v>190</v>
      </c>
      <c r="M111" s="83">
        <v>194</v>
      </c>
      <c r="N111" s="83">
        <v>178</v>
      </c>
      <c r="P111" s="34"/>
    </row>
    <row r="112" spans="3:22" ht="18.600000000000001">
      <c r="C112" s="66"/>
      <c r="H112" s="64"/>
      <c r="I112" s="65"/>
      <c r="J112" s="64"/>
      <c r="K112" s="64"/>
      <c r="L112" s="64"/>
      <c r="M112" s="64"/>
      <c r="N112" s="64"/>
      <c r="P112" s="7"/>
    </row>
    <row r="113" spans="3:22" ht="18.600000000000001">
      <c r="C113" s="79" t="s">
        <v>416</v>
      </c>
      <c r="D113" s="80"/>
      <c r="E113" s="80"/>
      <c r="F113" s="80"/>
      <c r="G113" s="80"/>
      <c r="H113" s="81">
        <v>830</v>
      </c>
      <c r="I113" s="81">
        <v>831</v>
      </c>
      <c r="J113" s="81">
        <v>939</v>
      </c>
      <c r="K113" s="81">
        <v>963</v>
      </c>
      <c r="L113" s="81">
        <v>922</v>
      </c>
      <c r="M113" s="81">
        <v>871</v>
      </c>
      <c r="N113" s="81">
        <v>797</v>
      </c>
      <c r="P113" s="457"/>
      <c r="Q113" s="457"/>
      <c r="R113" s="457"/>
      <c r="S113" s="457"/>
      <c r="T113" s="457"/>
      <c r="U113" s="457"/>
      <c r="V113" s="457"/>
    </row>
    <row r="114" spans="3:22" ht="18.600000000000001">
      <c r="C114" s="82" t="s">
        <v>411</v>
      </c>
      <c r="D114" s="7"/>
      <c r="E114" s="7"/>
      <c r="F114" s="7"/>
      <c r="G114" s="7"/>
      <c r="H114" s="83">
        <v>637</v>
      </c>
      <c r="I114" s="84">
        <v>639</v>
      </c>
      <c r="J114" s="83">
        <v>734</v>
      </c>
      <c r="K114" s="83">
        <v>744</v>
      </c>
      <c r="L114" s="83">
        <v>708</v>
      </c>
      <c r="M114" s="83">
        <v>666</v>
      </c>
      <c r="N114" s="83">
        <v>625</v>
      </c>
      <c r="P114" s="7"/>
    </row>
    <row r="115" spans="3:22" ht="18.600000000000001">
      <c r="C115" s="85" t="s">
        <v>412</v>
      </c>
      <c r="D115" s="7"/>
      <c r="E115" s="7"/>
      <c r="F115" s="7"/>
      <c r="G115" s="7"/>
      <c r="H115" s="83">
        <v>193</v>
      </c>
      <c r="I115" s="84">
        <v>192</v>
      </c>
      <c r="J115" s="83">
        <v>205</v>
      </c>
      <c r="K115" s="83">
        <v>219</v>
      </c>
      <c r="L115" s="83">
        <v>214</v>
      </c>
      <c r="M115" s="83">
        <v>205</v>
      </c>
      <c r="N115" s="83">
        <v>172</v>
      </c>
      <c r="P115" s="34"/>
    </row>
    <row r="116" spans="3:22" ht="18.600000000000001">
      <c r="C116" s="66"/>
      <c r="H116" s="64"/>
      <c r="I116" s="65"/>
      <c r="J116" s="64"/>
      <c r="K116" s="64"/>
      <c r="L116" s="64"/>
      <c r="M116" s="64"/>
      <c r="N116" s="64"/>
      <c r="P116" s="7"/>
    </row>
    <row r="117" spans="3:22" ht="18.600000000000001">
      <c r="C117" s="79" t="s">
        <v>417</v>
      </c>
      <c r="D117" s="80"/>
      <c r="E117" s="80"/>
      <c r="F117" s="80"/>
      <c r="G117" s="80"/>
      <c r="H117" s="81">
        <v>65</v>
      </c>
      <c r="I117" s="81">
        <v>123</v>
      </c>
      <c r="J117" s="81">
        <v>143</v>
      </c>
      <c r="K117" s="81">
        <v>177</v>
      </c>
      <c r="L117" s="81">
        <v>190</v>
      </c>
      <c r="M117" s="81">
        <v>185</v>
      </c>
      <c r="N117" s="81">
        <v>169</v>
      </c>
      <c r="P117" s="457"/>
      <c r="Q117" s="457"/>
      <c r="R117" s="457"/>
      <c r="S117" s="457"/>
      <c r="T117" s="457"/>
      <c r="U117" s="457"/>
      <c r="V117" s="457"/>
    </row>
    <row r="118" spans="3:22" ht="18.600000000000001">
      <c r="C118" s="82" t="s">
        <v>411</v>
      </c>
      <c r="D118" s="7"/>
      <c r="E118" s="7"/>
      <c r="F118" s="7"/>
      <c r="G118" s="7"/>
      <c r="H118" s="83">
        <v>44</v>
      </c>
      <c r="I118" s="84">
        <v>68</v>
      </c>
      <c r="J118" s="83">
        <v>79</v>
      </c>
      <c r="K118" s="83">
        <v>93</v>
      </c>
      <c r="L118" s="83">
        <v>92</v>
      </c>
      <c r="M118" s="83">
        <v>91</v>
      </c>
      <c r="N118" s="83">
        <v>86</v>
      </c>
      <c r="P118" s="7"/>
    </row>
    <row r="119" spans="3:22" ht="18.600000000000001">
      <c r="C119" s="85" t="s">
        <v>412</v>
      </c>
      <c r="D119" s="7"/>
      <c r="E119" s="7"/>
      <c r="F119" s="7"/>
      <c r="G119" s="7"/>
      <c r="H119" s="83">
        <v>21</v>
      </c>
      <c r="I119" s="84">
        <v>55</v>
      </c>
      <c r="J119" s="83">
        <v>64</v>
      </c>
      <c r="K119" s="83">
        <v>84</v>
      </c>
      <c r="L119" s="83">
        <v>98</v>
      </c>
      <c r="M119" s="83">
        <v>94</v>
      </c>
      <c r="N119" s="83">
        <v>83</v>
      </c>
      <c r="P119" s="34"/>
    </row>
    <row r="120" spans="3:22" ht="18.600000000000001">
      <c r="C120" s="66"/>
      <c r="H120" s="64"/>
      <c r="I120" s="65"/>
      <c r="J120" s="64"/>
      <c r="K120" s="64"/>
      <c r="L120" s="64"/>
      <c r="M120" s="64"/>
      <c r="N120" s="64"/>
      <c r="P120" s="7"/>
    </row>
    <row r="121" spans="3:22" ht="18.600000000000001">
      <c r="C121" s="79" t="s">
        <v>418</v>
      </c>
      <c r="D121" s="80"/>
      <c r="E121" s="80"/>
      <c r="F121" s="80"/>
      <c r="G121" s="80"/>
      <c r="H121" s="81">
        <v>34</v>
      </c>
      <c r="I121" s="81">
        <v>36</v>
      </c>
      <c r="J121" s="81">
        <v>36</v>
      </c>
      <c r="K121" s="81">
        <v>36</v>
      </c>
      <c r="L121" s="81">
        <v>42</v>
      </c>
      <c r="M121" s="81">
        <v>39</v>
      </c>
      <c r="N121" s="81">
        <v>38</v>
      </c>
      <c r="P121" s="457"/>
      <c r="Q121" s="457"/>
      <c r="R121" s="457"/>
      <c r="S121" s="457"/>
      <c r="T121" s="457"/>
      <c r="U121" s="457"/>
      <c r="V121" s="457"/>
    </row>
    <row r="122" spans="3:22" ht="18.600000000000001">
      <c r="C122" s="82" t="s">
        <v>411</v>
      </c>
      <c r="D122" s="7"/>
      <c r="E122" s="7"/>
      <c r="F122" s="7"/>
      <c r="G122" s="7"/>
      <c r="H122" s="83">
        <v>20</v>
      </c>
      <c r="I122" s="84">
        <v>20</v>
      </c>
      <c r="J122" s="83">
        <v>20</v>
      </c>
      <c r="K122" s="83">
        <v>20</v>
      </c>
      <c r="L122" s="83">
        <v>21</v>
      </c>
      <c r="M122" s="83">
        <v>19</v>
      </c>
      <c r="N122" s="83">
        <v>18</v>
      </c>
    </row>
    <row r="123" spans="3:22" ht="18.600000000000001">
      <c r="C123" s="85" t="s">
        <v>412</v>
      </c>
      <c r="D123" s="7"/>
      <c r="E123" s="7"/>
      <c r="F123" s="7"/>
      <c r="G123" s="7"/>
      <c r="H123" s="83">
        <v>14</v>
      </c>
      <c r="I123" s="84">
        <v>16</v>
      </c>
      <c r="J123" s="83">
        <v>16</v>
      </c>
      <c r="K123" s="83">
        <v>16</v>
      </c>
      <c r="L123" s="83">
        <v>21</v>
      </c>
      <c r="M123" s="83">
        <v>20</v>
      </c>
      <c r="N123" s="83">
        <v>20</v>
      </c>
    </row>
    <row r="124" spans="3:22" ht="34.5" customHeight="1">
      <c r="C124" s="66"/>
      <c r="H124" s="70"/>
      <c r="I124" s="70"/>
      <c r="J124" s="70"/>
      <c r="K124" s="70"/>
      <c r="L124" s="70"/>
      <c r="M124" s="70"/>
      <c r="N124" s="70"/>
    </row>
    <row r="125" spans="3:22" ht="42.75" customHeight="1">
      <c r="C125" s="678" t="s">
        <v>425</v>
      </c>
      <c r="D125" s="678"/>
      <c r="E125" s="678"/>
      <c r="F125" s="678"/>
      <c r="G125" s="678"/>
      <c r="H125" s="594">
        <v>2019</v>
      </c>
      <c r="I125" s="594">
        <v>2020</v>
      </c>
      <c r="J125" s="594">
        <v>2021</v>
      </c>
      <c r="K125" s="594">
        <v>2022</v>
      </c>
      <c r="L125" s="594">
        <v>2023</v>
      </c>
      <c r="M125" s="594">
        <v>2024</v>
      </c>
      <c r="N125" s="594">
        <v>2025</v>
      </c>
    </row>
    <row r="126" spans="3:22" ht="18.75" customHeight="1">
      <c r="C126" s="79" t="s">
        <v>426</v>
      </c>
      <c r="D126" s="79"/>
      <c r="E126" s="79"/>
      <c r="F126" s="79"/>
      <c r="G126" s="79"/>
      <c r="H126" s="81">
        <v>22</v>
      </c>
      <c r="I126" s="81">
        <v>14</v>
      </c>
      <c r="J126" s="81">
        <v>12</v>
      </c>
      <c r="K126" s="81">
        <v>3</v>
      </c>
      <c r="L126" s="81">
        <v>10</v>
      </c>
      <c r="M126" s="81">
        <v>13</v>
      </c>
      <c r="N126" s="81">
        <v>26</v>
      </c>
      <c r="P126" s="457"/>
      <c r="Q126" s="457"/>
      <c r="R126" s="457"/>
      <c r="S126" s="457"/>
      <c r="T126" s="457"/>
      <c r="U126" s="457"/>
      <c r="V126" s="457"/>
    </row>
    <row r="127" spans="3:22" ht="18.600000000000001">
      <c r="C127" s="67"/>
      <c r="H127" s="68"/>
      <c r="I127" s="68"/>
      <c r="J127" s="68"/>
      <c r="K127" s="68"/>
      <c r="L127" s="68"/>
      <c r="M127" s="68"/>
      <c r="N127" s="68"/>
      <c r="P127" s="7"/>
    </row>
    <row r="128" spans="3:22" ht="18.600000000000001">
      <c r="C128" s="79" t="s">
        <v>413</v>
      </c>
      <c r="D128" s="80"/>
      <c r="E128" s="80"/>
      <c r="F128" s="80"/>
      <c r="G128" s="80"/>
      <c r="H128" s="81">
        <v>9</v>
      </c>
      <c r="I128" s="81">
        <v>4</v>
      </c>
      <c r="J128" s="81">
        <v>1</v>
      </c>
      <c r="K128" s="81">
        <v>3</v>
      </c>
      <c r="L128" s="81">
        <v>9</v>
      </c>
      <c r="M128" s="81">
        <v>12</v>
      </c>
      <c r="N128" s="81">
        <v>13</v>
      </c>
      <c r="P128" s="457"/>
      <c r="Q128" s="457"/>
      <c r="R128" s="457"/>
      <c r="S128" s="457"/>
      <c r="T128" s="457"/>
      <c r="U128" s="457"/>
      <c r="V128" s="457"/>
    </row>
    <row r="129" spans="3:22" ht="18.600000000000001">
      <c r="C129" s="82" t="s">
        <v>411</v>
      </c>
      <c r="D129" s="7"/>
      <c r="E129" s="7"/>
      <c r="F129" s="7"/>
      <c r="G129" s="7"/>
      <c r="H129" s="83">
        <v>5</v>
      </c>
      <c r="I129" s="84">
        <v>2</v>
      </c>
      <c r="J129" s="83">
        <v>1</v>
      </c>
      <c r="K129" s="83">
        <v>2</v>
      </c>
      <c r="L129" s="83">
        <v>3</v>
      </c>
      <c r="M129" s="83">
        <v>7</v>
      </c>
      <c r="N129" s="83">
        <v>7</v>
      </c>
      <c r="P129" s="7"/>
    </row>
    <row r="130" spans="3:22" ht="18.600000000000001">
      <c r="C130" s="85" t="s">
        <v>412</v>
      </c>
      <c r="D130" s="7"/>
      <c r="E130" s="7"/>
      <c r="F130" s="7"/>
      <c r="G130" s="7"/>
      <c r="H130" s="83">
        <v>4</v>
      </c>
      <c r="I130" s="84">
        <v>2</v>
      </c>
      <c r="J130" s="83">
        <v>0</v>
      </c>
      <c r="K130" s="83">
        <v>1</v>
      </c>
      <c r="L130" s="83">
        <v>6</v>
      </c>
      <c r="M130" s="83">
        <v>5</v>
      </c>
      <c r="N130" s="83">
        <v>6</v>
      </c>
      <c r="P130" s="34"/>
    </row>
    <row r="131" spans="3:22" ht="18.600000000000001">
      <c r="C131" s="66"/>
      <c r="H131" s="64"/>
      <c r="I131" s="65"/>
      <c r="J131" s="64"/>
      <c r="K131" s="64"/>
      <c r="L131" s="64"/>
      <c r="M131" s="64"/>
      <c r="N131" s="64"/>
      <c r="P131" s="7"/>
    </row>
    <row r="132" spans="3:22" ht="18.600000000000001">
      <c r="C132" s="79" t="s">
        <v>414</v>
      </c>
      <c r="D132" s="80"/>
      <c r="E132" s="80"/>
      <c r="F132" s="80"/>
      <c r="G132" s="80"/>
      <c r="H132" s="81">
        <v>2</v>
      </c>
      <c r="I132" s="81">
        <v>8</v>
      </c>
      <c r="J132" s="81">
        <v>6</v>
      </c>
      <c r="K132" s="81">
        <v>0</v>
      </c>
      <c r="L132" s="81">
        <v>0</v>
      </c>
      <c r="M132" s="81">
        <v>1</v>
      </c>
      <c r="N132" s="81">
        <v>10</v>
      </c>
      <c r="P132" s="457"/>
      <c r="Q132" s="457"/>
      <c r="R132" s="457"/>
      <c r="S132" s="457"/>
      <c r="T132" s="457"/>
      <c r="U132" s="457"/>
      <c r="V132" s="457"/>
    </row>
    <row r="133" spans="3:22" ht="18.600000000000001">
      <c r="C133" s="82" t="s">
        <v>411</v>
      </c>
      <c r="D133" s="7"/>
      <c r="E133" s="7"/>
      <c r="F133" s="7"/>
      <c r="G133" s="7"/>
      <c r="H133" s="83">
        <v>0</v>
      </c>
      <c r="I133" s="84">
        <v>5</v>
      </c>
      <c r="J133" s="83">
        <v>4</v>
      </c>
      <c r="K133" s="83">
        <v>0</v>
      </c>
      <c r="L133" s="83">
        <v>0</v>
      </c>
      <c r="M133" s="83">
        <v>0</v>
      </c>
      <c r="N133" s="83">
        <v>4</v>
      </c>
      <c r="P133" s="7"/>
    </row>
    <row r="134" spans="3:22" ht="18.600000000000001">
      <c r="C134" s="85" t="s">
        <v>412</v>
      </c>
      <c r="D134" s="7"/>
      <c r="E134" s="7"/>
      <c r="F134" s="7"/>
      <c r="G134" s="7"/>
      <c r="H134" s="83">
        <v>2</v>
      </c>
      <c r="I134" s="84">
        <v>3</v>
      </c>
      <c r="J134" s="83">
        <v>2</v>
      </c>
      <c r="K134" s="83">
        <v>0</v>
      </c>
      <c r="L134" s="83">
        <v>0</v>
      </c>
      <c r="M134" s="83">
        <v>1</v>
      </c>
      <c r="N134" s="83">
        <v>6</v>
      </c>
      <c r="P134" s="34"/>
    </row>
    <row r="135" spans="3:22" ht="18.600000000000001">
      <c r="C135" s="66"/>
      <c r="H135" s="64"/>
      <c r="I135" s="65"/>
      <c r="J135" s="64"/>
      <c r="K135" s="64"/>
      <c r="L135" s="64"/>
      <c r="M135" s="64"/>
      <c r="N135" s="64"/>
      <c r="P135" s="7"/>
    </row>
    <row r="136" spans="3:22" ht="18.600000000000001">
      <c r="C136" s="79" t="s">
        <v>415</v>
      </c>
      <c r="D136" s="80"/>
      <c r="E136" s="80"/>
      <c r="F136" s="80"/>
      <c r="G136" s="80"/>
      <c r="H136" s="81">
        <v>11</v>
      </c>
      <c r="I136" s="81">
        <v>2</v>
      </c>
      <c r="J136" s="81">
        <v>2</v>
      </c>
      <c r="K136" s="81">
        <v>0</v>
      </c>
      <c r="L136" s="81">
        <v>0</v>
      </c>
      <c r="M136" s="81">
        <v>0</v>
      </c>
      <c r="N136" s="81">
        <v>0</v>
      </c>
      <c r="P136" s="457"/>
      <c r="Q136" s="457"/>
      <c r="R136" s="457"/>
      <c r="S136" s="457"/>
      <c r="T136" s="457"/>
      <c r="U136" s="457"/>
      <c r="V136" s="457"/>
    </row>
    <row r="137" spans="3:22" ht="18.600000000000001">
      <c r="C137" s="82" t="s">
        <v>411</v>
      </c>
      <c r="D137" s="7"/>
      <c r="E137" s="7"/>
      <c r="F137" s="7"/>
      <c r="G137" s="7"/>
      <c r="H137" s="83">
        <v>5</v>
      </c>
      <c r="I137" s="84">
        <v>0</v>
      </c>
      <c r="J137" s="83">
        <v>1</v>
      </c>
      <c r="K137" s="83">
        <v>0</v>
      </c>
      <c r="L137" s="83">
        <v>0</v>
      </c>
      <c r="M137" s="83">
        <v>0</v>
      </c>
      <c r="N137" s="83">
        <v>0</v>
      </c>
      <c r="P137" s="7"/>
    </row>
    <row r="138" spans="3:22" ht="18.600000000000001">
      <c r="C138" s="85" t="s">
        <v>412</v>
      </c>
      <c r="D138" s="7"/>
      <c r="E138" s="7"/>
      <c r="F138" s="7"/>
      <c r="G138" s="7"/>
      <c r="H138" s="83">
        <v>6</v>
      </c>
      <c r="I138" s="84">
        <v>2</v>
      </c>
      <c r="J138" s="83">
        <v>1</v>
      </c>
      <c r="K138" s="83">
        <v>0</v>
      </c>
      <c r="L138" s="83">
        <v>0</v>
      </c>
      <c r="M138" s="83">
        <v>0</v>
      </c>
      <c r="N138" s="83">
        <v>0</v>
      </c>
      <c r="P138" s="34"/>
    </row>
    <row r="139" spans="3:22" ht="18.600000000000001">
      <c r="C139" s="66"/>
      <c r="H139" s="64"/>
      <c r="I139" s="65"/>
      <c r="J139" s="64"/>
      <c r="K139" s="64"/>
      <c r="L139" s="64"/>
      <c r="M139" s="64"/>
      <c r="N139" s="64"/>
      <c r="P139" s="7"/>
    </row>
    <row r="140" spans="3:22" ht="18.600000000000001">
      <c r="C140" s="79" t="s">
        <v>416</v>
      </c>
      <c r="D140" s="80"/>
      <c r="E140" s="80"/>
      <c r="F140" s="80"/>
      <c r="G140" s="80"/>
      <c r="H140" s="81">
        <v>0</v>
      </c>
      <c r="I140" s="81">
        <v>0</v>
      </c>
      <c r="J140" s="81">
        <v>0</v>
      </c>
      <c r="K140" s="81">
        <v>0</v>
      </c>
      <c r="L140" s="81">
        <v>0</v>
      </c>
      <c r="M140" s="81">
        <v>0</v>
      </c>
      <c r="N140" s="81">
        <v>0</v>
      </c>
      <c r="P140" s="457"/>
      <c r="Q140" s="457"/>
      <c r="R140" s="457"/>
      <c r="S140" s="457"/>
      <c r="T140" s="457"/>
      <c r="U140" s="457"/>
      <c r="V140" s="457"/>
    </row>
    <row r="141" spans="3:22" ht="18.600000000000001">
      <c r="C141" s="82" t="s">
        <v>411</v>
      </c>
      <c r="D141" s="7"/>
      <c r="E141" s="7"/>
      <c r="F141" s="7"/>
      <c r="G141" s="7"/>
      <c r="H141" s="83">
        <v>0</v>
      </c>
      <c r="I141" s="84">
        <v>0</v>
      </c>
      <c r="J141" s="83">
        <v>0</v>
      </c>
      <c r="K141" s="83">
        <v>0</v>
      </c>
      <c r="L141" s="83">
        <v>0</v>
      </c>
      <c r="M141" s="83">
        <v>0</v>
      </c>
      <c r="N141" s="83">
        <v>0</v>
      </c>
      <c r="P141" s="7"/>
    </row>
    <row r="142" spans="3:22" ht="18.600000000000001">
      <c r="C142" s="85" t="s">
        <v>412</v>
      </c>
      <c r="D142" s="7"/>
      <c r="E142" s="7"/>
      <c r="F142" s="7"/>
      <c r="G142" s="7"/>
      <c r="H142" s="83">
        <v>0</v>
      </c>
      <c r="I142" s="84">
        <v>0</v>
      </c>
      <c r="J142" s="83">
        <v>0</v>
      </c>
      <c r="K142" s="83">
        <v>0</v>
      </c>
      <c r="L142" s="83">
        <v>0</v>
      </c>
      <c r="M142" s="83">
        <v>0</v>
      </c>
      <c r="N142" s="83">
        <v>0</v>
      </c>
      <c r="P142" s="34"/>
    </row>
    <row r="143" spans="3:22" ht="18.600000000000001">
      <c r="C143" s="66"/>
      <c r="H143" s="64"/>
      <c r="I143" s="65"/>
      <c r="J143" s="64"/>
      <c r="K143" s="64"/>
      <c r="L143" s="64"/>
      <c r="M143" s="64"/>
      <c r="N143" s="64"/>
      <c r="P143" s="7"/>
    </row>
    <row r="144" spans="3:22" ht="18.600000000000001">
      <c r="C144" s="79" t="s">
        <v>417</v>
      </c>
      <c r="D144" s="80"/>
      <c r="E144" s="80"/>
      <c r="F144" s="80"/>
      <c r="G144" s="80"/>
      <c r="H144" s="81">
        <v>0</v>
      </c>
      <c r="I144" s="81">
        <v>0</v>
      </c>
      <c r="J144" s="81">
        <v>3</v>
      </c>
      <c r="K144" s="81">
        <v>0</v>
      </c>
      <c r="L144" s="81">
        <v>1</v>
      </c>
      <c r="M144" s="81">
        <v>0</v>
      </c>
      <c r="N144" s="81">
        <v>3</v>
      </c>
      <c r="P144" s="457"/>
      <c r="Q144" s="457"/>
      <c r="R144" s="457"/>
      <c r="S144" s="457"/>
      <c r="T144" s="457"/>
      <c r="U144" s="457"/>
      <c r="V144" s="457"/>
    </row>
    <row r="145" spans="3:22" ht="18.600000000000001">
      <c r="C145" s="82" t="s">
        <v>411</v>
      </c>
      <c r="D145" s="7"/>
      <c r="E145" s="7"/>
      <c r="F145" s="7"/>
      <c r="G145" s="7"/>
      <c r="H145" s="83">
        <v>0</v>
      </c>
      <c r="I145" s="84">
        <v>0</v>
      </c>
      <c r="J145" s="83">
        <v>1</v>
      </c>
      <c r="K145" s="83">
        <v>0</v>
      </c>
      <c r="L145" s="83">
        <v>0</v>
      </c>
      <c r="M145" s="83">
        <v>0</v>
      </c>
      <c r="N145" s="83">
        <v>0</v>
      </c>
      <c r="P145" s="7"/>
    </row>
    <row r="146" spans="3:22" ht="18.600000000000001">
      <c r="C146" s="85" t="s">
        <v>412</v>
      </c>
      <c r="D146" s="7"/>
      <c r="E146" s="7"/>
      <c r="F146" s="7"/>
      <c r="G146" s="7"/>
      <c r="H146" s="83">
        <v>0</v>
      </c>
      <c r="I146" s="84">
        <v>0</v>
      </c>
      <c r="J146" s="83">
        <v>2</v>
      </c>
      <c r="K146" s="83">
        <v>0</v>
      </c>
      <c r="L146" s="83">
        <v>1</v>
      </c>
      <c r="M146" s="83">
        <v>0</v>
      </c>
      <c r="N146" s="83">
        <v>3</v>
      </c>
      <c r="P146" s="34"/>
    </row>
    <row r="147" spans="3:22" ht="18.600000000000001">
      <c r="C147" s="66"/>
      <c r="H147" s="64"/>
      <c r="I147" s="65"/>
      <c r="J147" s="64"/>
      <c r="K147" s="64"/>
      <c r="L147" s="64"/>
      <c r="M147" s="64"/>
      <c r="N147" s="64"/>
      <c r="P147" s="7"/>
    </row>
    <row r="148" spans="3:22" ht="18.600000000000001">
      <c r="C148" s="79" t="s">
        <v>418</v>
      </c>
      <c r="D148" s="80"/>
      <c r="E148" s="80"/>
      <c r="F148" s="80"/>
      <c r="G148" s="80"/>
      <c r="H148" s="81">
        <v>0</v>
      </c>
      <c r="I148" s="81">
        <v>0</v>
      </c>
      <c r="J148" s="81">
        <v>0</v>
      </c>
      <c r="K148" s="81">
        <v>0</v>
      </c>
      <c r="L148" s="81">
        <v>0</v>
      </c>
      <c r="M148" s="81">
        <v>0</v>
      </c>
      <c r="N148" s="81">
        <v>0</v>
      </c>
      <c r="P148" s="457"/>
      <c r="Q148" s="457"/>
      <c r="R148" s="457"/>
      <c r="S148" s="457"/>
      <c r="T148" s="457"/>
      <c r="U148" s="457"/>
      <c r="V148" s="457"/>
    </row>
    <row r="149" spans="3:22" ht="18.600000000000001">
      <c r="C149" s="82" t="s">
        <v>411</v>
      </c>
      <c r="D149" s="7"/>
      <c r="E149" s="7"/>
      <c r="F149" s="7"/>
      <c r="G149" s="7"/>
      <c r="H149" s="83">
        <v>0</v>
      </c>
      <c r="I149" s="84">
        <v>0</v>
      </c>
      <c r="J149" s="83">
        <v>0</v>
      </c>
      <c r="K149" s="83">
        <v>0</v>
      </c>
      <c r="L149" s="83">
        <v>0</v>
      </c>
      <c r="M149" s="83">
        <v>0</v>
      </c>
      <c r="N149" s="83">
        <v>0</v>
      </c>
    </row>
    <row r="150" spans="3:22" ht="18.600000000000001">
      <c r="C150" s="85" t="s">
        <v>412</v>
      </c>
      <c r="D150" s="7"/>
      <c r="E150" s="7"/>
      <c r="F150" s="7"/>
      <c r="G150" s="7"/>
      <c r="H150" s="83">
        <v>0</v>
      </c>
      <c r="I150" s="84">
        <v>0</v>
      </c>
      <c r="J150" s="83">
        <v>0</v>
      </c>
      <c r="K150" s="83">
        <v>0</v>
      </c>
      <c r="L150" s="83">
        <v>0</v>
      </c>
      <c r="M150" s="83">
        <v>0</v>
      </c>
      <c r="N150" s="83">
        <v>0</v>
      </c>
    </row>
    <row r="151" spans="3:22">
      <c r="C151" s="66"/>
      <c r="H151" s="69"/>
      <c r="I151" s="64"/>
      <c r="J151" s="64"/>
      <c r="K151" s="64"/>
      <c r="L151" s="64"/>
    </row>
    <row r="152" spans="3:22" ht="21.6" customHeight="1">
      <c r="C152" s="98" t="s">
        <v>427</v>
      </c>
      <c r="D152" s="96"/>
      <c r="E152" s="96"/>
      <c r="F152" s="96"/>
      <c r="G152" s="96"/>
      <c r="H152" s="96"/>
      <c r="I152" s="96"/>
      <c r="J152" s="96"/>
      <c r="K152" s="96"/>
      <c r="L152" s="96"/>
      <c r="M152" s="96"/>
      <c r="N152" s="96"/>
    </row>
    <row r="153" spans="3:22" s="421" customFormat="1" ht="104.25" customHeight="1">
      <c r="C153" s="679" t="s">
        <v>428</v>
      </c>
      <c r="D153" s="679"/>
      <c r="E153" s="679"/>
      <c r="F153" s="679"/>
      <c r="G153" s="679"/>
      <c r="H153" s="679"/>
      <c r="I153" s="679"/>
      <c r="J153" s="679"/>
      <c r="K153" s="679"/>
      <c r="L153" s="679"/>
      <c r="M153" s="679"/>
      <c r="N153" s="679"/>
    </row>
    <row r="154" spans="3:22">
      <c r="C154" s="71"/>
      <c r="D154" s="72"/>
      <c r="E154" s="73"/>
      <c r="F154" s="73"/>
      <c r="G154" s="73"/>
      <c r="H154" s="74"/>
    </row>
    <row r="155" spans="3:22" ht="21.6" customHeight="1">
      <c r="C155" s="98" t="s">
        <v>429</v>
      </c>
      <c r="D155" s="96"/>
      <c r="E155" s="96"/>
      <c r="F155" s="96"/>
      <c r="G155" s="96"/>
      <c r="H155" s="96"/>
      <c r="I155" s="96"/>
      <c r="J155" s="96"/>
      <c r="K155" s="96"/>
      <c r="L155" s="96"/>
      <c r="M155" s="96"/>
      <c r="N155" s="96"/>
    </row>
    <row r="156" spans="3:22" ht="18.600000000000001">
      <c r="C156" s="677" t="s">
        <v>430</v>
      </c>
      <c r="D156" s="677"/>
      <c r="E156" s="677"/>
      <c r="F156" s="677"/>
      <c r="G156" s="677"/>
      <c r="H156" s="677"/>
    </row>
    <row r="157" spans="3:22">
      <c r="C157" s="71"/>
      <c r="D157" s="72"/>
      <c r="E157" s="73"/>
      <c r="F157" s="73"/>
      <c r="G157" s="73"/>
      <c r="H157" s="74"/>
    </row>
    <row r="158" spans="3:22" ht="21.6" customHeight="1">
      <c r="C158" s="98" t="s">
        <v>431</v>
      </c>
      <c r="D158" s="96"/>
      <c r="E158" s="96"/>
      <c r="F158" s="96"/>
      <c r="G158" s="96"/>
      <c r="H158" s="96"/>
      <c r="I158" s="96"/>
      <c r="J158" s="96"/>
      <c r="K158" s="96"/>
      <c r="L158" s="96"/>
      <c r="M158" s="96"/>
      <c r="N158" s="96"/>
    </row>
    <row r="159" spans="3:22" ht="18.600000000000001">
      <c r="C159" s="677" t="s">
        <v>432</v>
      </c>
      <c r="D159" s="677"/>
      <c r="E159" s="677"/>
      <c r="F159" s="677"/>
      <c r="G159" s="677"/>
      <c r="H159" s="677"/>
      <c r="I159" s="90"/>
    </row>
    <row r="164" spans="7:7">
      <c r="G164" s="89" t="s">
        <v>433</v>
      </c>
    </row>
  </sheetData>
  <mergeCells count="18">
    <mergeCell ref="O64:P64"/>
    <mergeCell ref="O66:P66"/>
    <mergeCell ref="C7:G8"/>
    <mergeCell ref="H7:H8"/>
    <mergeCell ref="I7:I8"/>
    <mergeCell ref="J7:J8"/>
    <mergeCell ref="K7:K8"/>
    <mergeCell ref="L7:L8"/>
    <mergeCell ref="M7:M8"/>
    <mergeCell ref="C38:G38"/>
    <mergeCell ref="N7:N8"/>
    <mergeCell ref="C159:H159"/>
    <mergeCell ref="C156:H156"/>
    <mergeCell ref="C66:G66"/>
    <mergeCell ref="C94:G94"/>
    <mergeCell ref="C97:G97"/>
    <mergeCell ref="C125:G125"/>
    <mergeCell ref="C153:N153"/>
  </mergeCells>
  <hyperlinks>
    <hyperlink ref="A4" location="'ÍNDICE REMISSIVO'!A1" display="Índice" xr:uid="{00000000-0004-0000-0B00-000000000000}"/>
    <hyperlink ref="L1" location="GRI!A1" display="GRI" xr:uid="{00000000-0004-0000-0B00-000001000000}"/>
    <hyperlink ref="M1" location="SASB!A1" display="SASB" xr:uid="{00000000-0004-0000-0B00-000002000000}"/>
    <hyperlink ref="K1" location="SOCIAL!A1" display="Social " xr:uid="{00000000-0004-0000-0B00-000003000000}"/>
    <hyperlink ref="F1" location="ÍNDICE!A1" display="Índice" xr:uid="{00000000-0004-0000-0B00-000004000000}"/>
    <hyperlink ref="G1" location="'TEMAS MATERIAIS'!A1" display="Temas materiais" xr:uid="{00000000-0004-0000-0B00-000005000000}"/>
    <hyperlink ref="H1" location="AMBIENTAL!A1" display="Ambiental" xr:uid="{00000000-0004-0000-0B00-000006000000}"/>
    <hyperlink ref="I1" location="ECONÔMICO!A1" display="Econômico " xr:uid="{00000000-0004-0000-0B00-000007000000}"/>
    <hyperlink ref="J1" location="GOVERNANÇA!A1" display="Governança " xr:uid="{00000000-0004-0000-0B00-000008000000}"/>
  </hyperlinks>
  <pageMargins left="0.511811024" right="0.511811024" top="0.78740157499999996" bottom="0.78740157499999996" header="0.31496062000000002" footer="0.31496062000000002"/>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70C0"/>
  </sheetPr>
  <dimension ref="A1:Y167"/>
  <sheetViews>
    <sheetView showGridLines="0" showRowColHeaders="0" topLeftCell="A5" zoomScale="80" zoomScaleNormal="80" workbookViewId="0">
      <selection activeCell="S29" sqref="S29"/>
    </sheetView>
  </sheetViews>
  <sheetFormatPr defaultRowHeight="14.45"/>
  <cols>
    <col min="1" max="1" width="2.85546875" customWidth="1"/>
    <col min="2" max="2" width="7.85546875" customWidth="1"/>
    <col min="4" max="4" width="8.7109375" customWidth="1"/>
    <col min="5" max="5" width="2.28515625" customWidth="1"/>
    <col min="6" max="13" width="22.42578125" customWidth="1"/>
    <col min="14" max="14" width="21.5703125" customWidth="1"/>
  </cols>
  <sheetData>
    <row r="1" spans="1:25" ht="45.95" customHeight="1">
      <c r="A1" s="44"/>
      <c r="B1" s="2" t="e" vm="1">
        <v>#VALUE!</v>
      </c>
      <c r="C1" s="2"/>
      <c r="D1" s="2"/>
      <c r="E1" s="2"/>
      <c r="F1" s="42" t="s">
        <v>0</v>
      </c>
      <c r="G1" s="42" t="s">
        <v>406</v>
      </c>
      <c r="H1" s="42" t="s">
        <v>2</v>
      </c>
      <c r="I1" s="42" t="s">
        <v>3</v>
      </c>
      <c r="J1" s="42" t="s">
        <v>4</v>
      </c>
      <c r="K1" s="42" t="s">
        <v>5</v>
      </c>
      <c r="L1" s="42" t="s">
        <v>6</v>
      </c>
      <c r="M1" s="42" t="s">
        <v>7</v>
      </c>
      <c r="N1" s="2"/>
    </row>
    <row r="2" spans="1:25" ht="18.600000000000001">
      <c r="A2" s="3"/>
      <c r="B2" s="3"/>
      <c r="C2" s="3"/>
      <c r="D2" s="3"/>
      <c r="E2" s="3"/>
      <c r="F2" s="15"/>
      <c r="G2" s="15"/>
      <c r="H2" s="15"/>
      <c r="I2" s="15"/>
      <c r="J2" s="15"/>
      <c r="K2" s="15"/>
      <c r="L2" s="15"/>
      <c r="M2" s="15"/>
      <c r="N2" s="3"/>
    </row>
    <row r="3" spans="1:25" ht="28.5">
      <c r="A3" s="3"/>
      <c r="C3" s="36" t="s">
        <v>434</v>
      </c>
      <c r="S3" s="21"/>
    </row>
    <row r="4" spans="1:25" ht="21">
      <c r="A4" s="5" t="s">
        <v>9</v>
      </c>
      <c r="B4" s="6">
        <v>3</v>
      </c>
      <c r="C4" s="4"/>
    </row>
    <row r="5" spans="1:25" ht="21">
      <c r="A5" s="5"/>
      <c r="B5" s="6"/>
      <c r="C5" s="13" t="s">
        <v>435</v>
      </c>
      <c r="D5" s="13"/>
      <c r="E5" s="13"/>
      <c r="F5" s="13"/>
      <c r="G5" s="13"/>
      <c r="H5" s="10"/>
      <c r="I5" s="10"/>
      <c r="J5" s="10"/>
      <c r="K5" s="10"/>
      <c r="L5" s="10"/>
      <c r="M5" s="10"/>
      <c r="N5" s="10"/>
    </row>
    <row r="6" spans="1:25" ht="14.1" customHeight="1">
      <c r="A6" s="5"/>
      <c r="B6" s="6"/>
      <c r="C6" s="78"/>
      <c r="D6" s="8"/>
      <c r="E6" s="8"/>
      <c r="F6" s="8"/>
      <c r="G6" s="8"/>
      <c r="H6" s="8"/>
      <c r="I6" s="8"/>
      <c r="J6" s="8"/>
      <c r="K6" s="8"/>
      <c r="L6" s="8"/>
      <c r="M6" s="8"/>
      <c r="N6" s="8"/>
    </row>
    <row r="7" spans="1:25" ht="22.5" customHeight="1">
      <c r="A7" s="5"/>
      <c r="B7" s="6"/>
      <c r="C7" s="680" t="s">
        <v>436</v>
      </c>
      <c r="D7" s="680"/>
      <c r="E7" s="680"/>
      <c r="F7" s="680"/>
      <c r="G7" s="680"/>
      <c r="H7" s="683">
        <v>2019</v>
      </c>
      <c r="I7" s="683">
        <v>2020</v>
      </c>
      <c r="J7" s="683">
        <v>2021</v>
      </c>
      <c r="K7" s="683">
        <v>2022</v>
      </c>
      <c r="L7" s="683">
        <v>2023</v>
      </c>
      <c r="M7" s="683">
        <v>2024</v>
      </c>
      <c r="N7" s="683">
        <v>2025</v>
      </c>
    </row>
    <row r="8" spans="1:25" ht="15.75" customHeight="1">
      <c r="A8" s="5"/>
      <c r="B8" s="6"/>
      <c r="C8" s="678"/>
      <c r="D8" s="678"/>
      <c r="E8" s="678"/>
      <c r="F8" s="678"/>
      <c r="G8" s="678"/>
      <c r="H8" s="684"/>
      <c r="I8" s="684"/>
      <c r="J8" s="684"/>
      <c r="K8" s="684"/>
      <c r="L8" s="684"/>
      <c r="M8" s="684"/>
      <c r="N8" s="684"/>
      <c r="O8" s="272"/>
    </row>
    <row r="9" spans="1:25" ht="15.95">
      <c r="A9" s="5"/>
      <c r="B9" s="6"/>
      <c r="C9" s="63"/>
      <c r="H9" s="61"/>
      <c r="I9" s="61"/>
      <c r="J9" s="61"/>
      <c r="K9" s="61"/>
      <c r="L9" s="61"/>
      <c r="O9" s="272"/>
    </row>
    <row r="10" spans="1:25" ht="18.600000000000001">
      <c r="A10" s="5"/>
      <c r="B10" s="6"/>
      <c r="C10" s="79" t="s">
        <v>437</v>
      </c>
      <c r="D10" s="80"/>
      <c r="E10" s="80"/>
      <c r="F10" s="80"/>
      <c r="G10" s="80"/>
      <c r="H10" s="81">
        <v>449</v>
      </c>
      <c r="I10" s="81">
        <v>464</v>
      </c>
      <c r="J10" s="81">
        <v>467</v>
      </c>
      <c r="K10" s="81">
        <v>457</v>
      </c>
      <c r="L10" s="81">
        <v>532</v>
      </c>
      <c r="M10" s="81">
        <v>469</v>
      </c>
      <c r="N10" s="81">
        <v>408</v>
      </c>
      <c r="O10" s="376"/>
      <c r="P10" s="253"/>
      <c r="Q10" s="253"/>
      <c r="R10" s="253"/>
      <c r="S10" s="253"/>
      <c r="T10" s="253"/>
      <c r="U10" s="253"/>
      <c r="V10" s="253"/>
      <c r="W10" s="253"/>
      <c r="X10" s="253"/>
      <c r="Y10" s="253"/>
    </row>
    <row r="11" spans="1:25" ht="18.600000000000001">
      <c r="A11" s="3"/>
      <c r="C11" s="82" t="s">
        <v>411</v>
      </c>
      <c r="D11" s="7"/>
      <c r="E11" s="7"/>
      <c r="F11" s="7"/>
      <c r="G11" s="7"/>
      <c r="H11" s="83">
        <v>198</v>
      </c>
      <c r="I11" s="84">
        <v>237</v>
      </c>
      <c r="J11" s="83">
        <v>194</v>
      </c>
      <c r="K11" s="83">
        <v>210</v>
      </c>
      <c r="L11" s="83">
        <v>239</v>
      </c>
      <c r="M11" s="83">
        <v>188</v>
      </c>
      <c r="N11" s="83">
        <v>174</v>
      </c>
      <c r="O11" s="376"/>
    </row>
    <row r="12" spans="1:25" ht="14.45" customHeight="1">
      <c r="A12" s="3"/>
      <c r="C12" s="85" t="s">
        <v>412</v>
      </c>
      <c r="D12" s="7"/>
      <c r="E12" s="7"/>
      <c r="F12" s="7"/>
      <c r="G12" s="7"/>
      <c r="H12" s="83">
        <v>251</v>
      </c>
      <c r="I12" s="84">
        <v>227</v>
      </c>
      <c r="J12" s="83">
        <v>273</v>
      </c>
      <c r="K12" s="83">
        <v>247</v>
      </c>
      <c r="L12" s="83">
        <v>293</v>
      </c>
      <c r="M12" s="83">
        <v>281</v>
      </c>
      <c r="N12" s="83">
        <v>234</v>
      </c>
      <c r="O12" s="376"/>
    </row>
    <row r="13" spans="1:25" ht="18.600000000000001">
      <c r="A13" s="3"/>
      <c r="B13" s="7"/>
      <c r="H13" s="77"/>
      <c r="I13" s="77"/>
      <c r="J13" s="77"/>
      <c r="K13" s="77"/>
      <c r="L13" s="77"/>
      <c r="M13" s="77"/>
      <c r="N13" s="77"/>
      <c r="O13" s="376"/>
      <c r="Q13" s="20"/>
      <c r="R13" s="20"/>
    </row>
    <row r="14" spans="1:25" ht="14.45" customHeight="1">
      <c r="A14" s="5"/>
      <c r="C14" s="79" t="s">
        <v>413</v>
      </c>
      <c r="D14" s="80"/>
      <c r="E14" s="80"/>
      <c r="F14" s="80"/>
      <c r="G14" s="80"/>
      <c r="H14" s="81">
        <v>449</v>
      </c>
      <c r="I14" s="81">
        <v>464</v>
      </c>
      <c r="J14" s="81">
        <v>467</v>
      </c>
      <c r="K14" s="81">
        <v>457</v>
      </c>
      <c r="L14" s="81">
        <v>532</v>
      </c>
      <c r="M14" s="81">
        <v>469</v>
      </c>
      <c r="N14" s="81">
        <v>408</v>
      </c>
      <c r="O14" s="376"/>
      <c r="P14" s="253"/>
      <c r="Q14" s="253"/>
      <c r="R14" s="253"/>
      <c r="S14" s="253"/>
      <c r="T14" s="253"/>
      <c r="U14" s="253"/>
      <c r="V14" s="253"/>
    </row>
    <row r="15" spans="1:25" ht="18.600000000000001">
      <c r="A15" s="3"/>
      <c r="B15" s="7"/>
      <c r="C15" s="82" t="s">
        <v>411</v>
      </c>
      <c r="D15" s="7"/>
      <c r="E15" s="7"/>
      <c r="F15" s="7"/>
      <c r="G15" s="7"/>
      <c r="H15" s="83">
        <v>198</v>
      </c>
      <c r="I15" s="84">
        <v>237</v>
      </c>
      <c r="J15" s="83">
        <v>194</v>
      </c>
      <c r="K15" s="83">
        <v>210</v>
      </c>
      <c r="L15" s="83">
        <v>239</v>
      </c>
      <c r="M15" s="83">
        <v>188</v>
      </c>
      <c r="N15" s="83">
        <v>174</v>
      </c>
      <c r="O15" s="376"/>
      <c r="P15" s="253"/>
      <c r="Q15" s="253"/>
      <c r="R15" s="253"/>
      <c r="S15" s="253"/>
      <c r="T15" s="253"/>
      <c r="U15" s="253"/>
      <c r="V15" s="253"/>
    </row>
    <row r="16" spans="1:25" ht="18.600000000000001">
      <c r="A16" s="5"/>
      <c r="C16" s="93" t="s">
        <v>438</v>
      </c>
      <c r="D16" s="7"/>
      <c r="E16" s="7"/>
      <c r="F16" s="7"/>
      <c r="G16" s="7"/>
      <c r="H16" s="94">
        <v>83</v>
      </c>
      <c r="I16" s="94">
        <v>90</v>
      </c>
      <c r="J16" s="94">
        <v>89</v>
      </c>
      <c r="K16" s="94">
        <v>83</v>
      </c>
      <c r="L16" s="94">
        <v>86</v>
      </c>
      <c r="M16" s="94">
        <v>73</v>
      </c>
      <c r="N16" s="94">
        <v>73</v>
      </c>
      <c r="O16" s="376"/>
      <c r="S16" s="25"/>
    </row>
    <row r="17" spans="1:23" ht="14.45" customHeight="1">
      <c r="A17" s="5"/>
      <c r="C17" s="93" t="s">
        <v>439</v>
      </c>
      <c r="D17" s="7"/>
      <c r="E17" s="7"/>
      <c r="F17" s="7"/>
      <c r="G17" s="7"/>
      <c r="H17" s="94">
        <v>27</v>
      </c>
      <c r="I17" s="94">
        <v>46</v>
      </c>
      <c r="J17" s="94">
        <v>13</v>
      </c>
      <c r="K17" s="94">
        <v>32</v>
      </c>
      <c r="L17" s="94">
        <v>17</v>
      </c>
      <c r="M17" s="94">
        <v>30</v>
      </c>
      <c r="N17" s="94">
        <v>19</v>
      </c>
      <c r="O17" s="376"/>
    </row>
    <row r="18" spans="1:23" ht="18.600000000000001">
      <c r="A18" s="3"/>
      <c r="B18" s="7"/>
      <c r="C18" s="93" t="s">
        <v>440</v>
      </c>
      <c r="D18" s="7"/>
      <c r="E18" s="7"/>
      <c r="F18" s="7"/>
      <c r="G18" s="7"/>
      <c r="H18" s="94">
        <v>44</v>
      </c>
      <c r="I18" s="94">
        <v>39</v>
      </c>
      <c r="J18" s="94">
        <v>36</v>
      </c>
      <c r="K18" s="94">
        <v>53</v>
      </c>
      <c r="L18" s="94">
        <v>67</v>
      </c>
      <c r="M18" s="94">
        <v>34</v>
      </c>
      <c r="N18" s="94">
        <v>29</v>
      </c>
      <c r="O18" s="376"/>
      <c r="Q18" s="20"/>
      <c r="R18" s="163"/>
    </row>
    <row r="19" spans="1:23" ht="18.600000000000001">
      <c r="A19" s="3"/>
      <c r="B19" s="7"/>
      <c r="C19" s="93" t="s">
        <v>441</v>
      </c>
      <c r="D19" s="7"/>
      <c r="E19" s="7"/>
      <c r="F19" s="7"/>
      <c r="G19" s="7"/>
      <c r="H19" s="94">
        <v>8</v>
      </c>
      <c r="I19" s="94">
        <v>7</v>
      </c>
      <c r="J19" s="94">
        <v>9</v>
      </c>
      <c r="K19" s="94">
        <v>14</v>
      </c>
      <c r="L19" s="94">
        <v>8</v>
      </c>
      <c r="M19" s="94">
        <v>14</v>
      </c>
      <c r="N19" s="94">
        <v>12</v>
      </c>
      <c r="O19" s="376"/>
      <c r="Q19" s="20"/>
      <c r="R19" s="20"/>
    </row>
    <row r="20" spans="1:23" ht="14.45" customHeight="1">
      <c r="A20" s="5"/>
      <c r="C20" s="93" t="s">
        <v>442</v>
      </c>
      <c r="D20" s="7"/>
      <c r="E20" s="7"/>
      <c r="F20" s="7"/>
      <c r="G20" s="7"/>
      <c r="H20" s="94">
        <v>36</v>
      </c>
      <c r="I20" s="94">
        <v>55</v>
      </c>
      <c r="J20" s="94">
        <v>47</v>
      </c>
      <c r="K20" s="94">
        <v>28</v>
      </c>
      <c r="L20" s="94">
        <v>61</v>
      </c>
      <c r="M20" s="94">
        <v>37</v>
      </c>
      <c r="N20" s="94">
        <v>41</v>
      </c>
      <c r="O20" s="376"/>
    </row>
    <row r="21" spans="1:23" ht="18.600000000000001" customHeight="1">
      <c r="A21" s="3"/>
      <c r="B21" s="7"/>
      <c r="C21" s="82" t="s">
        <v>412</v>
      </c>
      <c r="D21" s="7"/>
      <c r="E21" s="7"/>
      <c r="F21" s="7"/>
      <c r="G21" s="7"/>
      <c r="H21" s="95">
        <v>251</v>
      </c>
      <c r="I21" s="95">
        <v>227</v>
      </c>
      <c r="J21" s="95">
        <v>273</v>
      </c>
      <c r="K21" s="95">
        <v>247</v>
      </c>
      <c r="L21" s="95">
        <v>293</v>
      </c>
      <c r="M21" s="95">
        <v>281</v>
      </c>
      <c r="N21" s="95">
        <v>234</v>
      </c>
      <c r="O21" s="376"/>
      <c r="P21" s="253"/>
      <c r="Q21" s="253"/>
      <c r="R21" s="253"/>
      <c r="S21" s="253"/>
      <c r="T21" s="253"/>
      <c r="U21" s="253"/>
      <c r="V21" s="253"/>
    </row>
    <row r="22" spans="1:23" ht="18.600000000000001">
      <c r="A22" s="5"/>
      <c r="C22" s="93" t="s">
        <v>438</v>
      </c>
      <c r="D22" s="7"/>
      <c r="E22" s="7"/>
      <c r="F22" s="7"/>
      <c r="G22" s="7"/>
      <c r="H22" s="94">
        <v>109</v>
      </c>
      <c r="I22" s="94">
        <v>100</v>
      </c>
      <c r="J22" s="94">
        <v>123</v>
      </c>
      <c r="K22" s="94">
        <v>128</v>
      </c>
      <c r="L22" s="94">
        <v>129</v>
      </c>
      <c r="M22" s="94">
        <v>118</v>
      </c>
      <c r="N22" s="94">
        <v>105</v>
      </c>
      <c r="O22" s="376"/>
    </row>
    <row r="23" spans="1:23" ht="18.600000000000001">
      <c r="A23" s="5"/>
      <c r="C23" s="93" t="s">
        <v>439</v>
      </c>
      <c r="D23" s="7"/>
      <c r="E23" s="7"/>
      <c r="F23" s="7"/>
      <c r="G23" s="7"/>
      <c r="H23" s="94">
        <v>17</v>
      </c>
      <c r="I23" s="94">
        <v>18</v>
      </c>
      <c r="J23" s="94">
        <v>17</v>
      </c>
      <c r="K23" s="94">
        <v>19</v>
      </c>
      <c r="L23" s="94">
        <v>28</v>
      </c>
      <c r="M23" s="94">
        <v>20</v>
      </c>
      <c r="N23" s="94">
        <v>25</v>
      </c>
      <c r="O23" s="376"/>
    </row>
    <row r="24" spans="1:23" ht="18.600000000000001">
      <c r="A24" s="5"/>
      <c r="C24" s="93" t="s">
        <v>440</v>
      </c>
      <c r="D24" s="7"/>
      <c r="E24" s="7"/>
      <c r="F24" s="7"/>
      <c r="G24" s="7"/>
      <c r="H24" s="94">
        <v>57</v>
      </c>
      <c r="I24" s="94">
        <v>53</v>
      </c>
      <c r="J24" s="94">
        <v>72</v>
      </c>
      <c r="K24" s="94">
        <v>48</v>
      </c>
      <c r="L24" s="94">
        <v>52</v>
      </c>
      <c r="M24" s="94">
        <v>45</v>
      </c>
      <c r="N24" s="94">
        <v>51</v>
      </c>
      <c r="O24" s="376"/>
    </row>
    <row r="25" spans="1:23" ht="18.600000000000001">
      <c r="A25" s="3"/>
      <c r="B25" s="7"/>
      <c r="C25" s="93" t="s">
        <v>441</v>
      </c>
      <c r="D25" s="7"/>
      <c r="E25" s="7"/>
      <c r="F25" s="7"/>
      <c r="G25" s="7"/>
      <c r="H25" s="94">
        <v>5</v>
      </c>
      <c r="I25" s="94">
        <v>6</v>
      </c>
      <c r="J25" s="94">
        <v>10</v>
      </c>
      <c r="K25" s="94">
        <v>6</v>
      </c>
      <c r="L25" s="94">
        <v>15</v>
      </c>
      <c r="M25" s="94">
        <v>12</v>
      </c>
      <c r="N25" s="94">
        <v>11</v>
      </c>
      <c r="O25" s="376"/>
      <c r="Q25" s="20"/>
      <c r="R25" s="20"/>
    </row>
    <row r="26" spans="1:23" ht="18.600000000000001">
      <c r="A26" s="5"/>
      <c r="C26" s="93" t="s">
        <v>442</v>
      </c>
      <c r="D26" s="7"/>
      <c r="E26" s="7"/>
      <c r="F26" s="7"/>
      <c r="G26" s="7"/>
      <c r="H26" s="94">
        <v>63</v>
      </c>
      <c r="I26" s="94">
        <v>50</v>
      </c>
      <c r="J26" s="94">
        <v>51</v>
      </c>
      <c r="K26" s="94">
        <v>46</v>
      </c>
      <c r="L26" s="94">
        <v>69</v>
      </c>
      <c r="M26" s="94">
        <v>86</v>
      </c>
      <c r="N26" s="94">
        <v>42</v>
      </c>
      <c r="O26" s="376"/>
    </row>
    <row r="27" spans="1:23" ht="18.600000000000001">
      <c r="A27" s="3"/>
      <c r="B27" s="7"/>
      <c r="C27" s="91"/>
      <c r="H27" s="92"/>
      <c r="I27" s="92"/>
      <c r="J27" s="92"/>
      <c r="K27" s="92"/>
      <c r="L27" s="92"/>
      <c r="M27" s="92"/>
      <c r="N27" s="92"/>
      <c r="O27" s="376"/>
      <c r="P27" s="253"/>
      <c r="Q27" s="253"/>
      <c r="R27" s="253"/>
      <c r="S27" s="253"/>
      <c r="T27" s="253"/>
      <c r="U27" s="253"/>
      <c r="V27" s="253"/>
      <c r="W27" s="253"/>
    </row>
    <row r="28" spans="1:23" ht="18.600000000000001">
      <c r="A28" s="5"/>
      <c r="C28" s="79" t="s">
        <v>443</v>
      </c>
      <c r="D28" s="80"/>
      <c r="E28" s="80"/>
      <c r="F28" s="80"/>
      <c r="G28" s="80"/>
      <c r="H28" s="81">
        <v>16231</v>
      </c>
      <c r="I28" s="81">
        <v>13577</v>
      </c>
      <c r="J28" s="81">
        <v>19709</v>
      </c>
      <c r="K28" s="81">
        <v>21503</v>
      </c>
      <c r="L28" s="81">
        <v>16884</v>
      </c>
      <c r="M28" s="81">
        <v>15407</v>
      </c>
      <c r="N28" s="81">
        <v>13405</v>
      </c>
      <c r="O28" s="376"/>
      <c r="P28" s="253"/>
      <c r="Q28" s="253"/>
      <c r="R28" s="253"/>
      <c r="S28" s="253"/>
      <c r="T28" s="253"/>
      <c r="U28" s="253"/>
      <c r="V28" s="253"/>
      <c r="W28" s="253"/>
    </row>
    <row r="29" spans="1:23" s="41" customFormat="1" ht="18.600000000000001">
      <c r="C29" s="82" t="s">
        <v>411</v>
      </c>
      <c r="D29" s="7"/>
      <c r="E29" s="7"/>
      <c r="F29" s="7"/>
      <c r="G29" s="7"/>
      <c r="H29" s="83">
        <v>14494</v>
      </c>
      <c r="I29" s="84">
        <v>12079</v>
      </c>
      <c r="J29" s="83">
        <v>17646</v>
      </c>
      <c r="K29" s="83">
        <v>19208</v>
      </c>
      <c r="L29" s="83">
        <v>14836</v>
      </c>
      <c r="M29" s="83">
        <v>13516</v>
      </c>
      <c r="N29" s="83">
        <v>11723</v>
      </c>
      <c r="O29" s="376"/>
      <c r="P29"/>
      <c r="Q29" s="17"/>
      <c r="R29" s="17"/>
    </row>
    <row r="30" spans="1:23" s="41" customFormat="1" ht="18.600000000000001">
      <c r="C30" s="85" t="s">
        <v>412</v>
      </c>
      <c r="D30" s="7"/>
      <c r="E30" s="7"/>
      <c r="F30" s="7"/>
      <c r="G30" s="7"/>
      <c r="H30" s="83">
        <v>1737</v>
      </c>
      <c r="I30" s="84">
        <v>1498</v>
      </c>
      <c r="J30" s="83">
        <v>2063</v>
      </c>
      <c r="K30" s="83">
        <v>2295</v>
      </c>
      <c r="L30" s="83">
        <v>2048</v>
      </c>
      <c r="M30" s="83">
        <v>1891</v>
      </c>
      <c r="N30" s="83">
        <v>1682</v>
      </c>
      <c r="O30" s="376"/>
      <c r="P30"/>
      <c r="Q30" s="17"/>
      <c r="R30" s="17"/>
    </row>
    <row r="31" spans="1:23" s="41" customFormat="1">
      <c r="C31"/>
      <c r="D31"/>
      <c r="E31"/>
      <c r="F31"/>
      <c r="G31"/>
      <c r="H31" s="77"/>
      <c r="I31" s="77"/>
      <c r="J31" s="77"/>
      <c r="K31" s="77"/>
      <c r="L31" s="77"/>
      <c r="M31" s="77"/>
      <c r="N31" s="77"/>
      <c r="O31" s="376"/>
      <c r="P31"/>
      <c r="Q31" s="17"/>
      <c r="R31" s="17"/>
    </row>
    <row r="32" spans="1:23" s="41" customFormat="1" ht="18.600000000000001">
      <c r="C32" s="79" t="s">
        <v>413</v>
      </c>
      <c r="D32" s="80"/>
      <c r="E32" s="80"/>
      <c r="F32" s="80"/>
      <c r="G32" s="80"/>
      <c r="H32" s="81">
        <v>16231</v>
      </c>
      <c r="I32" s="81">
        <v>13577</v>
      </c>
      <c r="J32" s="81">
        <v>19709</v>
      </c>
      <c r="K32" s="81">
        <v>21503</v>
      </c>
      <c r="L32" s="81">
        <v>16884</v>
      </c>
      <c r="M32" s="81">
        <v>15407</v>
      </c>
      <c r="N32" s="81">
        <v>13405</v>
      </c>
      <c r="O32" s="376"/>
      <c r="P32" s="253"/>
      <c r="Q32" s="253"/>
      <c r="R32" s="253"/>
      <c r="S32" s="253"/>
      <c r="T32" s="253"/>
      <c r="U32" s="253"/>
      <c r="V32" s="253"/>
      <c r="W32" s="253"/>
    </row>
    <row r="33" spans="3:23" s="41" customFormat="1" ht="18.600000000000001">
      <c r="C33" s="82" t="s">
        <v>411</v>
      </c>
      <c r="D33" s="7"/>
      <c r="E33" s="7"/>
      <c r="F33" s="7"/>
      <c r="G33" s="7"/>
      <c r="H33" s="83">
        <v>14494</v>
      </c>
      <c r="I33" s="84">
        <v>12079</v>
      </c>
      <c r="J33" s="83">
        <v>17646</v>
      </c>
      <c r="K33" s="83">
        <v>19208</v>
      </c>
      <c r="L33" s="83">
        <v>14836</v>
      </c>
      <c r="M33" s="83">
        <v>13516</v>
      </c>
      <c r="N33" s="83">
        <v>11723</v>
      </c>
      <c r="O33" s="376"/>
      <c r="P33" s="253"/>
      <c r="Q33" s="253"/>
      <c r="R33" s="253"/>
      <c r="S33" s="253"/>
      <c r="T33" s="253"/>
      <c r="U33" s="253"/>
      <c r="V33" s="253"/>
      <c r="W33" s="253"/>
    </row>
    <row r="34" spans="3:23" s="41" customFormat="1" ht="18.600000000000001">
      <c r="C34" s="93" t="s">
        <v>438</v>
      </c>
      <c r="D34" s="7"/>
      <c r="E34" s="7"/>
      <c r="F34" s="7"/>
      <c r="G34" s="7"/>
      <c r="H34" s="94">
        <v>3359</v>
      </c>
      <c r="I34" s="94">
        <v>2874</v>
      </c>
      <c r="J34" s="94">
        <v>4769</v>
      </c>
      <c r="K34" s="94">
        <v>4863</v>
      </c>
      <c r="L34" s="94">
        <v>3495</v>
      </c>
      <c r="M34" s="94">
        <v>3184</v>
      </c>
      <c r="N34" s="94">
        <v>3064</v>
      </c>
      <c r="O34" s="376"/>
      <c r="P34"/>
      <c r="Q34"/>
      <c r="R34"/>
      <c r="S34"/>
      <c r="T34"/>
      <c r="U34"/>
      <c r="V34"/>
      <c r="W34"/>
    </row>
    <row r="35" spans="3:23" s="41" customFormat="1" ht="18.600000000000001">
      <c r="C35" s="93" t="s">
        <v>439</v>
      </c>
      <c r="D35" s="7"/>
      <c r="E35" s="7"/>
      <c r="F35" s="7"/>
      <c r="G35" s="7"/>
      <c r="H35" s="94">
        <v>1060</v>
      </c>
      <c r="I35" s="94">
        <v>973</v>
      </c>
      <c r="J35" s="94">
        <v>1084</v>
      </c>
      <c r="K35" s="94">
        <v>1031</v>
      </c>
      <c r="L35" s="94">
        <v>913</v>
      </c>
      <c r="M35" s="94">
        <v>1026</v>
      </c>
      <c r="N35" s="94">
        <v>1003</v>
      </c>
      <c r="O35" s="376"/>
      <c r="P35"/>
      <c r="Q35"/>
      <c r="R35"/>
      <c r="S35"/>
      <c r="T35"/>
      <c r="U35"/>
      <c r="V35"/>
      <c r="W35"/>
    </row>
    <row r="36" spans="3:23" s="41" customFormat="1" ht="18.600000000000001">
      <c r="C36" s="93" t="s">
        <v>440</v>
      </c>
      <c r="D36" s="7"/>
      <c r="E36" s="7"/>
      <c r="F36" s="7"/>
      <c r="G36" s="7"/>
      <c r="H36" s="94">
        <v>4218</v>
      </c>
      <c r="I36" s="94">
        <v>3126</v>
      </c>
      <c r="J36" s="94">
        <v>4214</v>
      </c>
      <c r="K36" s="94">
        <v>4534</v>
      </c>
      <c r="L36" s="94">
        <v>3561</v>
      </c>
      <c r="M36" s="94">
        <v>2659</v>
      </c>
      <c r="N36" s="94">
        <v>2513</v>
      </c>
      <c r="O36" s="376"/>
      <c r="P36"/>
      <c r="Q36"/>
      <c r="R36"/>
      <c r="S36"/>
      <c r="T36"/>
      <c r="U36"/>
      <c r="V36"/>
      <c r="W36"/>
    </row>
    <row r="37" spans="3:23" s="41" customFormat="1" ht="18.600000000000001">
      <c r="C37" s="93" t="s">
        <v>441</v>
      </c>
      <c r="D37" s="7"/>
      <c r="E37" s="7"/>
      <c r="F37" s="7"/>
      <c r="G37" s="7"/>
      <c r="H37" s="94">
        <v>1798</v>
      </c>
      <c r="I37" s="94">
        <v>1136</v>
      </c>
      <c r="J37" s="94">
        <v>2594</v>
      </c>
      <c r="K37" s="94">
        <v>3123</v>
      </c>
      <c r="L37" s="94">
        <v>2629</v>
      </c>
      <c r="M37" s="94">
        <v>2480</v>
      </c>
      <c r="N37" s="94">
        <v>1729</v>
      </c>
      <c r="O37" s="376"/>
      <c r="P37"/>
      <c r="Q37"/>
      <c r="R37"/>
      <c r="S37"/>
      <c r="T37"/>
      <c r="U37"/>
      <c r="V37"/>
      <c r="W37"/>
    </row>
    <row r="38" spans="3:23" ht="18.600000000000001">
      <c r="C38" s="93" t="s">
        <v>442</v>
      </c>
      <c r="D38" s="7"/>
      <c r="E38" s="7"/>
      <c r="F38" s="7"/>
      <c r="G38" s="7"/>
      <c r="H38" s="94">
        <v>4059</v>
      </c>
      <c r="I38" s="94">
        <v>3970</v>
      </c>
      <c r="J38" s="94">
        <v>4985</v>
      </c>
      <c r="K38" s="94">
        <v>5657</v>
      </c>
      <c r="L38" s="94">
        <v>4238</v>
      </c>
      <c r="M38" s="94">
        <v>4167</v>
      </c>
      <c r="N38" s="94">
        <v>3414</v>
      </c>
      <c r="O38" s="376"/>
    </row>
    <row r="39" spans="3:23" ht="15" customHeight="1">
      <c r="C39" s="82" t="s">
        <v>412</v>
      </c>
      <c r="D39" s="7"/>
      <c r="E39" s="7"/>
      <c r="F39" s="7"/>
      <c r="G39" s="7"/>
      <c r="H39" s="95">
        <v>1737</v>
      </c>
      <c r="I39" s="95">
        <v>1498</v>
      </c>
      <c r="J39" s="95">
        <v>2063</v>
      </c>
      <c r="K39" s="95">
        <v>2295</v>
      </c>
      <c r="L39" s="95">
        <v>2048</v>
      </c>
      <c r="M39" s="95">
        <v>1891</v>
      </c>
      <c r="N39" s="95">
        <v>1682</v>
      </c>
      <c r="O39" s="376"/>
      <c r="P39" s="253"/>
      <c r="Q39" s="253"/>
      <c r="R39" s="253"/>
      <c r="S39" s="253"/>
      <c r="T39" s="253"/>
      <c r="U39" s="253"/>
      <c r="V39" s="253"/>
      <c r="W39" s="253"/>
    </row>
    <row r="40" spans="3:23" ht="18.600000000000001">
      <c r="C40" s="93" t="s">
        <v>438</v>
      </c>
      <c r="D40" s="7"/>
      <c r="E40" s="7"/>
      <c r="F40" s="7"/>
      <c r="G40" s="7"/>
      <c r="H40" s="94">
        <v>592</v>
      </c>
      <c r="I40" s="94">
        <v>486</v>
      </c>
      <c r="J40" s="94">
        <v>611</v>
      </c>
      <c r="K40" s="94">
        <v>645</v>
      </c>
      <c r="L40" s="94">
        <v>499</v>
      </c>
      <c r="M40" s="94">
        <v>481</v>
      </c>
      <c r="N40" s="94">
        <v>456</v>
      </c>
      <c r="O40" s="376"/>
    </row>
    <row r="41" spans="3:23" ht="18.600000000000001">
      <c r="C41" s="93" t="s">
        <v>439</v>
      </c>
      <c r="D41" s="7"/>
      <c r="E41" s="7"/>
      <c r="F41" s="7"/>
      <c r="G41" s="7"/>
      <c r="H41" s="94">
        <v>125</v>
      </c>
      <c r="I41" s="94">
        <v>102</v>
      </c>
      <c r="J41" s="94">
        <v>139</v>
      </c>
      <c r="K41" s="94">
        <v>140</v>
      </c>
      <c r="L41" s="94">
        <v>130</v>
      </c>
      <c r="M41" s="94">
        <v>137</v>
      </c>
      <c r="N41" s="94">
        <v>128</v>
      </c>
      <c r="O41" s="376"/>
    </row>
    <row r="42" spans="3:23" ht="18.600000000000001">
      <c r="C42" s="93" t="s">
        <v>440</v>
      </c>
      <c r="D42" s="7"/>
      <c r="E42" s="7"/>
      <c r="F42" s="7"/>
      <c r="G42" s="7"/>
      <c r="H42" s="94">
        <v>430</v>
      </c>
      <c r="I42" s="94">
        <v>352</v>
      </c>
      <c r="J42" s="94">
        <v>503</v>
      </c>
      <c r="K42" s="94">
        <v>587</v>
      </c>
      <c r="L42" s="94">
        <v>504</v>
      </c>
      <c r="M42" s="94">
        <v>357</v>
      </c>
      <c r="N42" s="94">
        <v>329</v>
      </c>
      <c r="O42" s="376"/>
    </row>
    <row r="43" spans="3:23" ht="18.600000000000001">
      <c r="C43" s="93" t="s">
        <v>441</v>
      </c>
      <c r="D43" s="7"/>
      <c r="E43" s="7"/>
      <c r="F43" s="7"/>
      <c r="G43" s="7"/>
      <c r="H43" s="94">
        <v>100</v>
      </c>
      <c r="I43" s="94">
        <v>62</v>
      </c>
      <c r="J43" s="94">
        <v>182</v>
      </c>
      <c r="K43" s="94">
        <v>215</v>
      </c>
      <c r="L43" s="94">
        <v>277</v>
      </c>
      <c r="M43" s="94">
        <v>321</v>
      </c>
      <c r="N43" s="94">
        <v>234</v>
      </c>
      <c r="O43" s="376"/>
    </row>
    <row r="44" spans="3:23" ht="18.600000000000001">
      <c r="C44" s="93" t="s">
        <v>442</v>
      </c>
      <c r="D44" s="7"/>
      <c r="E44" s="7"/>
      <c r="F44" s="7"/>
      <c r="G44" s="7"/>
      <c r="H44" s="94">
        <v>490</v>
      </c>
      <c r="I44" s="94">
        <v>496</v>
      </c>
      <c r="J44" s="94">
        <v>628</v>
      </c>
      <c r="K44" s="94">
        <v>708</v>
      </c>
      <c r="L44" s="94">
        <v>638</v>
      </c>
      <c r="M44" s="94">
        <v>595</v>
      </c>
      <c r="N44" s="94">
        <v>535</v>
      </c>
      <c r="O44" s="376"/>
    </row>
    <row r="45" spans="3:23">
      <c r="O45" s="272"/>
    </row>
    <row r="46" spans="3:23" ht="18.600000000000001">
      <c r="C46" s="646" t="s">
        <v>444</v>
      </c>
      <c r="D46" s="646"/>
      <c r="E46" s="646"/>
      <c r="F46" s="646"/>
      <c r="G46" s="646"/>
      <c r="H46" s="646"/>
      <c r="I46" s="646"/>
      <c r="J46" s="646"/>
      <c r="K46" s="646"/>
      <c r="L46" s="646"/>
      <c r="M46" s="646"/>
      <c r="O46" s="272"/>
    </row>
    <row r="48" spans="3:23" ht="29.45" customHeight="1">
      <c r="C48" s="98" t="s">
        <v>445</v>
      </c>
      <c r="D48" s="98"/>
      <c r="E48" s="98"/>
      <c r="F48" s="98"/>
      <c r="G48" s="98"/>
      <c r="H48" s="98"/>
      <c r="I48" s="98"/>
      <c r="J48" s="98"/>
      <c r="K48" s="98"/>
      <c r="L48" s="98"/>
      <c r="M48" s="98"/>
      <c r="N48" s="98"/>
    </row>
    <row r="49" spans="3:16" ht="41.1" customHeight="1">
      <c r="C49" s="667" t="s">
        <v>446</v>
      </c>
      <c r="D49" s="667"/>
      <c r="E49" s="667"/>
      <c r="F49" s="667"/>
      <c r="G49" s="667"/>
      <c r="H49" s="667"/>
      <c r="I49" s="667"/>
      <c r="J49" s="667"/>
      <c r="K49" s="667"/>
      <c r="L49" s="667"/>
      <c r="M49" s="667"/>
    </row>
    <row r="50" spans="3:16">
      <c r="H50" s="64"/>
    </row>
    <row r="51" spans="3:16" ht="18.95" customHeight="1">
      <c r="C51" s="98" t="s">
        <v>447</v>
      </c>
      <c r="D51" s="98"/>
      <c r="E51" s="98"/>
      <c r="F51" s="98"/>
      <c r="G51" s="98"/>
      <c r="H51" s="98"/>
      <c r="I51" s="98"/>
      <c r="J51" s="98"/>
      <c r="K51" s="98"/>
      <c r="L51" s="98"/>
      <c r="M51" s="98"/>
      <c r="N51" s="98"/>
    </row>
    <row r="52" spans="3:16" ht="18.600000000000001" customHeight="1">
      <c r="C52" s="641" t="s">
        <v>448</v>
      </c>
      <c r="D52" s="641"/>
      <c r="E52" s="641"/>
      <c r="F52" s="641"/>
      <c r="G52" s="641"/>
      <c r="H52" s="641"/>
      <c r="I52" s="641"/>
      <c r="J52" s="641"/>
      <c r="K52" s="641"/>
      <c r="L52" s="641"/>
      <c r="M52" s="641"/>
    </row>
    <row r="53" spans="3:16" ht="15.95" customHeight="1"/>
    <row r="63" spans="3:16" ht="18.600000000000001">
      <c r="O63" s="34"/>
      <c r="P63" s="34"/>
    </row>
    <row r="64" spans="3:16" ht="18.600000000000001">
      <c r="O64" s="668"/>
      <c r="P64" s="668"/>
    </row>
    <row r="65" spans="15:16" ht="43.5" customHeight="1">
      <c r="O65" s="34"/>
      <c r="P65" s="34"/>
    </row>
    <row r="66" spans="15:16" ht="56.45" customHeight="1">
      <c r="O66" s="668"/>
      <c r="P66" s="668"/>
    </row>
    <row r="67" spans="15:16" ht="18.600000000000001" customHeight="1"/>
    <row r="68" spans="15:16" ht="18.600000000000001">
      <c r="O68" s="46"/>
      <c r="P68" s="34"/>
    </row>
    <row r="69" spans="15:16" ht="18.600000000000001">
      <c r="O69" s="7"/>
      <c r="P69" s="7"/>
    </row>
    <row r="70" spans="15:16" ht="18.600000000000001">
      <c r="O70" s="46"/>
      <c r="P70" s="34"/>
    </row>
    <row r="71" spans="15:16" ht="18.600000000000001">
      <c r="O71" s="7"/>
      <c r="P71" s="7"/>
    </row>
    <row r="72" spans="15:16" ht="18.600000000000001">
      <c r="O72" s="46"/>
      <c r="P72" s="34"/>
    </row>
    <row r="73" spans="15:16" ht="18.600000000000001">
      <c r="O73" s="7"/>
      <c r="P73" s="7"/>
    </row>
    <row r="74" spans="15:16" ht="18.600000000000001">
      <c r="O74" s="46"/>
      <c r="P74" s="34"/>
    </row>
    <row r="75" spans="15:16" ht="18.600000000000001">
      <c r="O75" s="7"/>
      <c r="P75" s="7"/>
    </row>
    <row r="76" spans="15:16" ht="18.600000000000001">
      <c r="O76" s="46"/>
      <c r="P76" s="34"/>
    </row>
    <row r="77" spans="15:16" ht="18.600000000000001">
      <c r="O77" s="7"/>
      <c r="P77" s="7"/>
    </row>
    <row r="78" spans="15:16" ht="18.600000000000001">
      <c r="O78" s="46"/>
      <c r="P78" s="34"/>
    </row>
    <row r="79" spans="15:16" ht="18.600000000000001">
      <c r="O79" s="7"/>
      <c r="P79" s="7"/>
    </row>
    <row r="80" spans="15:16" ht="18.600000000000001">
      <c r="O80" s="46"/>
      <c r="P80" s="34"/>
    </row>
    <row r="81" spans="15:16" ht="18.600000000000001">
      <c r="O81" s="7"/>
      <c r="P81" s="7"/>
    </row>
    <row r="82" spans="15:16" ht="18.600000000000001">
      <c r="O82" s="46"/>
      <c r="P82" s="34"/>
    </row>
    <row r="83" spans="15:16" ht="18.600000000000001">
      <c r="O83" s="7"/>
      <c r="P83" s="7"/>
    </row>
    <row r="84" spans="15:16" ht="18.600000000000001">
      <c r="O84" s="46"/>
      <c r="P84" s="34"/>
    </row>
    <row r="85" spans="15:16" ht="18.600000000000001">
      <c r="O85" s="7"/>
      <c r="P85" s="7"/>
    </row>
    <row r="86" spans="15:16" ht="18.600000000000001">
      <c r="O86" s="46"/>
      <c r="P86" s="34"/>
    </row>
    <row r="87" spans="15:16" ht="18.600000000000001">
      <c r="O87" s="7"/>
      <c r="P87" s="7"/>
    </row>
    <row r="88" spans="15:16" ht="18.600000000000001">
      <c r="O88" s="46"/>
      <c r="P88" s="34"/>
    </row>
    <row r="89" spans="15:16" ht="18.600000000000001">
      <c r="O89" s="7"/>
      <c r="P89" s="7"/>
    </row>
    <row r="90" spans="15:16" ht="18.600000000000001">
      <c r="O90" s="46"/>
      <c r="P90" s="34"/>
    </row>
    <row r="91" spans="15:16" ht="18.600000000000001">
      <c r="O91" s="7"/>
      <c r="P91" s="7"/>
    </row>
    <row r="92" spans="15:16" ht="18.600000000000001">
      <c r="O92" s="46"/>
      <c r="P92" s="34"/>
    </row>
    <row r="93" spans="15:16" ht="18.600000000000001">
      <c r="O93" s="7"/>
      <c r="P93" s="7"/>
    </row>
    <row r="94" spans="15:16" ht="18.600000000000001" customHeight="1"/>
    <row r="98" ht="39.950000000000003" customHeight="1"/>
    <row r="99" ht="40.5" customHeight="1"/>
    <row r="126" ht="34.5" customHeight="1"/>
    <row r="127" ht="43.5" customHeight="1"/>
    <row r="155" ht="21.6" customHeight="1"/>
    <row r="158" ht="21.6" customHeight="1"/>
    <row r="161" spans="7:7" ht="21.6" customHeight="1"/>
    <row r="167" spans="7:7">
      <c r="G167" s="89" t="s">
        <v>433</v>
      </c>
    </row>
  </sheetData>
  <mergeCells count="13">
    <mergeCell ref="C49:M49"/>
    <mergeCell ref="C52:M52"/>
    <mergeCell ref="M7:M8"/>
    <mergeCell ref="O64:P64"/>
    <mergeCell ref="O66:P66"/>
    <mergeCell ref="C7:G8"/>
    <mergeCell ref="H7:H8"/>
    <mergeCell ref="I7:I8"/>
    <mergeCell ref="J7:J8"/>
    <mergeCell ref="K7:K8"/>
    <mergeCell ref="L7:L8"/>
    <mergeCell ref="N7:N8"/>
    <mergeCell ref="C46:M46"/>
  </mergeCells>
  <hyperlinks>
    <hyperlink ref="A4" location="'ÍNDICE REMISSIVO'!A1" display="Índice" xr:uid="{00000000-0004-0000-0C00-000000000000}"/>
    <hyperlink ref="L1" location="GRI!A1" display="GRI" xr:uid="{00000000-0004-0000-0C00-000001000000}"/>
    <hyperlink ref="M1" location="SASB!A1" display="SASB" xr:uid="{00000000-0004-0000-0C00-000002000000}"/>
    <hyperlink ref="K1" location="SOCIAL!A1" display="Social " xr:uid="{00000000-0004-0000-0C00-000003000000}"/>
    <hyperlink ref="F1" location="ÍNDICE!A1" display="Índice" xr:uid="{00000000-0004-0000-0C00-000004000000}"/>
    <hyperlink ref="G1" location="'TEMAS MATERIAIS'!A1" display="Temas materiais" xr:uid="{00000000-0004-0000-0C00-000005000000}"/>
    <hyperlink ref="H1" location="AMBIENTAL!A1" display="Ambiental" xr:uid="{00000000-0004-0000-0C00-000006000000}"/>
    <hyperlink ref="I1" location="ECONÔMICO!A1" display="Econômico " xr:uid="{00000000-0004-0000-0C00-000007000000}"/>
    <hyperlink ref="J1" location="GOVERNANÇA!A1" display="Governança " xr:uid="{00000000-0004-0000-0C00-000008000000}"/>
  </hyperlinks>
  <pageMargins left="0.511811024" right="0.511811024" top="0.78740157499999996" bottom="0.78740157499999996" header="0.31496062000000002" footer="0.31496062000000002"/>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70C0"/>
  </sheetPr>
  <dimension ref="A1:S149"/>
  <sheetViews>
    <sheetView showGridLines="0" zoomScale="80" zoomScaleNormal="80" workbookViewId="0">
      <selection activeCell="C53" sqref="C53:N53"/>
    </sheetView>
  </sheetViews>
  <sheetFormatPr defaultColWidth="9.140625" defaultRowHeight="18.600000000000001"/>
  <cols>
    <col min="1" max="1" width="2.85546875" style="7" customWidth="1"/>
    <col min="2" max="2" width="7.85546875" style="7" customWidth="1"/>
    <col min="3" max="4" width="9.140625" style="7"/>
    <col min="5" max="5" width="2.28515625" style="7" customWidth="1"/>
    <col min="6" max="13" width="22.42578125" style="7" customWidth="1"/>
    <col min="14" max="14" width="12.28515625" style="7" customWidth="1"/>
    <col min="15" max="16384" width="9.140625" style="7"/>
  </cols>
  <sheetData>
    <row r="1" spans="1:19" ht="45.95" customHeight="1">
      <c r="A1" s="459"/>
      <c r="B1" s="460" t="e" vm="1">
        <v>#VALUE!</v>
      </c>
      <c r="C1" s="460"/>
      <c r="D1" s="460"/>
      <c r="E1" s="460"/>
      <c r="F1" s="42" t="s">
        <v>0</v>
      </c>
      <c r="G1" s="42" t="s">
        <v>406</v>
      </c>
      <c r="H1" s="42" t="s">
        <v>2</v>
      </c>
      <c r="I1" s="42" t="s">
        <v>3</v>
      </c>
      <c r="J1" s="42" t="s">
        <v>4</v>
      </c>
      <c r="K1" s="42" t="s">
        <v>5</v>
      </c>
      <c r="L1" s="42" t="s">
        <v>6</v>
      </c>
      <c r="M1" s="42" t="s">
        <v>7</v>
      </c>
      <c r="N1" s="460"/>
    </row>
    <row r="2" spans="1:19">
      <c r="A2" s="15"/>
      <c r="B2" s="15"/>
      <c r="C2" s="15"/>
      <c r="D2" s="15"/>
      <c r="E2" s="15"/>
      <c r="F2" s="15"/>
      <c r="G2" s="15"/>
      <c r="H2" s="15"/>
      <c r="I2" s="15"/>
      <c r="J2" s="15"/>
      <c r="K2" s="15"/>
      <c r="L2" s="15"/>
      <c r="M2" s="15"/>
      <c r="N2" s="15"/>
    </row>
    <row r="3" spans="1:19" ht="28.5">
      <c r="A3" s="15"/>
      <c r="C3" s="36" t="s">
        <v>449</v>
      </c>
      <c r="S3" s="21"/>
    </row>
    <row r="4" spans="1:19">
      <c r="A4" s="423" t="s">
        <v>9</v>
      </c>
      <c r="B4" s="424">
        <v>3</v>
      </c>
      <c r="C4" s="205"/>
    </row>
    <row r="5" spans="1:19" ht="21">
      <c r="A5" s="423"/>
      <c r="B5" s="424"/>
      <c r="C5" s="13" t="s">
        <v>450</v>
      </c>
      <c r="D5" s="13"/>
      <c r="E5" s="13"/>
      <c r="F5" s="13"/>
      <c r="G5" s="13"/>
      <c r="H5" s="425"/>
      <c r="I5" s="425"/>
      <c r="J5" s="425"/>
      <c r="K5" s="425"/>
      <c r="L5" s="425"/>
      <c r="M5" s="425"/>
      <c r="N5" s="425"/>
    </row>
    <row r="6" spans="1:19">
      <c r="A6" s="423"/>
      <c r="B6" s="424"/>
      <c r="C6" s="205"/>
    </row>
    <row r="7" spans="1:19">
      <c r="A7" s="423"/>
      <c r="B7" s="424"/>
      <c r="C7" s="98" t="s">
        <v>451</v>
      </c>
      <c r="D7" s="29"/>
      <c r="E7" s="29"/>
      <c r="F7" s="29"/>
      <c r="G7" s="29"/>
      <c r="H7" s="29"/>
      <c r="I7" s="29"/>
      <c r="J7" s="29"/>
      <c r="K7" s="29"/>
      <c r="L7" s="29"/>
      <c r="M7" s="29"/>
      <c r="N7" s="29"/>
      <c r="O7" s="245"/>
      <c r="P7" s="245"/>
    </row>
    <row r="8" spans="1:19" ht="273.95" customHeight="1">
      <c r="A8" s="423"/>
      <c r="B8" s="424"/>
      <c r="C8" s="686" t="s">
        <v>452</v>
      </c>
      <c r="D8" s="686"/>
      <c r="E8" s="686"/>
      <c r="F8" s="686"/>
      <c r="G8" s="686"/>
      <c r="H8" s="686"/>
      <c r="I8" s="686"/>
      <c r="J8" s="686"/>
      <c r="K8" s="686"/>
      <c r="L8" s="686"/>
      <c r="M8" s="686"/>
      <c r="N8" s="686"/>
    </row>
    <row r="9" spans="1:19">
      <c r="A9" s="423"/>
      <c r="B9" s="424"/>
      <c r="C9" s="461"/>
      <c r="D9" s="118"/>
      <c r="E9" s="118"/>
      <c r="F9" s="118"/>
      <c r="G9" s="118"/>
      <c r="H9" s="462"/>
      <c r="I9" s="463"/>
      <c r="J9" s="463"/>
      <c r="K9" s="34"/>
      <c r="L9" s="107"/>
      <c r="M9" s="107"/>
      <c r="N9" s="464"/>
      <c r="O9" s="465"/>
      <c r="P9" s="465"/>
    </row>
    <row r="10" spans="1:19" ht="25.5" customHeight="1">
      <c r="A10" s="15"/>
      <c r="C10" s="703" t="s">
        <v>453</v>
      </c>
      <c r="D10" s="703"/>
      <c r="E10" s="703"/>
      <c r="F10" s="703"/>
      <c r="G10" s="703"/>
      <c r="H10" s="703"/>
      <c r="I10" s="703"/>
      <c r="J10" s="703"/>
      <c r="K10" s="703"/>
      <c r="L10" s="703"/>
      <c r="M10" s="703"/>
      <c r="N10" s="703"/>
      <c r="O10" s="245"/>
      <c r="P10" s="245"/>
    </row>
    <row r="11" spans="1:19" ht="382.5" customHeight="1">
      <c r="A11" s="103"/>
      <c r="C11" s="699" t="s">
        <v>454</v>
      </c>
      <c r="D11" s="699"/>
      <c r="E11" s="699"/>
      <c r="F11" s="699"/>
      <c r="G11" s="699"/>
      <c r="H11" s="699"/>
      <c r="I11" s="699"/>
      <c r="J11" s="699"/>
      <c r="K11" s="699"/>
      <c r="L11" s="699"/>
      <c r="M11" s="699"/>
      <c r="N11" s="699"/>
      <c r="O11" s="184"/>
      <c r="P11" s="184"/>
    </row>
    <row r="12" spans="1:19" ht="39.75" customHeight="1">
      <c r="C12" s="700"/>
      <c r="D12" s="700"/>
      <c r="E12" s="700"/>
      <c r="F12" s="700"/>
      <c r="G12" s="700"/>
      <c r="H12" s="700"/>
      <c r="I12" s="700"/>
      <c r="J12" s="700"/>
      <c r="K12" s="700"/>
      <c r="L12" s="700"/>
      <c r="M12" s="700"/>
      <c r="N12" s="700"/>
    </row>
    <row r="13" spans="1:19" ht="21" customHeight="1">
      <c r="C13" s="575"/>
      <c r="D13" s="575"/>
      <c r="E13" s="575"/>
      <c r="F13" s="575"/>
      <c r="G13" s="575"/>
      <c r="H13" s="575"/>
      <c r="I13" s="575"/>
      <c r="J13" s="575"/>
      <c r="K13" s="575"/>
      <c r="L13" s="575"/>
      <c r="M13" s="575"/>
      <c r="N13" s="575"/>
    </row>
    <row r="14" spans="1:19" ht="18.75" customHeight="1">
      <c r="A14" s="423"/>
      <c r="C14" s="98" t="s">
        <v>455</v>
      </c>
      <c r="D14" s="29"/>
      <c r="E14" s="29"/>
      <c r="F14" s="29"/>
      <c r="G14" s="29"/>
      <c r="H14" s="29"/>
      <c r="I14" s="29"/>
      <c r="J14" s="29"/>
      <c r="K14" s="29"/>
      <c r="L14" s="29"/>
      <c r="M14" s="29"/>
      <c r="N14" s="29"/>
      <c r="O14" s="245"/>
      <c r="P14" s="245"/>
      <c r="S14" s="25"/>
    </row>
    <row r="15" spans="1:19" ht="24.6" customHeight="1">
      <c r="A15" s="15"/>
      <c r="C15" s="635" t="s">
        <v>456</v>
      </c>
      <c r="D15" s="635"/>
      <c r="E15" s="635"/>
      <c r="F15" s="635"/>
      <c r="G15" s="635"/>
      <c r="H15" s="635"/>
      <c r="I15" s="635"/>
      <c r="J15" s="635"/>
      <c r="K15" s="635"/>
      <c r="L15" s="635"/>
      <c r="M15" s="635"/>
      <c r="N15" s="464"/>
      <c r="O15" s="465"/>
      <c r="P15" s="465"/>
      <c r="Q15" s="466"/>
      <c r="R15" s="466"/>
    </row>
    <row r="16" spans="1:19">
      <c r="A16" s="15"/>
      <c r="C16" s="99"/>
      <c r="D16" s="99"/>
      <c r="E16" s="99"/>
      <c r="F16" s="99"/>
      <c r="G16" s="99"/>
      <c r="H16" s="99"/>
      <c r="I16" s="99"/>
      <c r="J16" s="99"/>
      <c r="K16" s="99"/>
      <c r="L16" s="99"/>
      <c r="M16" s="99"/>
      <c r="N16" s="464"/>
      <c r="O16" s="465"/>
      <c r="P16" s="465"/>
      <c r="Q16" s="466"/>
      <c r="R16" s="466"/>
    </row>
    <row r="17" spans="1:18" ht="36.950000000000003">
      <c r="A17" s="15"/>
      <c r="C17" s="694" t="s">
        <v>457</v>
      </c>
      <c r="D17" s="694"/>
      <c r="E17" s="694"/>
      <c r="F17" s="694"/>
      <c r="G17" s="467" t="s">
        <v>458</v>
      </c>
      <c r="H17" s="467" t="s">
        <v>459</v>
      </c>
      <c r="I17" s="467" t="s">
        <v>460</v>
      </c>
      <c r="J17" s="467" t="s">
        <v>461</v>
      </c>
      <c r="K17" s="60"/>
      <c r="O17" s="465"/>
      <c r="P17" s="465"/>
      <c r="Q17" s="466"/>
      <c r="R17" s="466"/>
    </row>
    <row r="18" spans="1:18" ht="29.1" customHeight="1">
      <c r="A18" s="15"/>
      <c r="C18" s="695" t="s">
        <v>462</v>
      </c>
      <c r="D18" s="696"/>
      <c r="E18" s="696"/>
      <c r="F18" s="697"/>
      <c r="G18" s="468" t="s">
        <v>463</v>
      </c>
      <c r="H18" s="468" t="s">
        <v>464</v>
      </c>
      <c r="I18" s="469" t="s">
        <v>465</v>
      </c>
      <c r="J18" s="468" t="s">
        <v>466</v>
      </c>
      <c r="K18" s="60"/>
      <c r="O18" s="465"/>
      <c r="P18" s="465"/>
      <c r="Q18" s="466"/>
      <c r="R18" s="466"/>
    </row>
    <row r="19" spans="1:18" ht="18.600000000000001" customHeight="1">
      <c r="A19" s="15"/>
      <c r="C19" s="695" t="s">
        <v>467</v>
      </c>
      <c r="D19" s="696"/>
      <c r="E19" s="696"/>
      <c r="F19" s="697"/>
      <c r="G19" s="468" t="s">
        <v>463</v>
      </c>
      <c r="H19" s="468" t="s">
        <v>464</v>
      </c>
      <c r="I19" s="469" t="s">
        <v>468</v>
      </c>
      <c r="J19" s="468" t="s">
        <v>469</v>
      </c>
      <c r="K19" s="60"/>
      <c r="O19" s="465"/>
      <c r="P19" s="465"/>
      <c r="Q19" s="466"/>
      <c r="R19" s="466"/>
    </row>
    <row r="20" spans="1:18" ht="18.600000000000001" customHeight="1">
      <c r="A20" s="15"/>
      <c r="C20" s="695" t="s">
        <v>470</v>
      </c>
      <c r="D20" s="696"/>
      <c r="E20" s="696"/>
      <c r="F20" s="697"/>
      <c r="G20" s="468" t="s">
        <v>463</v>
      </c>
      <c r="H20" s="468" t="s">
        <v>471</v>
      </c>
      <c r="I20" s="469" t="s">
        <v>465</v>
      </c>
      <c r="J20" s="468" t="s">
        <v>469</v>
      </c>
      <c r="K20" s="60"/>
      <c r="O20" s="465"/>
      <c r="P20" s="465"/>
      <c r="Q20" s="466"/>
      <c r="R20" s="466"/>
    </row>
    <row r="21" spans="1:18" ht="18.600000000000001" customHeight="1">
      <c r="A21" s="15"/>
      <c r="C21" s="695" t="s">
        <v>472</v>
      </c>
      <c r="D21" s="696"/>
      <c r="E21" s="696"/>
      <c r="F21" s="697"/>
      <c r="G21" s="468" t="s">
        <v>463</v>
      </c>
      <c r="H21" s="468" t="s">
        <v>471</v>
      </c>
      <c r="I21" s="469" t="s">
        <v>465</v>
      </c>
      <c r="J21" s="468" t="s">
        <v>466</v>
      </c>
      <c r="K21" s="60"/>
      <c r="O21" s="465"/>
      <c r="P21" s="465"/>
      <c r="Q21" s="466"/>
      <c r="R21" s="466"/>
    </row>
    <row r="22" spans="1:18" ht="18.600000000000001" customHeight="1">
      <c r="A22" s="15"/>
      <c r="C22" s="695" t="s">
        <v>473</v>
      </c>
      <c r="D22" s="696"/>
      <c r="E22" s="696"/>
      <c r="F22" s="697"/>
      <c r="G22" s="468" t="s">
        <v>463</v>
      </c>
      <c r="H22" s="468" t="s">
        <v>464</v>
      </c>
      <c r="I22" s="469" t="s">
        <v>465</v>
      </c>
      <c r="J22" s="468" t="s">
        <v>466</v>
      </c>
      <c r="K22" s="60"/>
      <c r="O22" s="465"/>
      <c r="P22" s="465"/>
      <c r="Q22" s="466"/>
      <c r="R22" s="466"/>
    </row>
    <row r="23" spans="1:18" ht="18.600000000000001" customHeight="1">
      <c r="A23" s="15"/>
      <c r="C23" s="695" t="s">
        <v>474</v>
      </c>
      <c r="D23" s="696"/>
      <c r="E23" s="696"/>
      <c r="F23" s="697"/>
      <c r="G23" s="468" t="s">
        <v>463</v>
      </c>
      <c r="H23" s="468" t="s">
        <v>471</v>
      </c>
      <c r="I23" s="469" t="s">
        <v>465</v>
      </c>
      <c r="J23" s="468" t="s">
        <v>466</v>
      </c>
      <c r="K23" s="60"/>
      <c r="O23" s="465"/>
      <c r="P23" s="465"/>
      <c r="Q23" s="466"/>
      <c r="R23" s="466"/>
    </row>
    <row r="24" spans="1:18" ht="18.600000000000001" customHeight="1">
      <c r="A24" s="15"/>
      <c r="C24" s="695" t="s">
        <v>475</v>
      </c>
      <c r="D24" s="696"/>
      <c r="E24" s="696"/>
      <c r="F24" s="697"/>
      <c r="G24" s="468" t="s">
        <v>463</v>
      </c>
      <c r="H24" s="468" t="s">
        <v>464</v>
      </c>
      <c r="I24" s="469" t="s">
        <v>465</v>
      </c>
      <c r="J24" s="468" t="s">
        <v>466</v>
      </c>
      <c r="K24" s="60"/>
      <c r="L24" s="60"/>
      <c r="M24" s="60"/>
      <c r="N24" s="464"/>
      <c r="O24" s="465"/>
      <c r="P24" s="465"/>
      <c r="Q24" s="466"/>
      <c r="R24" s="466"/>
    </row>
    <row r="25" spans="1:18" ht="18.600000000000001" customHeight="1">
      <c r="A25" s="15"/>
      <c r="C25" s="695" t="s">
        <v>476</v>
      </c>
      <c r="D25" s="696"/>
      <c r="E25" s="696"/>
      <c r="F25" s="697"/>
      <c r="G25" s="468" t="s">
        <v>463</v>
      </c>
      <c r="H25" s="468" t="s">
        <v>464</v>
      </c>
      <c r="I25" s="470" t="s">
        <v>477</v>
      </c>
      <c r="J25" s="468" t="s">
        <v>466</v>
      </c>
      <c r="K25" s="60"/>
      <c r="L25" s="60"/>
      <c r="M25" s="60"/>
      <c r="N25" s="464"/>
      <c r="O25" s="465"/>
      <c r="P25" s="465"/>
      <c r="Q25" s="466"/>
      <c r="R25" s="466"/>
    </row>
    <row r="26" spans="1:18" ht="18.600000000000001" customHeight="1">
      <c r="A26" s="15"/>
      <c r="C26" s="695" t="s">
        <v>478</v>
      </c>
      <c r="D26" s="696"/>
      <c r="E26" s="696"/>
      <c r="F26" s="697"/>
      <c r="G26" s="468" t="s">
        <v>463</v>
      </c>
      <c r="H26" s="468" t="s">
        <v>464</v>
      </c>
      <c r="I26" s="470">
        <v>45718</v>
      </c>
      <c r="J26" s="468" t="s">
        <v>469</v>
      </c>
      <c r="K26" s="60"/>
      <c r="L26" s="60"/>
      <c r="M26" s="60"/>
      <c r="N26" s="464"/>
      <c r="O26" s="465"/>
      <c r="P26" s="465"/>
      <c r="Q26" s="466"/>
      <c r="R26" s="466"/>
    </row>
    <row r="27" spans="1:18" ht="18.600000000000001" customHeight="1">
      <c r="A27" s="15"/>
      <c r="C27" s="695" t="s">
        <v>479</v>
      </c>
      <c r="D27" s="696"/>
      <c r="E27" s="696"/>
      <c r="F27" s="697"/>
      <c r="G27" s="468" t="s">
        <v>463</v>
      </c>
      <c r="H27" s="468" t="s">
        <v>464</v>
      </c>
      <c r="I27" s="469" t="s">
        <v>468</v>
      </c>
      <c r="J27" s="468" t="s">
        <v>466</v>
      </c>
      <c r="K27" s="60"/>
      <c r="L27" s="60"/>
      <c r="M27" s="60"/>
      <c r="N27" s="464"/>
      <c r="O27" s="465"/>
      <c r="P27" s="465"/>
      <c r="Q27" s="466"/>
      <c r="R27" s="466"/>
    </row>
    <row r="28" spans="1:18" ht="18.600000000000001" customHeight="1">
      <c r="A28" s="15"/>
      <c r="C28" s="695" t="s">
        <v>480</v>
      </c>
      <c r="D28" s="696"/>
      <c r="E28" s="696"/>
      <c r="F28" s="697"/>
      <c r="G28" s="468" t="s">
        <v>463</v>
      </c>
      <c r="H28" s="468" t="s">
        <v>464</v>
      </c>
      <c r="I28" s="469" t="s">
        <v>465</v>
      </c>
      <c r="J28" s="468" t="s">
        <v>469</v>
      </c>
      <c r="K28" s="60"/>
      <c r="L28" s="60"/>
      <c r="M28" s="60"/>
      <c r="N28" s="464"/>
      <c r="O28" s="465"/>
      <c r="P28" s="465"/>
      <c r="Q28" s="466"/>
      <c r="R28" s="466"/>
    </row>
    <row r="29" spans="1:18">
      <c r="A29" s="15"/>
      <c r="C29" s="60"/>
      <c r="D29" s="60"/>
      <c r="E29" s="60"/>
      <c r="F29" s="60"/>
      <c r="G29" s="60"/>
      <c r="H29" s="60"/>
      <c r="I29" s="60"/>
      <c r="J29" s="60"/>
      <c r="K29" s="60"/>
      <c r="L29" s="60"/>
      <c r="M29" s="60"/>
      <c r="N29" s="464"/>
      <c r="O29" s="465"/>
      <c r="P29" s="465"/>
      <c r="Q29" s="466"/>
      <c r="R29" s="466"/>
    </row>
    <row r="30" spans="1:18" ht="21">
      <c r="A30" s="15"/>
      <c r="B30" s="377"/>
      <c r="C30" s="471" t="s">
        <v>481</v>
      </c>
      <c r="D30" s="472"/>
      <c r="E30" s="472"/>
      <c r="F30" s="472"/>
      <c r="G30" s="472"/>
      <c r="H30" s="374"/>
      <c r="I30" s="374"/>
      <c r="J30" s="374"/>
      <c r="K30" s="60"/>
      <c r="L30" s="60"/>
      <c r="M30" s="60"/>
      <c r="N30" s="464"/>
      <c r="O30" s="465"/>
      <c r="P30" s="465"/>
      <c r="Q30" s="466"/>
      <c r="R30" s="466"/>
    </row>
    <row r="31" spans="1:18">
      <c r="A31" s="15"/>
      <c r="B31" s="377"/>
      <c r="C31" s="473" t="s">
        <v>482</v>
      </c>
      <c r="D31" s="472"/>
      <c r="E31" s="472"/>
      <c r="F31" s="472"/>
      <c r="G31" s="472"/>
      <c r="H31" s="374"/>
      <c r="I31" s="374"/>
      <c r="J31" s="374"/>
      <c r="K31" s="60"/>
      <c r="L31" s="60"/>
      <c r="M31" s="60"/>
      <c r="N31" s="464"/>
      <c r="O31" s="465"/>
      <c r="P31" s="465"/>
      <c r="Q31" s="466"/>
      <c r="R31" s="466"/>
    </row>
    <row r="32" spans="1:18">
      <c r="A32" s="15"/>
      <c r="B32" s="377"/>
      <c r="C32" s="473" t="s">
        <v>483</v>
      </c>
      <c r="D32" s="474"/>
      <c r="E32" s="474"/>
      <c r="F32" s="474"/>
      <c r="G32" s="474"/>
      <c r="H32" s="374"/>
      <c r="I32" s="374"/>
      <c r="J32" s="374"/>
      <c r="K32" s="60"/>
      <c r="L32" s="60"/>
      <c r="M32" s="60"/>
      <c r="N32" s="464"/>
      <c r="O32" s="465"/>
      <c r="P32" s="465"/>
      <c r="Q32" s="466"/>
      <c r="R32" s="466"/>
    </row>
    <row r="33" spans="1:18">
      <c r="A33" s="15"/>
      <c r="B33" s="377"/>
      <c r="C33" s="473" t="s">
        <v>484</v>
      </c>
      <c r="D33" s="474"/>
      <c r="E33" s="474"/>
      <c r="F33" s="474"/>
      <c r="G33" s="474"/>
      <c r="H33" s="374"/>
      <c r="I33" s="374"/>
      <c r="J33" s="374"/>
      <c r="K33" s="60"/>
      <c r="L33" s="60"/>
      <c r="M33" s="60"/>
      <c r="N33" s="464"/>
      <c r="O33" s="465"/>
      <c r="P33" s="465"/>
      <c r="Q33" s="466"/>
      <c r="R33" s="466"/>
    </row>
    <row r="34" spans="1:18" ht="123" customHeight="1">
      <c r="A34" s="15"/>
      <c r="B34" s="377"/>
      <c r="C34" s="635" t="s">
        <v>485</v>
      </c>
      <c r="D34" s="635"/>
      <c r="E34" s="635"/>
      <c r="F34" s="635"/>
      <c r="G34" s="635"/>
      <c r="H34" s="635"/>
      <c r="I34" s="635"/>
      <c r="J34" s="635"/>
      <c r="K34" s="60"/>
      <c r="L34" s="60"/>
      <c r="M34" s="60"/>
      <c r="N34" s="464"/>
      <c r="O34" s="465"/>
      <c r="P34" s="465"/>
      <c r="Q34" s="466"/>
      <c r="R34" s="466"/>
    </row>
    <row r="35" spans="1:18">
      <c r="A35" s="15"/>
      <c r="B35" s="377"/>
      <c r="C35" s="475"/>
      <c r="D35" s="474"/>
      <c r="E35" s="474"/>
      <c r="F35" s="474"/>
      <c r="G35" s="474"/>
      <c r="H35" s="374"/>
      <c r="I35" s="374"/>
      <c r="J35" s="374"/>
      <c r="K35" s="60"/>
      <c r="L35" s="60"/>
      <c r="M35" s="60"/>
      <c r="N35" s="464"/>
      <c r="O35" s="465"/>
      <c r="P35" s="465"/>
      <c r="Q35" s="466"/>
      <c r="R35" s="466"/>
    </row>
    <row r="36" spans="1:18">
      <c r="A36" s="15"/>
      <c r="B36" s="377"/>
      <c r="C36" s="473" t="s">
        <v>486</v>
      </c>
      <c r="D36" s="474"/>
      <c r="E36" s="474"/>
      <c r="F36" s="474"/>
      <c r="G36" s="474"/>
      <c r="H36" s="374"/>
      <c r="I36" s="374"/>
      <c r="J36" s="374"/>
      <c r="K36" s="60"/>
      <c r="L36" s="60"/>
      <c r="M36" s="60"/>
      <c r="N36" s="464"/>
      <c r="O36" s="465"/>
      <c r="P36" s="465"/>
      <c r="Q36" s="466"/>
      <c r="R36" s="466"/>
    </row>
    <row r="37" spans="1:18">
      <c r="A37" s="15"/>
      <c r="C37" s="465"/>
      <c r="D37" s="126"/>
      <c r="E37" s="126"/>
      <c r="F37" s="126"/>
      <c r="G37" s="126"/>
      <c r="H37" s="60"/>
      <c r="I37" s="60"/>
      <c r="J37" s="60"/>
      <c r="K37" s="60"/>
      <c r="L37" s="60"/>
      <c r="M37" s="60"/>
      <c r="N37" s="464"/>
      <c r="O37" s="465"/>
      <c r="P37" s="465"/>
      <c r="Q37" s="466"/>
      <c r="R37" s="466"/>
    </row>
    <row r="38" spans="1:18">
      <c r="A38" s="15"/>
      <c r="C38" s="694" t="s">
        <v>457</v>
      </c>
      <c r="D38" s="694"/>
      <c r="E38" s="694"/>
      <c r="F38" s="694"/>
      <c r="G38" s="694" t="s">
        <v>487</v>
      </c>
      <c r="H38" s="694"/>
      <c r="I38" s="467" t="s">
        <v>488</v>
      </c>
      <c r="J38" s="60"/>
      <c r="K38" s="60"/>
      <c r="L38" s="60"/>
      <c r="M38" s="60"/>
      <c r="N38" s="464"/>
      <c r="O38" s="465"/>
      <c r="P38" s="465"/>
      <c r="Q38" s="466"/>
      <c r="R38" s="466"/>
    </row>
    <row r="39" spans="1:18">
      <c r="A39" s="15"/>
      <c r="C39" s="698" t="s">
        <v>489</v>
      </c>
      <c r="D39" s="698"/>
      <c r="E39" s="698"/>
      <c r="F39" s="698"/>
      <c r="G39" s="698" t="s">
        <v>490</v>
      </c>
      <c r="H39" s="698"/>
      <c r="I39" s="469">
        <v>45303</v>
      </c>
      <c r="J39" s="60"/>
      <c r="K39" s="60"/>
      <c r="L39" s="60"/>
      <c r="M39" s="60"/>
      <c r="N39" s="464"/>
      <c r="O39" s="465"/>
      <c r="P39" s="465"/>
      <c r="Q39" s="466"/>
      <c r="R39" s="466"/>
    </row>
    <row r="40" spans="1:18" ht="43.5" customHeight="1">
      <c r="A40" s="15"/>
      <c r="C40" s="698" t="s">
        <v>491</v>
      </c>
      <c r="D40" s="698"/>
      <c r="E40" s="698"/>
      <c r="F40" s="698"/>
      <c r="G40" s="698" t="s">
        <v>492</v>
      </c>
      <c r="H40" s="698"/>
      <c r="I40" s="469" t="s">
        <v>493</v>
      </c>
      <c r="J40" s="60"/>
      <c r="K40" s="60"/>
      <c r="L40" s="60"/>
      <c r="M40" s="60"/>
      <c r="N40" s="464"/>
      <c r="O40" s="465"/>
      <c r="P40" s="465"/>
      <c r="Q40" s="466"/>
      <c r="R40" s="466"/>
    </row>
    <row r="41" spans="1:18" ht="29.1" customHeight="1">
      <c r="A41" s="15"/>
      <c r="C41" s="698" t="s">
        <v>494</v>
      </c>
      <c r="D41" s="698"/>
      <c r="E41" s="698"/>
      <c r="F41" s="698"/>
      <c r="G41" s="698" t="s">
        <v>495</v>
      </c>
      <c r="H41" s="698"/>
      <c r="I41" s="469" t="s">
        <v>493</v>
      </c>
      <c r="J41" s="60"/>
      <c r="K41" s="60"/>
      <c r="L41" s="60"/>
      <c r="M41" s="60"/>
      <c r="N41" s="464"/>
      <c r="O41" s="465"/>
      <c r="P41" s="465"/>
      <c r="Q41" s="466"/>
      <c r="R41" s="466"/>
    </row>
    <row r="42" spans="1:18" ht="29.1" customHeight="1">
      <c r="A42" s="15"/>
      <c r="C42" s="698" t="s">
        <v>496</v>
      </c>
      <c r="D42" s="698"/>
      <c r="E42" s="698"/>
      <c r="F42" s="698"/>
      <c r="G42" s="698" t="s">
        <v>495</v>
      </c>
      <c r="H42" s="698"/>
      <c r="I42" s="469">
        <v>45664</v>
      </c>
      <c r="J42" s="60"/>
      <c r="K42" s="60"/>
      <c r="L42" s="60"/>
      <c r="M42" s="60"/>
      <c r="N42" s="464"/>
      <c r="O42" s="465"/>
      <c r="P42" s="465"/>
      <c r="Q42" s="466"/>
      <c r="R42" s="466"/>
    </row>
    <row r="43" spans="1:18" ht="29.1" customHeight="1">
      <c r="A43" s="15"/>
      <c r="C43" s="698" t="s">
        <v>497</v>
      </c>
      <c r="D43" s="698"/>
      <c r="E43" s="698"/>
      <c r="F43" s="698"/>
      <c r="G43" s="698" t="s">
        <v>495</v>
      </c>
      <c r="H43" s="698"/>
      <c r="I43" s="469" t="s">
        <v>493</v>
      </c>
      <c r="J43" s="60"/>
      <c r="K43" s="60"/>
      <c r="L43" s="60"/>
      <c r="M43" s="60"/>
      <c r="N43" s="464"/>
      <c r="O43" s="465"/>
      <c r="P43" s="465"/>
      <c r="Q43" s="466"/>
      <c r="R43" s="466"/>
    </row>
    <row r="44" spans="1:18">
      <c r="A44" s="15"/>
      <c r="C44" s="56"/>
      <c r="D44" s="56"/>
      <c r="E44" s="56"/>
      <c r="F44" s="56"/>
      <c r="G44" s="56"/>
      <c r="H44" s="56"/>
      <c r="I44" s="56"/>
      <c r="J44" s="56"/>
      <c r="K44" s="56"/>
      <c r="L44" s="56"/>
      <c r="M44" s="56"/>
      <c r="N44" s="464"/>
      <c r="O44" s="465"/>
      <c r="P44" s="465"/>
      <c r="Q44" s="466"/>
      <c r="R44" s="466"/>
    </row>
    <row r="45" spans="1:18">
      <c r="A45" s="423"/>
      <c r="C45" s="59"/>
      <c r="D45" s="59"/>
      <c r="E45" s="59"/>
      <c r="F45" s="59"/>
      <c r="G45" s="59"/>
      <c r="H45" s="59"/>
      <c r="I45" s="59"/>
      <c r="J45" s="59"/>
      <c r="K45" s="59"/>
      <c r="L45" s="59"/>
      <c r="M45" s="59"/>
    </row>
    <row r="46" spans="1:18" ht="21">
      <c r="A46" s="423"/>
      <c r="C46" s="13" t="s">
        <v>498</v>
      </c>
      <c r="D46" s="13"/>
      <c r="E46" s="13"/>
      <c r="F46" s="13"/>
      <c r="G46" s="13"/>
      <c r="H46" s="13"/>
      <c r="I46" s="425"/>
      <c r="J46" s="425"/>
      <c r="K46" s="425"/>
      <c r="L46" s="425"/>
      <c r="M46" s="425"/>
      <c r="N46" s="425"/>
    </row>
    <row r="47" spans="1:18">
      <c r="A47" s="423"/>
      <c r="C47" s="108"/>
      <c r="D47" s="108"/>
      <c r="E47" s="108"/>
      <c r="F47" s="108"/>
      <c r="G47" s="108"/>
      <c r="H47" s="108"/>
      <c r="I47" s="108"/>
      <c r="J47" s="108"/>
      <c r="K47" s="108"/>
      <c r="L47" s="108"/>
      <c r="M47" s="108"/>
      <c r="N47" s="108"/>
    </row>
    <row r="48" spans="1:18">
      <c r="A48" s="423"/>
      <c r="C48" s="98" t="s">
        <v>499</v>
      </c>
      <c r="D48" s="29"/>
      <c r="E48" s="29"/>
      <c r="F48" s="29"/>
      <c r="G48" s="29"/>
      <c r="H48" s="29"/>
      <c r="I48" s="29"/>
      <c r="J48" s="29"/>
      <c r="K48" s="29"/>
      <c r="L48" s="29"/>
      <c r="M48" s="29"/>
      <c r="N48" s="29"/>
    </row>
    <row r="49" spans="1:18" ht="55.5" customHeight="1">
      <c r="A49" s="15"/>
      <c r="C49" s="686" t="s">
        <v>500</v>
      </c>
      <c r="D49" s="686"/>
      <c r="E49" s="686"/>
      <c r="F49" s="686"/>
      <c r="G49" s="686"/>
      <c r="H49" s="686"/>
      <c r="I49" s="686"/>
      <c r="J49" s="686"/>
      <c r="K49" s="686"/>
      <c r="L49" s="686"/>
      <c r="M49" s="686"/>
      <c r="N49" s="686"/>
      <c r="Q49" s="466"/>
      <c r="R49" s="466"/>
    </row>
    <row r="50" spans="1:18" ht="367.5" customHeight="1">
      <c r="A50" s="15"/>
      <c r="C50" s="635"/>
      <c r="D50" s="635"/>
      <c r="E50" s="635"/>
      <c r="F50" s="635"/>
      <c r="G50" s="635"/>
      <c r="H50" s="635"/>
      <c r="I50" s="635"/>
      <c r="J50" s="635"/>
      <c r="K50" s="635"/>
      <c r="L50" s="635"/>
      <c r="M50" s="635"/>
      <c r="N50" s="635"/>
      <c r="Q50" s="466"/>
      <c r="R50" s="466"/>
    </row>
    <row r="51" spans="1:18">
      <c r="A51" s="15"/>
      <c r="C51" s="59"/>
      <c r="D51" s="59"/>
      <c r="E51" s="59"/>
      <c r="F51" s="59"/>
      <c r="G51" s="59"/>
      <c r="H51" s="59"/>
      <c r="I51" s="59"/>
      <c r="J51" s="59"/>
      <c r="K51" s="59"/>
      <c r="L51" s="59"/>
      <c r="M51" s="59"/>
      <c r="N51" s="46"/>
      <c r="Q51" s="466"/>
      <c r="R51" s="466"/>
    </row>
    <row r="52" spans="1:18">
      <c r="A52" s="15"/>
      <c r="C52" s="98" t="s">
        <v>501</v>
      </c>
      <c r="D52" s="98"/>
      <c r="E52" s="98"/>
      <c r="F52" s="98"/>
      <c r="G52" s="98"/>
      <c r="H52" s="98"/>
      <c r="I52" s="98"/>
      <c r="J52" s="98"/>
      <c r="K52" s="98"/>
      <c r="L52" s="98"/>
      <c r="M52" s="98"/>
      <c r="N52" s="98"/>
      <c r="O52" s="97"/>
      <c r="P52" s="97"/>
      <c r="Q52" s="466"/>
      <c r="R52" s="466"/>
    </row>
    <row r="53" spans="1:18" ht="278.10000000000002" customHeight="1">
      <c r="A53" s="15"/>
      <c r="C53" s="686" t="s">
        <v>502</v>
      </c>
      <c r="D53" s="686"/>
      <c r="E53" s="686"/>
      <c r="F53" s="686"/>
      <c r="G53" s="686"/>
      <c r="H53" s="686"/>
      <c r="I53" s="686"/>
      <c r="J53" s="686"/>
      <c r="K53" s="686"/>
      <c r="L53" s="686"/>
      <c r="M53" s="686"/>
      <c r="N53" s="686"/>
      <c r="O53" s="381"/>
      <c r="P53" s="381"/>
      <c r="Q53" s="466"/>
      <c r="R53" s="466"/>
    </row>
    <row r="54" spans="1:18">
      <c r="A54" s="15"/>
      <c r="C54" s="59"/>
      <c r="D54" s="59"/>
      <c r="E54" s="59"/>
      <c r="F54" s="59"/>
      <c r="G54" s="59"/>
      <c r="H54" s="59"/>
      <c r="I54" s="59"/>
      <c r="J54" s="59"/>
      <c r="K54" s="59"/>
      <c r="L54" s="59"/>
      <c r="M54" s="59"/>
      <c r="N54" s="46"/>
      <c r="Q54" s="466"/>
      <c r="R54" s="466"/>
    </row>
    <row r="55" spans="1:18" ht="21">
      <c r="A55" s="423"/>
      <c r="C55" s="13" t="s">
        <v>503</v>
      </c>
      <c r="D55" s="13"/>
      <c r="E55" s="13"/>
      <c r="F55" s="13"/>
      <c r="G55" s="13"/>
      <c r="H55" s="425"/>
      <c r="I55" s="425"/>
      <c r="J55" s="425"/>
      <c r="K55" s="425"/>
      <c r="L55" s="425"/>
      <c r="M55" s="425"/>
      <c r="N55" s="425"/>
      <c r="O55" s="123"/>
      <c r="P55" s="123"/>
    </row>
    <row r="56" spans="1:18" ht="39.950000000000003" customHeight="1">
      <c r="A56" s="15"/>
      <c r="C56" s="22" t="s">
        <v>504</v>
      </c>
      <c r="D56" s="98"/>
      <c r="E56" s="98"/>
      <c r="F56" s="98"/>
      <c r="G56" s="98"/>
      <c r="H56" s="98"/>
      <c r="I56" s="98"/>
      <c r="J56" s="98"/>
      <c r="K56" s="98"/>
      <c r="L56" s="98"/>
      <c r="M56" s="98"/>
      <c r="N56" s="98"/>
      <c r="Q56" s="466"/>
      <c r="R56" s="466"/>
    </row>
    <row r="57" spans="1:18" ht="186.75" customHeight="1">
      <c r="A57" s="423"/>
      <c r="C57" s="687" t="s">
        <v>505</v>
      </c>
      <c r="D57" s="688"/>
      <c r="E57" s="688"/>
      <c r="F57" s="688"/>
      <c r="G57" s="688"/>
      <c r="H57" s="688"/>
      <c r="I57" s="688"/>
      <c r="J57" s="688"/>
      <c r="K57" s="688"/>
      <c r="L57" s="688"/>
      <c r="M57" s="688"/>
      <c r="N57" s="688"/>
      <c r="O57" s="34"/>
      <c r="P57" s="34"/>
    </row>
    <row r="58" spans="1:18" ht="42" customHeight="1">
      <c r="A58" s="15"/>
      <c r="C58" s="22" t="s">
        <v>506</v>
      </c>
      <c r="D58" s="98"/>
      <c r="E58" s="98"/>
      <c r="F58" s="98"/>
      <c r="G58" s="98"/>
      <c r="H58" s="98"/>
      <c r="I58" s="98"/>
      <c r="J58" s="98"/>
      <c r="K58" s="98"/>
      <c r="L58" s="98"/>
      <c r="M58" s="98"/>
      <c r="N58" s="98"/>
      <c r="Q58" s="466"/>
      <c r="R58" s="466"/>
    </row>
    <row r="59" spans="1:18">
      <c r="C59" s="691" t="s">
        <v>507</v>
      </c>
      <c r="D59" s="692"/>
      <c r="E59" s="692"/>
      <c r="F59" s="692"/>
      <c r="G59" s="692"/>
      <c r="H59" s="692"/>
      <c r="I59" s="692"/>
      <c r="J59" s="692"/>
      <c r="K59" s="692"/>
      <c r="L59" s="692"/>
      <c r="M59" s="692"/>
      <c r="N59" s="692"/>
    </row>
    <row r="60" spans="1:18">
      <c r="C60" s="97"/>
      <c r="D60" s="46"/>
      <c r="E60" s="46"/>
      <c r="F60" s="46"/>
      <c r="G60" s="286"/>
      <c r="H60" s="286"/>
      <c r="I60" s="286"/>
      <c r="J60" s="286"/>
      <c r="K60" s="286"/>
      <c r="L60" s="286"/>
      <c r="M60" s="286"/>
      <c r="N60" s="46"/>
    </row>
    <row r="61" spans="1:18" ht="21">
      <c r="C61" s="13" t="s">
        <v>508</v>
      </c>
      <c r="D61" s="13"/>
      <c r="E61" s="13"/>
      <c r="F61" s="13"/>
      <c r="G61" s="13"/>
      <c r="H61" s="13"/>
      <c r="I61" s="13"/>
      <c r="J61" s="425"/>
      <c r="K61" s="425"/>
      <c r="L61" s="425"/>
      <c r="M61" s="425"/>
      <c r="N61" s="425"/>
      <c r="O61" s="108"/>
      <c r="P61" s="108"/>
    </row>
    <row r="62" spans="1:18" ht="38.1" customHeight="1">
      <c r="C62" s="22" t="s">
        <v>509</v>
      </c>
      <c r="D62" s="98"/>
      <c r="E62" s="98"/>
      <c r="F62" s="98"/>
      <c r="G62" s="98"/>
      <c r="H62" s="98"/>
      <c r="I62" s="98"/>
      <c r="J62" s="98"/>
      <c r="K62" s="98"/>
      <c r="L62" s="98"/>
      <c r="M62" s="98"/>
      <c r="N62" s="98"/>
      <c r="O62" s="476"/>
      <c r="P62" s="476"/>
    </row>
    <row r="63" spans="1:18" ht="92.45" customHeight="1">
      <c r="C63" s="701" t="s">
        <v>510</v>
      </c>
      <c r="D63" s="701"/>
      <c r="E63" s="701"/>
      <c r="F63" s="701"/>
      <c r="G63" s="701"/>
      <c r="H63" s="701"/>
      <c r="I63" s="701"/>
      <c r="J63" s="701"/>
      <c r="K63" s="701"/>
      <c r="L63" s="701"/>
      <c r="M63" s="701"/>
      <c r="N63" s="701"/>
      <c r="O63" s="689"/>
      <c r="P63" s="690"/>
    </row>
    <row r="64" spans="1:18" ht="409.5" customHeight="1">
      <c r="C64" s="702"/>
      <c r="D64" s="702"/>
      <c r="E64" s="702"/>
      <c r="F64" s="702"/>
      <c r="G64" s="702"/>
      <c r="H64" s="702"/>
      <c r="I64" s="702"/>
      <c r="J64" s="702"/>
      <c r="K64" s="702"/>
      <c r="L64" s="702"/>
      <c r="M64" s="702"/>
      <c r="N64" s="702"/>
      <c r="O64" s="100"/>
      <c r="P64" s="152"/>
    </row>
    <row r="65" spans="3:16" ht="189.75" customHeight="1">
      <c r="C65" s="702"/>
      <c r="D65" s="702"/>
      <c r="E65" s="702"/>
      <c r="F65" s="702"/>
      <c r="G65" s="702"/>
      <c r="H65" s="702"/>
      <c r="I65" s="702"/>
      <c r="J65" s="702"/>
      <c r="K65" s="702"/>
      <c r="L65" s="702"/>
      <c r="M65" s="702"/>
      <c r="N65" s="702"/>
      <c r="O65" s="103"/>
      <c r="P65" s="103"/>
    </row>
    <row r="66" spans="3:16" ht="38.1" customHeight="1">
      <c r="C66" s="22" t="s">
        <v>511</v>
      </c>
      <c r="D66" s="98"/>
      <c r="E66" s="98"/>
      <c r="F66" s="98"/>
      <c r="G66" s="98"/>
      <c r="H66" s="98"/>
      <c r="I66" s="98"/>
      <c r="J66" s="98"/>
      <c r="K66" s="98"/>
      <c r="L66" s="98"/>
      <c r="M66" s="98"/>
      <c r="N66" s="98"/>
    </row>
    <row r="67" spans="3:16" ht="339" customHeight="1">
      <c r="C67" s="687" t="s">
        <v>512</v>
      </c>
      <c r="D67" s="688"/>
      <c r="E67" s="688"/>
      <c r="F67" s="688"/>
      <c r="G67" s="688"/>
      <c r="H67" s="688"/>
      <c r="I67" s="688"/>
      <c r="J67" s="688"/>
      <c r="K67" s="688"/>
      <c r="L67" s="688"/>
      <c r="M67" s="688"/>
      <c r="N67" s="688"/>
      <c r="O67" s="689"/>
      <c r="P67" s="690"/>
    </row>
    <row r="68" spans="3:16">
      <c r="C68" s="265"/>
      <c r="D68" s="56"/>
      <c r="E68" s="56"/>
      <c r="F68" s="56"/>
      <c r="G68" s="56"/>
      <c r="H68" s="103"/>
      <c r="I68" s="103"/>
      <c r="J68" s="103"/>
      <c r="K68" s="103"/>
      <c r="L68" s="103"/>
      <c r="M68" s="103"/>
      <c r="N68" s="103"/>
      <c r="O68" s="103"/>
      <c r="P68" s="103"/>
    </row>
    <row r="69" spans="3:16">
      <c r="C69" s="98" t="s">
        <v>513</v>
      </c>
      <c r="D69" s="98"/>
      <c r="E69" s="98"/>
      <c r="F69" s="98"/>
      <c r="G69" s="98"/>
      <c r="H69" s="98"/>
      <c r="I69" s="98"/>
      <c r="J69" s="98"/>
      <c r="K69" s="98"/>
      <c r="L69" s="98"/>
      <c r="M69" s="98"/>
      <c r="N69" s="98"/>
    </row>
    <row r="70" spans="3:16" ht="171.6" customHeight="1">
      <c r="C70" s="687" t="s">
        <v>514</v>
      </c>
      <c r="D70" s="688"/>
      <c r="E70" s="688"/>
      <c r="F70" s="688"/>
      <c r="G70" s="688"/>
      <c r="H70" s="688"/>
      <c r="I70" s="688"/>
      <c r="J70" s="688"/>
      <c r="K70" s="688"/>
      <c r="L70" s="688"/>
      <c r="M70" s="688"/>
      <c r="N70" s="688"/>
    </row>
    <row r="71" spans="3:16">
      <c r="C71" s="60"/>
      <c r="D71" s="60"/>
      <c r="E71" s="60"/>
      <c r="F71" s="60"/>
      <c r="G71" s="60"/>
      <c r="H71" s="60"/>
      <c r="I71" s="60"/>
      <c r="J71" s="60"/>
      <c r="K71" s="60"/>
      <c r="L71" s="60"/>
      <c r="M71" s="60"/>
      <c r="N71" s="60"/>
    </row>
    <row r="72" spans="3:16">
      <c r="I72" s="46"/>
      <c r="J72" s="34"/>
    </row>
    <row r="73" spans="3:16" ht="21">
      <c r="C73" s="13" t="s">
        <v>515</v>
      </c>
      <c r="D73" s="13"/>
      <c r="E73" s="13"/>
      <c r="F73" s="13"/>
      <c r="G73" s="13"/>
      <c r="H73" s="13"/>
      <c r="I73" s="425"/>
      <c r="J73" s="425"/>
      <c r="K73" s="425"/>
      <c r="L73" s="425"/>
      <c r="M73" s="425"/>
      <c r="N73" s="425"/>
    </row>
    <row r="74" spans="3:16">
      <c r="D74" s="126"/>
      <c r="G74" s="477"/>
      <c r="H74" s="34"/>
      <c r="I74" s="34"/>
      <c r="J74" s="34"/>
    </row>
    <row r="75" spans="3:16">
      <c r="C75" s="98" t="s">
        <v>516</v>
      </c>
      <c r="D75" s="29"/>
      <c r="E75" s="29"/>
      <c r="F75" s="29"/>
      <c r="G75" s="29"/>
      <c r="H75" s="29"/>
      <c r="I75" s="29"/>
      <c r="J75" s="29"/>
      <c r="K75" s="29"/>
      <c r="L75" s="29"/>
      <c r="M75" s="29"/>
      <c r="N75" s="29"/>
    </row>
    <row r="76" spans="3:16" ht="409.5" customHeight="1">
      <c r="C76" s="670" t="s">
        <v>517</v>
      </c>
      <c r="D76" s="670"/>
      <c r="E76" s="670"/>
      <c r="F76" s="670"/>
      <c r="G76" s="670"/>
      <c r="H76" s="670"/>
      <c r="I76" s="670"/>
      <c r="J76" s="670"/>
      <c r="K76" s="670"/>
      <c r="L76" s="670"/>
      <c r="M76" s="670"/>
      <c r="N76" s="670"/>
    </row>
    <row r="77" spans="3:16" ht="42.75" customHeight="1">
      <c r="C77" s="646"/>
      <c r="D77" s="646"/>
      <c r="E77" s="646"/>
      <c r="F77" s="646"/>
      <c r="G77" s="646"/>
      <c r="H77" s="646"/>
      <c r="I77" s="646"/>
      <c r="J77" s="646"/>
      <c r="K77" s="646"/>
      <c r="L77" s="646"/>
      <c r="M77" s="646"/>
      <c r="N77" s="646"/>
    </row>
    <row r="78" spans="3:16">
      <c r="C78" s="59"/>
      <c r="D78" s="59"/>
      <c r="E78" s="59"/>
      <c r="F78" s="59"/>
      <c r="G78" s="59"/>
      <c r="H78" s="59"/>
      <c r="I78" s="59"/>
      <c r="J78" s="59"/>
      <c r="K78" s="59"/>
      <c r="L78" s="59"/>
      <c r="M78" s="59"/>
      <c r="N78" s="59"/>
    </row>
    <row r="79" spans="3:16">
      <c r="C79" s="98" t="s">
        <v>518</v>
      </c>
      <c r="D79" s="29"/>
      <c r="E79" s="29"/>
      <c r="F79" s="29"/>
      <c r="G79" s="29"/>
      <c r="H79" s="29"/>
      <c r="I79" s="29"/>
      <c r="J79" s="29"/>
      <c r="K79" s="29"/>
      <c r="L79" s="29"/>
      <c r="M79" s="29"/>
      <c r="N79" s="29"/>
      <c r="O79" s="46"/>
      <c r="P79" s="46"/>
    </row>
    <row r="80" spans="3:16" ht="271.5" customHeight="1">
      <c r="C80" s="670" t="s">
        <v>519</v>
      </c>
      <c r="D80" s="670"/>
      <c r="E80" s="670"/>
      <c r="F80" s="670"/>
      <c r="G80" s="670"/>
      <c r="H80" s="670"/>
      <c r="I80" s="670"/>
      <c r="J80" s="670"/>
      <c r="K80" s="670"/>
      <c r="L80" s="670"/>
      <c r="M80" s="670"/>
      <c r="N80" s="670"/>
      <c r="O80" s="668"/>
      <c r="P80" s="668"/>
    </row>
    <row r="81" spans="3:16">
      <c r="C81" s="381"/>
      <c r="D81" s="381"/>
      <c r="E81" s="381"/>
      <c r="F81" s="381"/>
      <c r="G81" s="381"/>
      <c r="H81" s="381"/>
      <c r="I81" s="381"/>
      <c r="J81" s="381"/>
      <c r="K81" s="381"/>
      <c r="L81" s="381"/>
      <c r="M81" s="381"/>
      <c r="N81" s="381"/>
      <c r="O81" s="381"/>
      <c r="P81" s="465"/>
    </row>
    <row r="82" spans="3:16" ht="21">
      <c r="C82" s="13" t="s">
        <v>520</v>
      </c>
      <c r="D82" s="13"/>
      <c r="E82" s="13"/>
      <c r="F82" s="13"/>
      <c r="G82" s="13"/>
      <c r="H82" s="13"/>
      <c r="I82" s="13"/>
      <c r="J82" s="425"/>
      <c r="K82" s="425"/>
      <c r="L82" s="425"/>
      <c r="M82" s="425"/>
      <c r="N82" s="425"/>
      <c r="O82" s="108"/>
      <c r="P82" s="108"/>
    </row>
    <row r="83" spans="3:16">
      <c r="D83" s="126"/>
      <c r="H83" s="46"/>
      <c r="K83" s="34"/>
      <c r="L83" s="107"/>
      <c r="M83" s="107"/>
      <c r="N83" s="464"/>
      <c r="O83" s="465"/>
      <c r="P83" s="465"/>
    </row>
    <row r="84" spans="3:16">
      <c r="C84" s="98" t="s">
        <v>521</v>
      </c>
      <c r="D84" s="29"/>
      <c r="E84" s="29"/>
      <c r="F84" s="29"/>
      <c r="G84" s="29"/>
      <c r="H84" s="29"/>
      <c r="I84" s="29"/>
      <c r="J84" s="29"/>
      <c r="K84" s="29"/>
      <c r="L84" s="29"/>
      <c r="M84" s="29"/>
      <c r="N84" s="29"/>
      <c r="O84" s="34"/>
      <c r="P84" s="34"/>
    </row>
    <row r="85" spans="3:16" ht="160.5" customHeight="1">
      <c r="C85" s="686" t="s">
        <v>522</v>
      </c>
      <c r="D85" s="693"/>
      <c r="E85" s="693"/>
      <c r="F85" s="693"/>
      <c r="G85" s="693"/>
      <c r="H85" s="693"/>
      <c r="I85" s="693"/>
      <c r="J85" s="693"/>
      <c r="K85" s="693"/>
      <c r="L85" s="693"/>
      <c r="M85" s="693"/>
      <c r="N85" s="693"/>
      <c r="O85" s="668"/>
      <c r="P85" s="668"/>
    </row>
    <row r="86" spans="3:16">
      <c r="C86" s="34"/>
      <c r="D86" s="34"/>
      <c r="E86" s="34"/>
      <c r="F86" s="34"/>
      <c r="G86" s="34"/>
      <c r="H86" s="34"/>
      <c r="I86" s="34"/>
      <c r="J86" s="34"/>
      <c r="K86" s="34"/>
      <c r="L86" s="34"/>
      <c r="M86" s="34"/>
      <c r="N86" s="34"/>
      <c r="O86" s="34"/>
      <c r="P86" s="34"/>
    </row>
    <row r="87" spans="3:16">
      <c r="C87" s="98" t="s">
        <v>523</v>
      </c>
      <c r="D87" s="29"/>
      <c r="E87" s="29"/>
      <c r="F87" s="29"/>
      <c r="G87" s="29"/>
      <c r="H87" s="29"/>
      <c r="I87" s="29"/>
      <c r="J87" s="29"/>
      <c r="K87" s="29"/>
      <c r="L87" s="29"/>
      <c r="M87" s="29"/>
      <c r="N87" s="29"/>
      <c r="O87" s="34"/>
      <c r="P87" s="34"/>
    </row>
    <row r="88" spans="3:16">
      <c r="C88" s="670" t="s">
        <v>524</v>
      </c>
      <c r="D88" s="670"/>
      <c r="E88" s="670"/>
      <c r="F88" s="670"/>
      <c r="G88" s="670"/>
      <c r="H88" s="670"/>
      <c r="I88" s="670"/>
      <c r="J88" s="670"/>
      <c r="K88" s="670"/>
      <c r="L88" s="670"/>
      <c r="M88" s="670"/>
      <c r="N88" s="670"/>
      <c r="O88" s="668"/>
      <c r="P88" s="668"/>
    </row>
    <row r="89" spans="3:16">
      <c r="C89" s="59"/>
      <c r="D89" s="59"/>
      <c r="E89" s="59"/>
      <c r="F89" s="59"/>
      <c r="G89" s="59"/>
      <c r="H89" s="59"/>
      <c r="I89" s="59"/>
      <c r="J89" s="59"/>
      <c r="K89" s="59"/>
      <c r="L89" s="59"/>
      <c r="M89" s="59"/>
      <c r="N89" s="59"/>
      <c r="O89" s="59"/>
      <c r="P89" s="59"/>
    </row>
    <row r="90" spans="3:16" ht="21">
      <c r="C90" s="13" t="s">
        <v>525</v>
      </c>
      <c r="D90" s="13"/>
      <c r="E90" s="13"/>
      <c r="F90" s="13"/>
      <c r="G90" s="425"/>
      <c r="H90" s="425"/>
      <c r="I90" s="425"/>
      <c r="J90" s="425"/>
      <c r="K90" s="425"/>
      <c r="L90" s="425"/>
      <c r="M90" s="425"/>
      <c r="N90" s="425"/>
      <c r="O90" s="668"/>
      <c r="P90" s="668"/>
    </row>
    <row r="91" spans="3:16">
      <c r="D91" s="126"/>
      <c r="H91" s="46"/>
      <c r="K91" s="34"/>
      <c r="L91" s="107"/>
      <c r="M91" s="107"/>
      <c r="N91" s="464"/>
      <c r="O91" s="34"/>
      <c r="P91" s="34"/>
    </row>
    <row r="92" spans="3:16">
      <c r="C92" s="98" t="s">
        <v>526</v>
      </c>
      <c r="D92" s="29"/>
      <c r="E92" s="29"/>
      <c r="F92" s="29"/>
      <c r="G92" s="29"/>
      <c r="H92" s="29"/>
      <c r="I92" s="29"/>
      <c r="J92" s="29"/>
      <c r="K92" s="29"/>
      <c r="L92" s="29"/>
      <c r="M92" s="29"/>
      <c r="N92" s="29"/>
      <c r="O92" s="668"/>
      <c r="P92" s="668"/>
    </row>
    <row r="93" spans="3:16" ht="297.95" customHeight="1">
      <c r="C93" s="686" t="s">
        <v>527</v>
      </c>
      <c r="D93" s="686"/>
      <c r="E93" s="686"/>
      <c r="F93" s="686"/>
      <c r="G93" s="686"/>
      <c r="H93" s="686"/>
      <c r="I93" s="686"/>
      <c r="J93" s="686"/>
      <c r="K93" s="686"/>
      <c r="L93" s="686"/>
      <c r="M93" s="686"/>
      <c r="N93" s="686"/>
    </row>
    <row r="94" spans="3:16" ht="180" customHeight="1">
      <c r="C94" s="635"/>
      <c r="D94" s="635"/>
      <c r="E94" s="635"/>
      <c r="F94" s="635"/>
      <c r="G94" s="635"/>
      <c r="H94" s="635"/>
      <c r="I94" s="635"/>
      <c r="J94" s="635"/>
      <c r="K94" s="635"/>
      <c r="L94" s="635"/>
      <c r="M94" s="635"/>
      <c r="N94" s="635"/>
      <c r="O94" s="46"/>
      <c r="P94" s="34"/>
    </row>
    <row r="95" spans="3:16" ht="18.75" customHeight="1">
      <c r="C95" s="576"/>
      <c r="D95" s="576"/>
      <c r="E95" s="576"/>
      <c r="F95" s="576"/>
      <c r="G95" s="576"/>
      <c r="H95" s="576"/>
      <c r="I95" s="576"/>
      <c r="J95" s="576"/>
      <c r="K95" s="576"/>
      <c r="L95" s="576"/>
      <c r="M95" s="576"/>
      <c r="N95" s="576"/>
      <c r="O95" s="46"/>
      <c r="P95" s="34"/>
    </row>
    <row r="96" spans="3:16">
      <c r="C96" s="98" t="s">
        <v>528</v>
      </c>
      <c r="D96" s="29"/>
      <c r="E96" s="29"/>
      <c r="F96" s="29"/>
      <c r="G96" s="29"/>
      <c r="H96" s="29"/>
      <c r="I96" s="29"/>
      <c r="J96" s="29"/>
      <c r="K96" s="29"/>
      <c r="L96" s="29"/>
      <c r="M96" s="29"/>
      <c r="N96" s="29"/>
    </row>
    <row r="97" spans="3:16" ht="84.95" customHeight="1">
      <c r="C97" s="670" t="s">
        <v>529</v>
      </c>
      <c r="D97" s="670"/>
      <c r="E97" s="670"/>
      <c r="F97" s="670"/>
      <c r="G97" s="670"/>
      <c r="H97" s="670"/>
      <c r="I97" s="670"/>
      <c r="J97" s="670"/>
      <c r="K97" s="670"/>
      <c r="L97" s="670"/>
      <c r="M97" s="670"/>
      <c r="N97" s="670"/>
      <c r="O97" s="46"/>
      <c r="P97" s="34"/>
    </row>
    <row r="99" spans="3:16" ht="21">
      <c r="C99" s="13" t="s">
        <v>530</v>
      </c>
      <c r="D99" s="13"/>
      <c r="E99" s="13"/>
      <c r="F99" s="13"/>
      <c r="G99" s="425"/>
      <c r="H99" s="425"/>
      <c r="I99" s="425"/>
      <c r="J99" s="425"/>
      <c r="K99" s="425"/>
      <c r="L99" s="425"/>
      <c r="M99" s="425"/>
      <c r="N99" s="425"/>
      <c r="O99" s="46"/>
      <c r="P99" s="34"/>
    </row>
    <row r="100" spans="3:16">
      <c r="D100" s="126"/>
      <c r="H100" s="46"/>
      <c r="K100" s="34"/>
      <c r="L100" s="107"/>
      <c r="M100" s="107"/>
      <c r="N100" s="464"/>
    </row>
    <row r="101" spans="3:16">
      <c r="C101" s="98" t="s">
        <v>531</v>
      </c>
      <c r="D101" s="29"/>
      <c r="E101" s="29"/>
      <c r="F101" s="29"/>
      <c r="G101" s="29"/>
      <c r="H101" s="29"/>
      <c r="I101" s="29"/>
      <c r="J101" s="29"/>
      <c r="K101" s="29"/>
      <c r="L101" s="29"/>
      <c r="M101" s="29"/>
      <c r="N101" s="29"/>
      <c r="O101" s="46"/>
      <c r="P101" s="34"/>
    </row>
    <row r="102" spans="3:16" ht="144.6" customHeight="1">
      <c r="C102" s="686" t="s">
        <v>532</v>
      </c>
      <c r="D102" s="686"/>
      <c r="E102" s="686"/>
      <c r="F102" s="686"/>
      <c r="G102" s="686"/>
      <c r="H102" s="686"/>
      <c r="I102" s="686"/>
      <c r="J102" s="686"/>
      <c r="K102" s="686"/>
      <c r="L102" s="686"/>
      <c r="M102" s="686"/>
      <c r="N102" s="686"/>
    </row>
    <row r="103" spans="3:16">
      <c r="C103" s="34"/>
      <c r="D103" s="34"/>
      <c r="E103" s="34"/>
      <c r="F103" s="34"/>
      <c r="G103" s="34"/>
      <c r="H103" s="34"/>
      <c r="I103" s="34"/>
      <c r="J103" s="34"/>
      <c r="K103" s="34"/>
      <c r="L103" s="34"/>
      <c r="M103" s="34"/>
      <c r="N103" s="34"/>
      <c r="O103" s="46"/>
      <c r="P103" s="34"/>
    </row>
    <row r="104" spans="3:16">
      <c r="C104" s="98" t="s">
        <v>533</v>
      </c>
      <c r="D104" s="29"/>
      <c r="E104" s="29"/>
      <c r="F104" s="29"/>
      <c r="G104" s="29"/>
      <c r="H104" s="29"/>
      <c r="I104" s="29"/>
      <c r="J104" s="29"/>
      <c r="K104" s="29"/>
      <c r="L104" s="29"/>
      <c r="M104" s="29"/>
      <c r="N104" s="29"/>
    </row>
    <row r="105" spans="3:16" ht="121.5" customHeight="1">
      <c r="C105" s="686" t="s">
        <v>534</v>
      </c>
      <c r="D105" s="686"/>
      <c r="E105" s="686"/>
      <c r="F105" s="686"/>
      <c r="G105" s="686"/>
      <c r="H105" s="686"/>
      <c r="I105" s="686"/>
      <c r="J105" s="686"/>
      <c r="K105" s="686"/>
      <c r="L105" s="686"/>
      <c r="M105" s="686"/>
      <c r="N105" s="686"/>
      <c r="O105" s="46"/>
      <c r="P105" s="34"/>
    </row>
    <row r="106" spans="3:16">
      <c r="N106" s="478"/>
    </row>
    <row r="107" spans="3:16" ht="21">
      <c r="C107" s="13" t="s">
        <v>535</v>
      </c>
      <c r="D107" s="13"/>
      <c r="E107" s="13"/>
      <c r="F107" s="13"/>
      <c r="G107" s="13"/>
      <c r="H107" s="13"/>
      <c r="I107" s="425"/>
      <c r="J107" s="425"/>
      <c r="K107" s="425"/>
      <c r="L107" s="425"/>
      <c r="M107" s="425"/>
      <c r="N107" s="425"/>
      <c r="O107" s="46"/>
      <c r="P107" s="34"/>
    </row>
    <row r="108" spans="3:16">
      <c r="D108" s="126"/>
      <c r="H108" s="46"/>
      <c r="K108" s="34"/>
      <c r="L108" s="107"/>
      <c r="M108" s="107"/>
      <c r="N108" s="464"/>
    </row>
    <row r="109" spans="3:16">
      <c r="C109" s="98" t="s">
        <v>536</v>
      </c>
      <c r="D109" s="29"/>
      <c r="E109" s="29"/>
      <c r="F109" s="29"/>
      <c r="G109" s="29"/>
      <c r="H109" s="29"/>
      <c r="I109" s="29"/>
      <c r="J109" s="29"/>
      <c r="K109" s="29"/>
      <c r="L109" s="29"/>
      <c r="M109" s="29"/>
      <c r="N109" s="29"/>
      <c r="O109" s="46"/>
      <c r="P109" s="34"/>
    </row>
    <row r="110" spans="3:16" ht="224.45" customHeight="1">
      <c r="C110" s="686" t="s">
        <v>537</v>
      </c>
      <c r="D110" s="686"/>
      <c r="E110" s="686"/>
      <c r="F110" s="686"/>
      <c r="G110" s="686"/>
      <c r="H110" s="686"/>
      <c r="I110" s="686"/>
      <c r="J110" s="686"/>
      <c r="K110" s="686"/>
      <c r="L110" s="686"/>
      <c r="M110" s="686"/>
      <c r="N110" s="686"/>
    </row>
    <row r="111" spans="3:16" ht="120" customHeight="1">
      <c r="C111" s="635"/>
      <c r="D111" s="635"/>
      <c r="E111" s="635"/>
      <c r="F111" s="635"/>
      <c r="G111" s="635"/>
      <c r="H111" s="635"/>
      <c r="I111" s="635"/>
      <c r="J111" s="635"/>
      <c r="K111" s="635"/>
      <c r="L111" s="635"/>
      <c r="M111" s="635"/>
      <c r="N111" s="635"/>
    </row>
    <row r="112" spans="3:16">
      <c r="C112" s="46"/>
      <c r="D112" s="46"/>
      <c r="E112" s="46"/>
      <c r="F112" s="46"/>
      <c r="G112" s="46"/>
      <c r="H112" s="46"/>
      <c r="I112" s="46"/>
      <c r="J112" s="46"/>
      <c r="K112" s="46"/>
      <c r="L112" s="46"/>
      <c r="M112" s="46"/>
      <c r="N112" s="46"/>
      <c r="O112" s="46"/>
      <c r="P112" s="34"/>
    </row>
    <row r="113" spans="3:16" ht="21">
      <c r="C113" s="13" t="s">
        <v>538</v>
      </c>
      <c r="D113" s="13"/>
      <c r="E113" s="13"/>
      <c r="F113" s="13"/>
      <c r="G113" s="13"/>
      <c r="H113" s="13"/>
      <c r="I113" s="425"/>
      <c r="J113" s="425"/>
      <c r="K113" s="425"/>
      <c r="L113" s="425"/>
      <c r="M113" s="425"/>
      <c r="N113" s="425"/>
    </row>
    <row r="114" spans="3:16">
      <c r="D114" s="126"/>
      <c r="H114" s="46"/>
      <c r="K114" s="34"/>
      <c r="L114" s="107"/>
      <c r="M114" s="107"/>
      <c r="N114" s="464"/>
      <c r="O114" s="46"/>
      <c r="P114" s="34"/>
    </row>
    <row r="115" spans="3:16">
      <c r="C115" s="98" t="s">
        <v>539</v>
      </c>
      <c r="D115" s="29"/>
      <c r="E115" s="29"/>
      <c r="F115" s="29"/>
      <c r="G115" s="29"/>
      <c r="H115" s="29"/>
      <c r="I115" s="29"/>
      <c r="J115" s="29"/>
      <c r="K115" s="29"/>
      <c r="L115" s="29"/>
      <c r="M115" s="29"/>
      <c r="N115" s="29"/>
    </row>
    <row r="116" spans="3:16" ht="213.95" customHeight="1">
      <c r="C116" s="686" t="s">
        <v>540</v>
      </c>
      <c r="D116" s="686"/>
      <c r="E116" s="686"/>
      <c r="F116" s="686"/>
      <c r="G116" s="686"/>
      <c r="H116" s="686"/>
      <c r="I116" s="686"/>
      <c r="J116" s="686"/>
      <c r="K116" s="686"/>
      <c r="L116" s="686"/>
      <c r="M116" s="686"/>
      <c r="N116" s="686"/>
      <c r="O116" s="46"/>
      <c r="P116" s="34"/>
    </row>
    <row r="117" spans="3:16">
      <c r="C117" s="34"/>
      <c r="D117" s="34"/>
      <c r="E117" s="34"/>
      <c r="F117" s="34"/>
      <c r="G117" s="34"/>
      <c r="H117" s="34"/>
      <c r="I117" s="34"/>
      <c r="J117" s="34"/>
      <c r="K117" s="34"/>
      <c r="L117" s="34"/>
      <c r="M117" s="34"/>
      <c r="N117" s="34"/>
    </row>
    <row r="118" spans="3:16">
      <c r="C118" s="98" t="s">
        <v>541</v>
      </c>
      <c r="D118" s="29"/>
      <c r="E118" s="29"/>
      <c r="F118" s="29"/>
      <c r="G118" s="29"/>
      <c r="H118" s="29"/>
      <c r="I118" s="29"/>
      <c r="J118" s="29"/>
      <c r="K118" s="29"/>
      <c r="L118" s="29"/>
      <c r="M118" s="29"/>
      <c r="N118" s="29"/>
      <c r="O118" s="46"/>
      <c r="P118" s="34"/>
    </row>
    <row r="119" spans="3:16" ht="102" customHeight="1">
      <c r="C119" s="686" t="s">
        <v>542</v>
      </c>
      <c r="D119" s="686"/>
      <c r="E119" s="686"/>
      <c r="F119" s="686"/>
      <c r="G119" s="686"/>
      <c r="H119" s="686"/>
      <c r="I119" s="686"/>
      <c r="J119" s="686"/>
      <c r="K119" s="686"/>
      <c r="L119" s="686"/>
      <c r="M119" s="686"/>
      <c r="N119" s="686"/>
    </row>
    <row r="120" spans="3:16">
      <c r="C120" s="98" t="s">
        <v>543</v>
      </c>
      <c r="D120" s="29"/>
      <c r="E120" s="29"/>
      <c r="F120" s="29"/>
      <c r="G120" s="29"/>
      <c r="H120" s="29"/>
      <c r="I120" s="29"/>
      <c r="J120" s="29"/>
      <c r="K120" s="29"/>
      <c r="L120" s="29"/>
      <c r="M120" s="29"/>
      <c r="N120" s="29"/>
      <c r="O120" s="46"/>
      <c r="P120" s="34"/>
    </row>
    <row r="121" spans="3:16" ht="36" customHeight="1">
      <c r="C121" s="670" t="s">
        <v>544</v>
      </c>
      <c r="D121" s="670"/>
      <c r="E121" s="670"/>
      <c r="F121" s="670"/>
      <c r="G121" s="670"/>
      <c r="H121" s="670"/>
      <c r="I121" s="670"/>
      <c r="J121" s="670"/>
      <c r="K121" s="670"/>
      <c r="L121" s="670"/>
      <c r="M121" s="670"/>
      <c r="N121" s="670"/>
    </row>
    <row r="122" spans="3:16">
      <c r="C122" s="97"/>
      <c r="D122" s="34"/>
      <c r="E122" s="34"/>
      <c r="F122" s="34"/>
      <c r="G122" s="34"/>
      <c r="H122" s="34"/>
      <c r="I122" s="34"/>
      <c r="J122" s="34"/>
      <c r="K122" s="34"/>
      <c r="L122" s="34"/>
      <c r="M122" s="34"/>
      <c r="N122" s="34"/>
    </row>
    <row r="123" spans="3:16" ht="21">
      <c r="C123" s="13" t="s">
        <v>545</v>
      </c>
      <c r="D123" s="13"/>
      <c r="E123" s="13"/>
      <c r="F123" s="13"/>
      <c r="G123" s="425"/>
      <c r="H123" s="425"/>
      <c r="I123" s="425"/>
      <c r="J123" s="425"/>
      <c r="K123" s="425"/>
      <c r="L123" s="425"/>
      <c r="M123" s="425"/>
      <c r="N123" s="425"/>
    </row>
    <row r="124" spans="3:16">
      <c r="D124" s="126"/>
      <c r="H124" s="46"/>
      <c r="K124" s="34"/>
      <c r="L124" s="107"/>
      <c r="M124" s="107"/>
      <c r="N124" s="464"/>
    </row>
    <row r="125" spans="3:16">
      <c r="C125" s="98" t="s">
        <v>546</v>
      </c>
      <c r="D125" s="29"/>
      <c r="E125" s="29"/>
      <c r="F125" s="29"/>
      <c r="G125" s="29"/>
      <c r="H125" s="29"/>
      <c r="I125" s="29"/>
      <c r="J125" s="29"/>
      <c r="K125" s="29"/>
      <c r="L125" s="29"/>
      <c r="M125" s="29"/>
      <c r="N125" s="29"/>
    </row>
    <row r="126" spans="3:16" ht="59.25" customHeight="1">
      <c r="C126" s="667" t="s">
        <v>547</v>
      </c>
      <c r="D126" s="667"/>
      <c r="E126" s="667"/>
      <c r="F126" s="667"/>
      <c r="G126" s="667"/>
      <c r="H126" s="667"/>
      <c r="I126" s="667"/>
      <c r="J126" s="667"/>
      <c r="K126" s="667"/>
      <c r="L126" s="667"/>
      <c r="M126" s="667"/>
      <c r="N126" s="667"/>
    </row>
    <row r="127" spans="3:16">
      <c r="C127" s="34"/>
      <c r="D127" s="34"/>
      <c r="E127" s="34"/>
      <c r="F127" s="34"/>
      <c r="G127" s="34"/>
      <c r="H127" s="34"/>
      <c r="I127" s="34"/>
      <c r="J127" s="34"/>
      <c r="K127" s="34"/>
      <c r="L127" s="34"/>
      <c r="M127" s="34"/>
      <c r="N127" s="34"/>
    </row>
    <row r="128" spans="3:16" ht="47.1" customHeight="1">
      <c r="C128" s="666" t="s">
        <v>548</v>
      </c>
      <c r="D128" s="666"/>
      <c r="E128" s="666"/>
      <c r="F128" s="666"/>
      <c r="G128" s="666"/>
      <c r="H128" s="666"/>
      <c r="I128" s="666"/>
      <c r="J128" s="666"/>
      <c r="K128" s="666"/>
      <c r="L128" s="666"/>
      <c r="M128" s="666"/>
      <c r="N128" s="666"/>
    </row>
    <row r="129" spans="3:16" ht="143.25" customHeight="1">
      <c r="C129" s="686" t="s">
        <v>549</v>
      </c>
      <c r="D129" s="686"/>
      <c r="E129" s="686"/>
      <c r="F129" s="686"/>
      <c r="G129" s="686"/>
      <c r="H129" s="686"/>
      <c r="I129" s="686"/>
      <c r="J129" s="686"/>
      <c r="K129" s="686"/>
      <c r="L129" s="686"/>
      <c r="M129" s="686"/>
      <c r="N129" s="686"/>
    </row>
    <row r="131" spans="3:16" ht="21">
      <c r="C131" s="13" t="s">
        <v>550</v>
      </c>
      <c r="D131" s="13"/>
      <c r="E131" s="13"/>
      <c r="F131" s="13"/>
      <c r="G131" s="13"/>
      <c r="H131" s="425"/>
      <c r="I131" s="425"/>
      <c r="J131" s="425"/>
      <c r="K131" s="425"/>
      <c r="L131" s="425"/>
      <c r="M131" s="425"/>
      <c r="N131" s="425"/>
    </row>
    <row r="132" spans="3:16">
      <c r="D132" s="126"/>
      <c r="H132" s="46"/>
      <c r="K132" s="34"/>
      <c r="L132" s="107"/>
      <c r="M132" s="107"/>
      <c r="N132" s="464"/>
    </row>
    <row r="133" spans="3:16" ht="27.75" customHeight="1">
      <c r="C133" s="98" t="s">
        <v>551</v>
      </c>
      <c r="D133" s="29"/>
      <c r="E133" s="29"/>
      <c r="F133" s="29"/>
      <c r="G133" s="29"/>
      <c r="H133" s="29"/>
      <c r="I133" s="29"/>
      <c r="J133" s="29"/>
      <c r="K133" s="29"/>
      <c r="L133" s="29"/>
      <c r="M133" s="29"/>
      <c r="N133" s="29"/>
    </row>
    <row r="134" spans="3:16" ht="318.75" customHeight="1">
      <c r="C134" s="670" t="s">
        <v>552</v>
      </c>
      <c r="D134" s="670"/>
      <c r="E134" s="670"/>
      <c r="F134" s="670"/>
      <c r="G134" s="670"/>
      <c r="H134" s="670"/>
      <c r="I134" s="670"/>
      <c r="J134" s="670"/>
      <c r="K134" s="670"/>
      <c r="L134" s="670"/>
      <c r="M134" s="670"/>
      <c r="N134" s="670"/>
    </row>
    <row r="135" spans="3:16">
      <c r="C135" s="34"/>
      <c r="D135" s="34"/>
      <c r="E135" s="34"/>
      <c r="F135" s="34"/>
      <c r="G135" s="34"/>
      <c r="H135" s="34"/>
      <c r="I135" s="34"/>
      <c r="J135" s="34"/>
      <c r="K135" s="34"/>
      <c r="L135" s="34"/>
      <c r="M135" s="34"/>
      <c r="N135" s="34"/>
    </row>
    <row r="136" spans="3:16">
      <c r="C136" s="666" t="s">
        <v>553</v>
      </c>
      <c r="D136" s="666"/>
      <c r="E136" s="666"/>
      <c r="F136" s="666"/>
      <c r="G136" s="666"/>
      <c r="H136" s="666"/>
      <c r="I136" s="666"/>
      <c r="J136" s="666"/>
      <c r="K136" s="666"/>
      <c r="L136" s="666"/>
      <c r="M136" s="666"/>
      <c r="N136" s="666"/>
    </row>
    <row r="137" spans="3:16" ht="31.5" customHeight="1">
      <c r="C137" s="646" t="s">
        <v>554</v>
      </c>
      <c r="D137" s="646"/>
      <c r="E137" s="646"/>
      <c r="F137" s="646"/>
      <c r="G137" s="646"/>
      <c r="H137" s="646"/>
      <c r="I137" s="646"/>
      <c r="J137" s="646"/>
      <c r="K137" s="646"/>
      <c r="L137" s="646"/>
      <c r="M137" s="646"/>
      <c r="N137" s="646"/>
      <c r="O137" s="646"/>
      <c r="P137" s="646"/>
    </row>
    <row r="139" spans="3:16" ht="21">
      <c r="C139" s="13" t="s">
        <v>555</v>
      </c>
      <c r="D139" s="13"/>
      <c r="E139" s="13"/>
      <c r="F139" s="13"/>
      <c r="G139" s="425"/>
      <c r="H139" s="425"/>
      <c r="I139" s="425"/>
      <c r="J139" s="425"/>
      <c r="K139" s="425"/>
      <c r="L139" s="425"/>
      <c r="M139" s="425"/>
      <c r="N139" s="425"/>
    </row>
    <row r="140" spans="3:16" ht="38.25" customHeight="1">
      <c r="C140" s="666" t="s">
        <v>556</v>
      </c>
      <c r="D140" s="666"/>
      <c r="E140" s="666"/>
      <c r="F140" s="666"/>
      <c r="G140" s="666"/>
      <c r="H140" s="666"/>
      <c r="I140" s="666"/>
      <c r="J140" s="666"/>
      <c r="K140" s="666"/>
      <c r="L140" s="666"/>
      <c r="M140" s="666"/>
      <c r="N140" s="666"/>
    </row>
    <row r="141" spans="3:16" ht="47.25" customHeight="1">
      <c r="C141" s="670" t="s">
        <v>557</v>
      </c>
      <c r="D141" s="670"/>
      <c r="E141" s="670"/>
      <c r="F141" s="670"/>
      <c r="G141" s="670"/>
      <c r="H141" s="670"/>
      <c r="I141" s="670"/>
      <c r="J141" s="670"/>
      <c r="K141" s="670"/>
      <c r="L141" s="670"/>
      <c r="M141" s="670"/>
      <c r="N141" s="670"/>
      <c r="O141" s="103"/>
      <c r="P141" s="103"/>
    </row>
    <row r="142" spans="3:16">
      <c r="C142" s="265"/>
      <c r="D142" s="265"/>
      <c r="E142" s="265"/>
      <c r="F142" s="265"/>
      <c r="G142" s="265"/>
      <c r="H142" s="265"/>
      <c r="I142" s="265"/>
      <c r="J142" s="265"/>
      <c r="K142" s="265"/>
      <c r="L142" s="265"/>
      <c r="M142" s="265"/>
      <c r="N142" s="265"/>
      <c r="O142" s="103"/>
      <c r="P142" s="103"/>
    </row>
    <row r="143" spans="3:16" ht="38.25" customHeight="1">
      <c r="C143" s="666" t="s">
        <v>558</v>
      </c>
      <c r="D143" s="666"/>
      <c r="E143" s="666"/>
      <c r="F143" s="666"/>
      <c r="G143" s="666"/>
      <c r="H143" s="666"/>
      <c r="I143" s="666"/>
      <c r="J143" s="666"/>
      <c r="K143" s="666"/>
      <c r="L143" s="666"/>
      <c r="M143" s="666"/>
      <c r="N143" s="666"/>
    </row>
    <row r="144" spans="3:16" ht="47.25" customHeight="1">
      <c r="C144" s="670" t="s">
        <v>557</v>
      </c>
      <c r="D144" s="670"/>
      <c r="E144" s="670"/>
      <c r="F144" s="670"/>
      <c r="G144" s="670"/>
      <c r="H144" s="670"/>
      <c r="I144" s="670"/>
      <c r="J144" s="670"/>
      <c r="K144" s="670"/>
      <c r="L144" s="670"/>
      <c r="M144" s="670"/>
      <c r="N144" s="670"/>
      <c r="O144" s="103"/>
      <c r="P144" s="103"/>
    </row>
    <row r="145" spans="3:16" ht="38.25" customHeight="1">
      <c r="C145" s="666" t="s">
        <v>559</v>
      </c>
      <c r="D145" s="666"/>
      <c r="E145" s="666"/>
      <c r="F145" s="666"/>
      <c r="G145" s="666"/>
      <c r="H145" s="666"/>
      <c r="I145" s="666"/>
      <c r="J145" s="666"/>
      <c r="K145" s="666"/>
      <c r="L145" s="666"/>
      <c r="M145" s="666"/>
      <c r="N145" s="666"/>
    </row>
    <row r="146" spans="3:16" ht="31.5" customHeight="1">
      <c r="C146" s="685" t="s">
        <v>560</v>
      </c>
      <c r="D146" s="685"/>
      <c r="E146" s="685"/>
      <c r="F146" s="685"/>
      <c r="G146" s="685"/>
      <c r="H146" s="685"/>
      <c r="I146" s="685"/>
      <c r="J146" s="685"/>
      <c r="K146" s="685"/>
      <c r="L146" s="685"/>
      <c r="M146" s="685"/>
      <c r="N146" s="685"/>
      <c r="O146" s="104"/>
      <c r="P146" s="104"/>
    </row>
    <row r="147" spans="3:16" ht="15" customHeight="1">
      <c r="C147" s="381"/>
      <c r="D147" s="381"/>
      <c r="E147" s="381"/>
      <c r="F147" s="381"/>
      <c r="G147" s="381"/>
      <c r="H147" s="381"/>
      <c r="I147" s="381"/>
      <c r="J147" s="381"/>
      <c r="K147" s="381"/>
      <c r="L147" s="381"/>
      <c r="M147" s="381"/>
      <c r="N147" s="381"/>
    </row>
    <row r="148" spans="3:16" ht="15" customHeight="1">
      <c r="C148" s="381"/>
      <c r="D148" s="381"/>
      <c r="E148" s="381"/>
      <c r="F148" s="381"/>
      <c r="G148" s="381"/>
      <c r="H148" s="381"/>
      <c r="I148" s="381"/>
      <c r="J148" s="381"/>
      <c r="K148" s="381"/>
      <c r="L148" s="381"/>
      <c r="M148" s="381"/>
      <c r="N148" s="381"/>
    </row>
    <row r="149" spans="3:16" ht="15" customHeight="1">
      <c r="C149" s="381"/>
      <c r="D149" s="381"/>
      <c r="E149" s="381"/>
      <c r="F149" s="381"/>
      <c r="G149" s="381"/>
      <c r="H149" s="381"/>
      <c r="I149" s="381"/>
      <c r="J149" s="381"/>
      <c r="K149" s="381"/>
      <c r="L149" s="381"/>
      <c r="M149" s="381"/>
      <c r="N149" s="381"/>
    </row>
  </sheetData>
  <mergeCells count="67">
    <mergeCell ref="C11:N12"/>
    <mergeCell ref="C63:N65"/>
    <mergeCell ref="C8:N8"/>
    <mergeCell ref="C10:N10"/>
    <mergeCell ref="C49:N50"/>
    <mergeCell ref="C53:N53"/>
    <mergeCell ref="G40:H40"/>
    <mergeCell ref="G41:H41"/>
    <mergeCell ref="C19:F19"/>
    <mergeCell ref="C20:F20"/>
    <mergeCell ref="C21:F21"/>
    <mergeCell ref="C22:F22"/>
    <mergeCell ref="C28:F28"/>
    <mergeCell ref="C24:F24"/>
    <mergeCell ref="C25:F25"/>
    <mergeCell ref="C26:F26"/>
    <mergeCell ref="G42:H42"/>
    <mergeCell ref="G43:H43"/>
    <mergeCell ref="C40:F40"/>
    <mergeCell ref="C41:F41"/>
    <mergeCell ref="C42:F42"/>
    <mergeCell ref="C43:F43"/>
    <mergeCell ref="C17:F17"/>
    <mergeCell ref="C18:F18"/>
    <mergeCell ref="C15:M15"/>
    <mergeCell ref="C38:F38"/>
    <mergeCell ref="C39:F39"/>
    <mergeCell ref="G38:H38"/>
    <mergeCell ref="G39:H39"/>
    <mergeCell ref="C27:F27"/>
    <mergeCell ref="C23:F23"/>
    <mergeCell ref="C34:J34"/>
    <mergeCell ref="C57:N57"/>
    <mergeCell ref="O63:P63"/>
    <mergeCell ref="C59:N59"/>
    <mergeCell ref="C102:N102"/>
    <mergeCell ref="C105:N105"/>
    <mergeCell ref="O67:P67"/>
    <mergeCell ref="C70:N70"/>
    <mergeCell ref="C67:N67"/>
    <mergeCell ref="C88:N88"/>
    <mergeCell ref="O88:P88"/>
    <mergeCell ref="C80:N80"/>
    <mergeCell ref="O80:P80"/>
    <mergeCell ref="C85:N85"/>
    <mergeCell ref="O85:P85"/>
    <mergeCell ref="O90:P90"/>
    <mergeCell ref="O92:P92"/>
    <mergeCell ref="C110:N111"/>
    <mergeCell ref="C97:N97"/>
    <mergeCell ref="C93:N94"/>
    <mergeCell ref="C76:N77"/>
    <mergeCell ref="C140:N140"/>
    <mergeCell ref="C121:N121"/>
    <mergeCell ref="C137:P137"/>
    <mergeCell ref="C126:N126"/>
    <mergeCell ref="C129:N129"/>
    <mergeCell ref="C128:N128"/>
    <mergeCell ref="C134:N134"/>
    <mergeCell ref="C136:N136"/>
    <mergeCell ref="C116:N116"/>
    <mergeCell ref="C119:N119"/>
    <mergeCell ref="C141:N141"/>
    <mergeCell ref="C146:N146"/>
    <mergeCell ref="C143:N143"/>
    <mergeCell ref="C144:N144"/>
    <mergeCell ref="C145:N145"/>
  </mergeCells>
  <hyperlinks>
    <hyperlink ref="A4" location="'ÍNDICE REMISSIVO'!A1" display="Índice" xr:uid="{00000000-0004-0000-0D00-000000000000}"/>
    <hyperlink ref="L1" location="GRI!A1" display="GRI" xr:uid="{00000000-0004-0000-0D00-000001000000}"/>
    <hyperlink ref="M1" location="SASB!A1" display="SASB" xr:uid="{00000000-0004-0000-0D00-000002000000}"/>
    <hyperlink ref="K1" location="SOCIAL!A1" display="Social " xr:uid="{00000000-0004-0000-0D00-000003000000}"/>
    <hyperlink ref="F1" location="ÍNDICE!A1" display="Índice" xr:uid="{00000000-0004-0000-0D00-000004000000}"/>
    <hyperlink ref="G1" location="'TEMAS MATERIAIS'!A1" display="Temas materiais" xr:uid="{00000000-0004-0000-0D00-000005000000}"/>
    <hyperlink ref="H1" location="AMBIENTAL!A1" display="Ambiental" xr:uid="{00000000-0004-0000-0D00-000006000000}"/>
    <hyperlink ref="I1" location="ECONÔMICO!A1" display="Econômico " xr:uid="{00000000-0004-0000-0D00-000007000000}"/>
    <hyperlink ref="J1" location="GOVERNANÇA!A1" display="Governança " xr:uid="{00000000-0004-0000-0D00-000008000000}"/>
  </hyperlinks>
  <pageMargins left="0.511811024" right="0.511811024" top="0.78740157499999996" bottom="0.78740157499999996" header="0.31496062000000002" footer="0.31496062000000002"/>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70C0"/>
  </sheetPr>
  <dimension ref="A1:S123"/>
  <sheetViews>
    <sheetView showGridLines="0" zoomScale="80" zoomScaleNormal="80" workbookViewId="0">
      <selection activeCell="C16" sqref="C16:N16"/>
    </sheetView>
  </sheetViews>
  <sheetFormatPr defaultColWidth="9.140625" defaultRowHeight="18.600000000000001"/>
  <cols>
    <col min="1" max="1" width="2.85546875" style="7" customWidth="1"/>
    <col min="2" max="2" width="7.85546875" style="7" customWidth="1"/>
    <col min="3" max="4" width="9.140625" style="7"/>
    <col min="5" max="5" width="2.28515625" style="7" customWidth="1"/>
    <col min="6" max="13" width="22.42578125" style="7" customWidth="1"/>
    <col min="14" max="14" width="20.42578125" style="7" customWidth="1"/>
    <col min="15" max="15" width="9.140625" style="7"/>
    <col min="16" max="16" width="11" style="7" bestFit="1" customWidth="1"/>
    <col min="17" max="17" width="9.140625" style="7" customWidth="1"/>
    <col min="18" max="18" width="33.42578125" style="7" customWidth="1"/>
    <col min="19" max="23" width="9.140625" style="7"/>
    <col min="24" max="29" width="21" style="7" customWidth="1"/>
    <col min="30" max="16384" width="9.140625" style="7"/>
  </cols>
  <sheetData>
    <row r="1" spans="1:19" ht="45.95" customHeight="1">
      <c r="A1" s="459"/>
      <c r="B1" s="460" t="e" vm="1">
        <v>#VALUE!</v>
      </c>
      <c r="C1" s="460"/>
      <c r="D1" s="460"/>
      <c r="E1" s="460"/>
      <c r="F1" s="42" t="s">
        <v>0</v>
      </c>
      <c r="G1" s="42" t="s">
        <v>406</v>
      </c>
      <c r="H1" s="42" t="s">
        <v>2</v>
      </c>
      <c r="I1" s="42" t="s">
        <v>3</v>
      </c>
      <c r="J1" s="42" t="s">
        <v>4</v>
      </c>
      <c r="K1" s="42" t="s">
        <v>5</v>
      </c>
      <c r="L1" s="42" t="s">
        <v>6</v>
      </c>
      <c r="M1" s="42" t="s">
        <v>7</v>
      </c>
      <c r="N1" s="460"/>
    </row>
    <row r="2" spans="1:19">
      <c r="A2" s="15"/>
      <c r="B2" s="15"/>
      <c r="C2" s="15"/>
      <c r="D2" s="15"/>
      <c r="E2" s="15"/>
      <c r="F2" s="15"/>
      <c r="G2" s="15"/>
      <c r="H2" s="15"/>
      <c r="I2" s="15"/>
      <c r="J2" s="15"/>
      <c r="K2" s="15"/>
      <c r="L2" s="15"/>
      <c r="M2" s="15"/>
      <c r="N2" s="15"/>
    </row>
    <row r="3" spans="1:19" ht="28.5">
      <c r="A3" s="15"/>
      <c r="C3" s="36" t="s">
        <v>561</v>
      </c>
      <c r="D3" s="565"/>
      <c r="E3" s="565"/>
      <c r="F3" s="565"/>
      <c r="G3" s="565"/>
      <c r="H3" s="565"/>
      <c r="S3" s="21"/>
    </row>
    <row r="4" spans="1:19">
      <c r="A4" s="423" t="s">
        <v>9</v>
      </c>
      <c r="B4" s="424">
        <v>3</v>
      </c>
      <c r="C4" s="205"/>
    </row>
    <row r="5" spans="1:19" ht="21">
      <c r="A5" s="423"/>
      <c r="B5" s="424"/>
      <c r="C5" s="13" t="s">
        <v>562</v>
      </c>
      <c r="D5" s="13"/>
      <c r="E5" s="13"/>
      <c r="F5" s="13"/>
      <c r="G5" s="13"/>
      <c r="H5" s="425"/>
      <c r="I5" s="425"/>
      <c r="J5" s="425"/>
      <c r="K5" s="425"/>
      <c r="L5" s="425"/>
      <c r="M5" s="425"/>
      <c r="N5" s="425"/>
    </row>
    <row r="6" spans="1:19">
      <c r="A6" s="423"/>
      <c r="B6" s="424"/>
      <c r="C6" s="205"/>
    </row>
    <row r="7" spans="1:19">
      <c r="A7" s="423"/>
      <c r="B7" s="424"/>
      <c r="C7" s="98" t="s">
        <v>563</v>
      </c>
      <c r="D7" s="29"/>
      <c r="E7" s="29"/>
      <c r="F7" s="29"/>
      <c r="G7" s="29"/>
      <c r="H7" s="29"/>
      <c r="I7" s="29"/>
      <c r="J7" s="29"/>
      <c r="K7" s="29"/>
      <c r="L7" s="29"/>
      <c r="M7" s="29"/>
      <c r="N7" s="29"/>
      <c r="O7" s="245"/>
      <c r="P7" s="245"/>
    </row>
    <row r="8" spans="1:19" ht="48.75" customHeight="1">
      <c r="A8" s="423"/>
      <c r="B8" s="424"/>
      <c r="C8" s="704" t="s">
        <v>564</v>
      </c>
      <c r="D8" s="704"/>
      <c r="E8" s="704"/>
      <c r="F8" s="704"/>
      <c r="G8" s="704"/>
      <c r="H8" s="704"/>
      <c r="I8" s="704"/>
      <c r="J8" s="704"/>
      <c r="K8" s="704"/>
      <c r="L8" s="704"/>
      <c r="M8" s="704"/>
      <c r="N8" s="704"/>
    </row>
    <row r="9" spans="1:19">
      <c r="A9" s="423"/>
      <c r="B9" s="424"/>
      <c r="C9" s="461" t="s">
        <v>565</v>
      </c>
      <c r="D9" s="118"/>
      <c r="E9" s="118"/>
      <c r="F9" s="118"/>
      <c r="G9" s="118"/>
      <c r="H9" s="462"/>
      <c r="I9" s="463"/>
      <c r="J9" s="463"/>
      <c r="K9" s="34"/>
      <c r="L9" s="107"/>
      <c r="M9" s="107"/>
      <c r="N9" s="464"/>
      <c r="O9" s="465"/>
      <c r="P9" s="465"/>
    </row>
    <row r="10" spans="1:19" ht="21">
      <c r="A10" s="423"/>
      <c r="C10" s="13" t="s">
        <v>566</v>
      </c>
      <c r="D10" s="13"/>
      <c r="E10" s="13"/>
      <c r="F10" s="13"/>
      <c r="G10" s="425"/>
      <c r="H10" s="425"/>
      <c r="I10" s="425"/>
      <c r="J10" s="425"/>
      <c r="K10" s="425"/>
      <c r="L10" s="425"/>
      <c r="M10" s="425"/>
      <c r="N10" s="425"/>
    </row>
    <row r="11" spans="1:19">
      <c r="A11" s="423"/>
      <c r="C11" s="108"/>
      <c r="D11" s="108"/>
      <c r="E11" s="108"/>
      <c r="F11" s="108"/>
      <c r="G11" s="108"/>
      <c r="H11" s="108"/>
      <c r="I11" s="108"/>
      <c r="J11" s="108"/>
      <c r="K11" s="108"/>
      <c r="L11" s="108"/>
      <c r="M11" s="108"/>
      <c r="N11" s="108"/>
    </row>
    <row r="12" spans="1:19">
      <c r="A12" s="423"/>
      <c r="C12" s="98" t="s">
        <v>567</v>
      </c>
      <c r="D12" s="29"/>
      <c r="E12" s="29"/>
      <c r="F12" s="29"/>
      <c r="G12" s="29"/>
      <c r="H12" s="29"/>
      <c r="I12" s="29"/>
      <c r="J12" s="29"/>
      <c r="K12" s="29"/>
      <c r="L12" s="29"/>
      <c r="M12" s="29"/>
      <c r="N12" s="29"/>
    </row>
    <row r="13" spans="1:19" ht="159" customHeight="1">
      <c r="A13" s="15"/>
      <c r="C13" s="686" t="s">
        <v>568</v>
      </c>
      <c r="D13" s="686"/>
      <c r="E13" s="686"/>
      <c r="F13" s="686"/>
      <c r="G13" s="686"/>
      <c r="H13" s="686"/>
      <c r="I13" s="686"/>
      <c r="J13" s="686"/>
      <c r="K13" s="686"/>
      <c r="L13" s="686"/>
      <c r="M13" s="686"/>
      <c r="N13" s="686"/>
      <c r="Q13" s="466"/>
      <c r="R13" s="466"/>
    </row>
    <row r="14" spans="1:19">
      <c r="A14" s="15"/>
      <c r="C14" s="59"/>
      <c r="D14" s="59"/>
      <c r="E14" s="59"/>
      <c r="F14" s="59"/>
      <c r="G14" s="59"/>
      <c r="H14" s="59"/>
      <c r="I14" s="59"/>
      <c r="J14" s="59"/>
      <c r="K14" s="59"/>
      <c r="L14" s="59"/>
      <c r="M14" s="59"/>
      <c r="N14" s="46"/>
      <c r="Q14" s="466"/>
      <c r="R14" s="466"/>
    </row>
    <row r="15" spans="1:19">
      <c r="A15" s="15"/>
      <c r="C15" s="98" t="s">
        <v>569</v>
      </c>
      <c r="D15" s="98"/>
      <c r="E15" s="98"/>
      <c r="F15" s="98"/>
      <c r="G15" s="98"/>
      <c r="H15" s="98"/>
      <c r="I15" s="98"/>
      <c r="J15" s="98"/>
      <c r="K15" s="98"/>
      <c r="L15" s="98"/>
      <c r="M15" s="98"/>
      <c r="N15" s="98"/>
      <c r="O15" s="97"/>
      <c r="P15" s="97"/>
      <c r="Q15" s="466"/>
      <c r="R15" s="466"/>
    </row>
    <row r="16" spans="1:19" ht="107.1" customHeight="1">
      <c r="A16" s="15"/>
      <c r="C16" s="686" t="s">
        <v>570</v>
      </c>
      <c r="D16" s="686"/>
      <c r="E16" s="686"/>
      <c r="F16" s="686"/>
      <c r="G16" s="686"/>
      <c r="H16" s="686"/>
      <c r="I16" s="686"/>
      <c r="J16" s="686"/>
      <c r="K16" s="686"/>
      <c r="L16" s="686"/>
      <c r="M16" s="686"/>
      <c r="N16" s="686"/>
      <c r="O16" s="59"/>
      <c r="P16" s="59"/>
      <c r="Q16" s="466"/>
      <c r="R16" s="466"/>
    </row>
    <row r="17" spans="1:18">
      <c r="A17" s="15"/>
      <c r="C17" s="59"/>
      <c r="D17" s="59"/>
      <c r="E17" s="59"/>
      <c r="F17" s="59"/>
      <c r="G17" s="59"/>
      <c r="H17" s="59"/>
      <c r="I17" s="59"/>
      <c r="J17" s="59"/>
      <c r="K17" s="59"/>
      <c r="L17" s="59"/>
      <c r="M17" s="59"/>
      <c r="N17" s="59"/>
      <c r="O17" s="59"/>
      <c r="P17" s="59"/>
      <c r="Q17" s="466"/>
      <c r="R17" s="466"/>
    </row>
    <row r="18" spans="1:18">
      <c r="A18" s="15"/>
      <c r="C18" s="98" t="s">
        <v>571</v>
      </c>
      <c r="D18" s="98"/>
      <c r="E18" s="98"/>
      <c r="F18" s="98"/>
      <c r="G18" s="98"/>
      <c r="H18" s="98"/>
      <c r="I18" s="98"/>
      <c r="J18" s="98"/>
      <c r="K18" s="98"/>
      <c r="L18" s="98"/>
      <c r="M18" s="98"/>
      <c r="N18" s="98"/>
      <c r="O18" s="97"/>
      <c r="P18" s="97"/>
      <c r="Q18" s="466"/>
      <c r="R18" s="466"/>
    </row>
    <row r="19" spans="1:18" ht="157.5" customHeight="1">
      <c r="A19" s="15"/>
      <c r="C19" s="686" t="s">
        <v>572</v>
      </c>
      <c r="D19" s="686"/>
      <c r="E19" s="686"/>
      <c r="F19" s="686"/>
      <c r="G19" s="686"/>
      <c r="H19" s="686"/>
      <c r="I19" s="686"/>
      <c r="J19" s="686"/>
      <c r="K19" s="686"/>
      <c r="L19" s="686"/>
      <c r="M19" s="686"/>
      <c r="N19" s="59"/>
      <c r="O19" s="59"/>
      <c r="P19" s="59"/>
      <c r="Q19" s="466"/>
      <c r="R19" s="466"/>
    </row>
    <row r="20" spans="1:18">
      <c r="A20" s="15"/>
      <c r="C20" s="59"/>
      <c r="D20" s="59"/>
      <c r="E20" s="59"/>
      <c r="F20" s="59"/>
      <c r="G20" s="59"/>
      <c r="H20" s="59"/>
      <c r="I20" s="59"/>
      <c r="J20" s="59"/>
      <c r="K20" s="59"/>
      <c r="L20" s="59"/>
      <c r="M20" s="59"/>
      <c r="N20" s="59"/>
      <c r="O20" s="59"/>
      <c r="P20" s="59"/>
      <c r="Q20" s="466"/>
      <c r="R20" s="466"/>
    </row>
    <row r="21" spans="1:18">
      <c r="A21" s="15"/>
      <c r="C21" s="98" t="s">
        <v>573</v>
      </c>
      <c r="D21" s="98"/>
      <c r="E21" s="98"/>
      <c r="F21" s="98"/>
      <c r="G21" s="98"/>
      <c r="H21" s="98"/>
      <c r="I21" s="98"/>
      <c r="J21" s="98"/>
      <c r="K21" s="98"/>
      <c r="L21" s="98"/>
      <c r="M21" s="98"/>
      <c r="N21" s="59"/>
      <c r="O21" s="59"/>
      <c r="P21" s="59"/>
      <c r="Q21" s="466"/>
      <c r="R21" s="466"/>
    </row>
    <row r="22" spans="1:18" ht="60.6" customHeight="1">
      <c r="A22" s="15"/>
      <c r="C22" s="646" t="s">
        <v>574</v>
      </c>
      <c r="D22" s="646"/>
      <c r="E22" s="646"/>
      <c r="F22" s="646"/>
      <c r="G22" s="646"/>
      <c r="H22" s="646"/>
      <c r="I22" s="646"/>
      <c r="J22" s="646"/>
      <c r="K22" s="646"/>
      <c r="L22" s="646"/>
      <c r="M22" s="646"/>
      <c r="N22" s="59"/>
      <c r="O22" s="59"/>
      <c r="P22" s="59"/>
      <c r="Q22" s="466"/>
      <c r="R22" s="466"/>
    </row>
    <row r="23" spans="1:18">
      <c r="A23" s="15"/>
      <c r="C23" s="59"/>
      <c r="D23" s="59"/>
      <c r="E23" s="59"/>
      <c r="F23" s="59"/>
      <c r="G23" s="59"/>
      <c r="H23" s="59"/>
      <c r="I23" s="59"/>
      <c r="J23" s="59"/>
      <c r="K23" s="59"/>
      <c r="L23" s="59"/>
      <c r="M23" s="59"/>
      <c r="N23" s="59"/>
      <c r="O23" s="59"/>
      <c r="P23" s="59"/>
      <c r="Q23" s="466"/>
      <c r="R23" s="466"/>
    </row>
    <row r="24" spans="1:18">
      <c r="A24" s="15"/>
      <c r="C24" s="98" t="s">
        <v>575</v>
      </c>
      <c r="D24" s="98"/>
      <c r="E24" s="98"/>
      <c r="F24" s="98"/>
      <c r="G24" s="98"/>
      <c r="H24" s="98"/>
      <c r="I24" s="98"/>
      <c r="J24" s="98"/>
      <c r="K24" s="98"/>
      <c r="L24" s="98"/>
      <c r="M24" s="98"/>
      <c r="N24" s="59"/>
      <c r="O24" s="59"/>
      <c r="P24" s="59"/>
      <c r="Q24" s="466"/>
      <c r="R24" s="466"/>
    </row>
    <row r="25" spans="1:18">
      <c r="A25" s="15"/>
      <c r="C25" s="646" t="s">
        <v>576</v>
      </c>
      <c r="D25" s="646"/>
      <c r="E25" s="646"/>
      <c r="F25" s="646"/>
      <c r="G25" s="646"/>
      <c r="H25" s="646"/>
      <c r="I25" s="646"/>
      <c r="J25" s="646"/>
      <c r="K25" s="646"/>
      <c r="L25" s="646"/>
      <c r="M25" s="646"/>
      <c r="N25" s="59"/>
      <c r="O25" s="59"/>
      <c r="P25" s="59"/>
      <c r="Q25" s="466"/>
      <c r="R25" s="466"/>
    </row>
    <row r="26" spans="1:18">
      <c r="A26" s="15"/>
      <c r="C26" s="59"/>
      <c r="D26" s="59"/>
      <c r="E26" s="59"/>
      <c r="F26" s="59"/>
      <c r="G26" s="59"/>
      <c r="H26" s="59"/>
      <c r="I26" s="59"/>
      <c r="J26" s="59"/>
      <c r="K26" s="59"/>
      <c r="L26" s="59"/>
      <c r="M26" s="59"/>
      <c r="N26" s="59"/>
      <c r="O26" s="59"/>
      <c r="P26" s="59"/>
      <c r="Q26" s="466"/>
      <c r="R26" s="466"/>
    </row>
    <row r="27" spans="1:18">
      <c r="A27" s="15"/>
      <c r="C27" s="98" t="s">
        <v>577</v>
      </c>
      <c r="D27" s="98"/>
      <c r="E27" s="98"/>
      <c r="F27" s="98"/>
      <c r="G27" s="98"/>
      <c r="H27" s="98"/>
      <c r="I27" s="98"/>
      <c r="J27" s="98"/>
      <c r="K27" s="98"/>
      <c r="L27" s="98"/>
      <c r="M27" s="98"/>
      <c r="N27" s="59"/>
      <c r="O27" s="59"/>
      <c r="P27" s="59"/>
      <c r="Q27" s="466"/>
      <c r="R27" s="466"/>
    </row>
    <row r="28" spans="1:18" ht="33.75" customHeight="1">
      <c r="A28" s="15"/>
      <c r="C28" s="646" t="s">
        <v>578</v>
      </c>
      <c r="D28" s="646"/>
      <c r="E28" s="646"/>
      <c r="F28" s="646"/>
      <c r="G28" s="646"/>
      <c r="H28" s="646"/>
      <c r="I28" s="646"/>
      <c r="J28" s="646"/>
      <c r="K28" s="646"/>
      <c r="L28" s="646"/>
      <c r="M28" s="646"/>
      <c r="N28" s="59"/>
      <c r="O28" s="59"/>
      <c r="P28" s="59"/>
      <c r="Q28" s="466"/>
      <c r="R28" s="466"/>
    </row>
    <row r="29" spans="1:18">
      <c r="A29" s="15"/>
      <c r="C29" s="59"/>
      <c r="D29" s="59"/>
      <c r="E29" s="59"/>
      <c r="F29" s="59"/>
      <c r="G29" s="59"/>
      <c r="H29" s="59"/>
      <c r="I29" s="59"/>
      <c r="J29" s="59"/>
      <c r="K29" s="59"/>
      <c r="L29" s="59"/>
      <c r="M29" s="59"/>
      <c r="N29" s="59"/>
      <c r="O29" s="59"/>
      <c r="P29" s="59"/>
      <c r="Q29" s="466"/>
      <c r="R29" s="466"/>
    </row>
    <row r="30" spans="1:18">
      <c r="A30" s="15"/>
      <c r="C30" s="59"/>
      <c r="D30" s="59"/>
      <c r="E30" s="59"/>
      <c r="F30" s="59"/>
      <c r="G30" s="59"/>
      <c r="H30" s="59"/>
      <c r="I30" s="59"/>
      <c r="J30" s="59"/>
      <c r="K30" s="59"/>
      <c r="L30" s="59"/>
      <c r="M30" s="59"/>
      <c r="N30" s="46"/>
      <c r="Q30" s="466"/>
      <c r="R30" s="466"/>
    </row>
    <row r="31" spans="1:18" ht="21">
      <c r="A31" s="423"/>
      <c r="C31" s="13" t="s">
        <v>579</v>
      </c>
      <c r="D31" s="13"/>
      <c r="E31" s="13"/>
      <c r="F31" s="13"/>
      <c r="G31" s="13"/>
      <c r="H31" s="425"/>
      <c r="I31" s="425"/>
      <c r="J31" s="425"/>
      <c r="K31" s="425"/>
      <c r="L31" s="425"/>
      <c r="M31" s="425"/>
      <c r="N31" s="425"/>
      <c r="O31" s="123"/>
      <c r="P31" s="123"/>
    </row>
    <row r="32" spans="1:18">
      <c r="A32" s="423"/>
      <c r="C32" s="108"/>
      <c r="D32" s="108"/>
      <c r="E32" s="108"/>
      <c r="F32" s="108"/>
      <c r="G32" s="108"/>
      <c r="H32" s="108"/>
      <c r="I32" s="108"/>
      <c r="J32" s="108"/>
      <c r="K32" s="108"/>
      <c r="L32" s="108"/>
      <c r="M32" s="108"/>
      <c r="N32" s="108"/>
      <c r="O32" s="123"/>
      <c r="P32" s="123"/>
    </row>
    <row r="33" spans="1:16">
      <c r="A33" s="423"/>
      <c r="C33" s="98" t="s">
        <v>580</v>
      </c>
      <c r="D33" s="98"/>
      <c r="E33" s="98"/>
      <c r="F33" s="98"/>
      <c r="G33" s="98"/>
      <c r="H33" s="98"/>
      <c r="I33" s="98"/>
      <c r="J33" s="98"/>
      <c r="K33" s="98"/>
      <c r="L33" s="98"/>
      <c r="M33" s="98"/>
      <c r="N33" s="108"/>
      <c r="O33" s="123"/>
      <c r="P33" s="123"/>
    </row>
    <row r="34" spans="1:16" ht="378" customHeight="1">
      <c r="A34" s="423"/>
      <c r="C34" s="708" t="s">
        <v>581</v>
      </c>
      <c r="D34" s="688"/>
      <c r="E34" s="688"/>
      <c r="F34" s="688"/>
      <c r="G34" s="688"/>
      <c r="H34" s="688"/>
      <c r="I34" s="688"/>
      <c r="J34" s="688"/>
      <c r="K34" s="688"/>
      <c r="L34" s="688"/>
      <c r="M34" s="688"/>
      <c r="N34" s="688"/>
      <c r="O34" s="34"/>
      <c r="P34" s="34"/>
    </row>
    <row r="35" spans="1:16">
      <c r="C35" s="46"/>
      <c r="D35" s="46"/>
      <c r="E35" s="46"/>
      <c r="F35" s="46"/>
      <c r="G35" s="671"/>
      <c r="H35" s="671"/>
      <c r="I35" s="671"/>
      <c r="J35" s="671"/>
      <c r="K35" s="671"/>
      <c r="L35" s="671"/>
      <c r="M35" s="671"/>
      <c r="N35" s="46"/>
    </row>
    <row r="36" spans="1:16" ht="21">
      <c r="C36" s="13" t="s">
        <v>582</v>
      </c>
      <c r="D36" s="13"/>
      <c r="E36" s="13"/>
      <c r="F36" s="13"/>
      <c r="G36" s="13"/>
      <c r="H36" s="425"/>
      <c r="I36" s="425"/>
      <c r="J36" s="425"/>
      <c r="K36" s="425"/>
      <c r="L36" s="425"/>
      <c r="M36" s="425"/>
      <c r="N36" s="425"/>
      <c r="O36" s="108"/>
      <c r="P36" s="108"/>
    </row>
    <row r="37" spans="1:16">
      <c r="C37" s="108"/>
      <c r="D37" s="108"/>
      <c r="E37" s="108"/>
      <c r="F37" s="108"/>
      <c r="G37" s="108"/>
      <c r="H37" s="108"/>
      <c r="I37" s="108"/>
      <c r="J37" s="108"/>
      <c r="K37" s="108"/>
      <c r="L37" s="108"/>
      <c r="M37" s="108"/>
      <c r="N37" s="108"/>
      <c r="O37" s="108"/>
      <c r="P37" s="108"/>
    </row>
    <row r="38" spans="1:16">
      <c r="C38" s="98" t="s">
        <v>583</v>
      </c>
      <c r="D38" s="98"/>
      <c r="E38" s="98"/>
      <c r="F38" s="98"/>
      <c r="G38" s="98"/>
      <c r="H38" s="98"/>
      <c r="I38" s="98"/>
      <c r="J38" s="98"/>
      <c r="K38" s="98"/>
      <c r="L38" s="98"/>
      <c r="M38" s="98"/>
      <c r="N38" s="98"/>
      <c r="O38" s="476"/>
      <c r="P38" s="476"/>
    </row>
    <row r="39" spans="1:16" ht="114" customHeight="1">
      <c r="C39" s="706" t="s">
        <v>584</v>
      </c>
      <c r="D39" s="707"/>
      <c r="E39" s="707"/>
      <c r="F39" s="707"/>
      <c r="G39" s="707"/>
      <c r="H39" s="707"/>
      <c r="I39" s="707"/>
      <c r="J39" s="707"/>
      <c r="K39" s="707"/>
      <c r="L39" s="707"/>
      <c r="M39" s="707"/>
      <c r="N39" s="707"/>
      <c r="O39" s="689"/>
      <c r="P39" s="690"/>
    </row>
    <row r="40" spans="1:16">
      <c r="H40" s="103"/>
      <c r="I40" s="103"/>
      <c r="J40" s="103"/>
      <c r="K40" s="103"/>
      <c r="L40" s="103"/>
      <c r="M40" s="103"/>
      <c r="N40" s="103"/>
      <c r="O40" s="103"/>
      <c r="P40" s="103"/>
    </row>
    <row r="41" spans="1:16">
      <c r="C41" s="98" t="s">
        <v>585</v>
      </c>
      <c r="D41" s="98"/>
      <c r="E41" s="98"/>
      <c r="F41" s="98"/>
      <c r="G41" s="98"/>
      <c r="H41" s="98"/>
      <c r="I41" s="98"/>
      <c r="J41" s="98"/>
      <c r="K41" s="98"/>
      <c r="L41" s="98"/>
      <c r="M41" s="98"/>
      <c r="N41" s="98"/>
    </row>
    <row r="42" spans="1:16" ht="103.5" customHeight="1">
      <c r="C42" s="706" t="s">
        <v>586</v>
      </c>
      <c r="D42" s="707"/>
      <c r="E42" s="707"/>
      <c r="F42" s="707"/>
      <c r="G42" s="707"/>
      <c r="H42" s="707"/>
      <c r="I42" s="707"/>
      <c r="J42" s="707"/>
      <c r="K42" s="707"/>
      <c r="L42" s="707"/>
      <c r="M42" s="707"/>
      <c r="N42" s="707"/>
      <c r="O42" s="689"/>
      <c r="P42" s="690"/>
    </row>
    <row r="43" spans="1:16">
      <c r="C43" s="265"/>
      <c r="D43" s="56"/>
      <c r="E43" s="56"/>
      <c r="F43" s="56"/>
      <c r="G43" s="56"/>
      <c r="H43" s="103"/>
      <c r="I43" s="103"/>
      <c r="J43" s="103"/>
      <c r="K43" s="103"/>
      <c r="L43" s="103"/>
      <c r="M43" s="103"/>
      <c r="N43" s="103"/>
      <c r="O43" s="103"/>
      <c r="P43" s="103"/>
    </row>
    <row r="44" spans="1:16">
      <c r="C44" s="98" t="s">
        <v>587</v>
      </c>
      <c r="D44" s="98"/>
      <c r="E44" s="98"/>
      <c r="F44" s="98"/>
      <c r="G44" s="98"/>
      <c r="H44" s="98"/>
      <c r="I44" s="98"/>
      <c r="J44" s="98"/>
      <c r="K44" s="98"/>
      <c r="L44" s="98"/>
      <c r="M44" s="98"/>
      <c r="N44" s="98"/>
    </row>
    <row r="45" spans="1:16" ht="113.25" customHeight="1">
      <c r="C45" s="712" t="s">
        <v>588</v>
      </c>
      <c r="D45" s="713"/>
      <c r="E45" s="713"/>
      <c r="F45" s="713"/>
      <c r="G45" s="713"/>
      <c r="H45" s="713"/>
      <c r="I45" s="713"/>
      <c r="J45" s="713"/>
      <c r="K45" s="713"/>
      <c r="L45" s="713"/>
      <c r="M45" s="713"/>
      <c r="N45" s="713"/>
    </row>
    <row r="46" spans="1:16">
      <c r="C46" s="60"/>
      <c r="D46" s="60"/>
      <c r="E46" s="60"/>
      <c r="F46" s="60"/>
      <c r="G46" s="60"/>
      <c r="H46" s="60"/>
      <c r="I46" s="60"/>
      <c r="J46" s="60"/>
      <c r="K46" s="60"/>
      <c r="L46" s="60"/>
      <c r="M46" s="60"/>
      <c r="N46" s="60"/>
    </row>
    <row r="47" spans="1:16">
      <c r="C47" s="98" t="s">
        <v>589</v>
      </c>
      <c r="D47" s="98"/>
      <c r="E47" s="98"/>
      <c r="F47" s="98"/>
      <c r="G47" s="98"/>
      <c r="H47" s="98"/>
      <c r="I47" s="98"/>
      <c r="J47" s="98"/>
      <c r="K47" s="98"/>
      <c r="L47" s="98"/>
      <c r="M47" s="98"/>
      <c r="N47" s="98"/>
    </row>
    <row r="48" spans="1:16" ht="71.099999999999994" customHeight="1">
      <c r="C48" s="706" t="s">
        <v>590</v>
      </c>
      <c r="D48" s="707"/>
      <c r="E48" s="707"/>
      <c r="F48" s="707"/>
      <c r="G48" s="707"/>
      <c r="H48" s="707"/>
      <c r="I48" s="707"/>
      <c r="J48" s="707"/>
      <c r="K48" s="707"/>
      <c r="L48" s="707"/>
      <c r="M48" s="707"/>
      <c r="N48" s="707"/>
    </row>
    <row r="49" spans="3:16">
      <c r="C49" s="60"/>
      <c r="D49" s="60"/>
      <c r="E49" s="60"/>
      <c r="F49" s="60"/>
      <c r="G49" s="60"/>
      <c r="H49" s="60"/>
      <c r="I49" s="60"/>
      <c r="J49" s="60"/>
      <c r="K49" s="60"/>
      <c r="L49" s="60"/>
      <c r="M49" s="60"/>
      <c r="N49" s="60"/>
    </row>
    <row r="50" spans="3:16">
      <c r="C50" s="98" t="s">
        <v>591</v>
      </c>
      <c r="D50" s="98"/>
      <c r="E50" s="98"/>
      <c r="F50" s="98"/>
      <c r="G50" s="98"/>
      <c r="H50" s="98"/>
      <c r="I50" s="98"/>
      <c r="J50" s="98"/>
      <c r="K50" s="98"/>
      <c r="L50" s="98"/>
      <c r="M50" s="98"/>
      <c r="N50" s="98"/>
    </row>
    <row r="51" spans="3:16" ht="60" customHeight="1">
      <c r="C51" s="706" t="s">
        <v>592</v>
      </c>
      <c r="D51" s="707"/>
      <c r="E51" s="707"/>
      <c r="F51" s="707"/>
      <c r="G51" s="707"/>
      <c r="H51" s="707"/>
      <c r="I51" s="707"/>
      <c r="J51" s="707"/>
      <c r="K51" s="707"/>
      <c r="L51" s="707"/>
      <c r="M51" s="707"/>
      <c r="N51" s="707"/>
    </row>
    <row r="52" spans="3:16">
      <c r="I52" s="46"/>
      <c r="J52" s="34"/>
    </row>
    <row r="53" spans="3:16" ht="21">
      <c r="C53" s="13" t="s">
        <v>593</v>
      </c>
      <c r="D53" s="13"/>
      <c r="E53" s="13"/>
      <c r="F53" s="13"/>
      <c r="G53" s="13"/>
      <c r="H53" s="13"/>
      <c r="I53" s="425"/>
      <c r="J53" s="425"/>
      <c r="K53" s="425"/>
      <c r="L53" s="425"/>
      <c r="M53" s="425"/>
      <c r="N53" s="425"/>
    </row>
    <row r="54" spans="3:16">
      <c r="D54" s="126"/>
      <c r="G54" s="477"/>
      <c r="H54" s="34"/>
      <c r="I54" s="34"/>
      <c r="J54" s="34"/>
    </row>
    <row r="55" spans="3:16">
      <c r="C55" s="98" t="s">
        <v>594</v>
      </c>
      <c r="D55" s="29"/>
      <c r="E55" s="29"/>
      <c r="F55" s="29"/>
      <c r="G55" s="29"/>
      <c r="H55" s="29"/>
      <c r="I55" s="29"/>
      <c r="J55" s="29"/>
      <c r="K55" s="29"/>
      <c r="L55" s="29"/>
      <c r="M55" s="29"/>
      <c r="N55" s="29"/>
    </row>
    <row r="56" spans="3:16" ht="234.6" customHeight="1">
      <c r="C56" s="704" t="s">
        <v>595</v>
      </c>
      <c r="D56" s="704"/>
      <c r="E56" s="704"/>
      <c r="F56" s="704"/>
      <c r="G56" s="704"/>
      <c r="H56" s="704"/>
      <c r="I56" s="704"/>
      <c r="J56" s="704"/>
      <c r="K56" s="704"/>
      <c r="L56" s="704"/>
      <c r="M56" s="704"/>
      <c r="N56" s="704"/>
    </row>
    <row r="57" spans="3:16" ht="315.75" customHeight="1">
      <c r="C57" s="705"/>
      <c r="D57" s="705"/>
      <c r="E57" s="705"/>
      <c r="F57" s="705"/>
      <c r="G57" s="705"/>
      <c r="H57" s="705"/>
      <c r="I57" s="705"/>
      <c r="J57" s="705"/>
      <c r="K57" s="705"/>
      <c r="L57" s="705"/>
      <c r="M57" s="705"/>
      <c r="N57" s="705"/>
    </row>
    <row r="58" spans="3:16" ht="18.75" customHeight="1">
      <c r="C58" s="166"/>
      <c r="D58" s="166"/>
      <c r="E58" s="166"/>
      <c r="F58" s="166"/>
      <c r="G58" s="166"/>
      <c r="H58" s="166"/>
      <c r="I58" s="166"/>
      <c r="J58" s="166"/>
      <c r="K58" s="166"/>
      <c r="L58" s="166"/>
      <c r="M58" s="166"/>
      <c r="N58" s="166"/>
    </row>
    <row r="59" spans="3:16" ht="21">
      <c r="C59" s="13" t="s">
        <v>596</v>
      </c>
      <c r="D59" s="13"/>
      <c r="E59" s="13"/>
      <c r="F59" s="13"/>
      <c r="G59" s="13"/>
      <c r="H59" s="425"/>
      <c r="I59" s="425"/>
      <c r="J59" s="425"/>
      <c r="K59" s="425"/>
      <c r="L59" s="425"/>
      <c r="M59" s="425"/>
      <c r="N59" s="425"/>
      <c r="O59" s="108"/>
      <c r="P59" s="108"/>
    </row>
    <row r="60" spans="3:16">
      <c r="D60" s="126"/>
      <c r="G60" s="477"/>
      <c r="H60" s="34"/>
      <c r="I60" s="34"/>
      <c r="J60" s="34"/>
    </row>
    <row r="61" spans="3:16">
      <c r="C61" s="98" t="s">
        <v>597</v>
      </c>
      <c r="D61" s="29"/>
      <c r="E61" s="29"/>
      <c r="F61" s="29"/>
      <c r="G61" s="29"/>
      <c r="H61" s="29"/>
      <c r="I61" s="29"/>
      <c r="J61" s="29"/>
      <c r="K61" s="29"/>
      <c r="L61" s="29"/>
      <c r="M61" s="29"/>
      <c r="N61" s="29"/>
    </row>
    <row r="62" spans="3:16" ht="80.25" customHeight="1">
      <c r="C62" s="646" t="s">
        <v>598</v>
      </c>
      <c r="D62" s="646"/>
      <c r="E62" s="646"/>
      <c r="F62" s="646"/>
      <c r="G62" s="646"/>
      <c r="H62" s="646"/>
      <c r="I62" s="646"/>
      <c r="J62" s="646"/>
      <c r="K62" s="646"/>
      <c r="L62" s="646"/>
      <c r="M62" s="646"/>
      <c r="N62" s="646"/>
      <c r="O62" s="668"/>
      <c r="P62" s="668"/>
    </row>
    <row r="63" spans="3:16">
      <c r="C63" s="97"/>
      <c r="D63" s="46"/>
      <c r="E63" s="46"/>
      <c r="F63" s="46"/>
      <c r="G63" s="46"/>
      <c r="H63" s="46"/>
      <c r="I63" s="46"/>
      <c r="J63" s="46"/>
      <c r="K63" s="46"/>
      <c r="L63" s="46"/>
      <c r="M63" s="46"/>
      <c r="N63" s="46"/>
    </row>
    <row r="64" spans="3:16">
      <c r="C64" s="98" t="s">
        <v>599</v>
      </c>
      <c r="D64" s="407"/>
      <c r="E64" s="407"/>
      <c r="F64" s="407"/>
      <c r="G64" s="407"/>
      <c r="H64" s="407"/>
      <c r="I64" s="407"/>
      <c r="J64" s="407"/>
      <c r="K64" s="407"/>
      <c r="L64" s="407"/>
      <c r="M64" s="407"/>
      <c r="N64" s="407"/>
    </row>
    <row r="65" spans="3:16" ht="82.5" customHeight="1">
      <c r="C65" s="646" t="s">
        <v>598</v>
      </c>
      <c r="D65" s="646"/>
      <c r="E65" s="646"/>
      <c r="F65" s="646"/>
      <c r="G65" s="646"/>
      <c r="H65" s="646"/>
      <c r="I65" s="646"/>
      <c r="J65" s="646"/>
      <c r="K65" s="646"/>
      <c r="L65" s="646"/>
      <c r="M65" s="646"/>
      <c r="N65" s="646"/>
      <c r="O65" s="668"/>
      <c r="P65" s="668"/>
    </row>
    <row r="66" spans="3:16">
      <c r="C66" s="97"/>
      <c r="D66" s="46"/>
      <c r="E66" s="46"/>
      <c r="F66" s="46"/>
      <c r="G66" s="46"/>
      <c r="H66" s="46"/>
      <c r="I66" s="46"/>
      <c r="J66" s="46"/>
      <c r="K66" s="46"/>
      <c r="L66" s="46"/>
      <c r="M66" s="46"/>
      <c r="N66" s="46"/>
    </row>
    <row r="67" spans="3:16">
      <c r="C67" s="98" t="s">
        <v>600</v>
      </c>
      <c r="D67" s="407"/>
      <c r="E67" s="407"/>
      <c r="F67" s="407"/>
      <c r="G67" s="407"/>
      <c r="H67" s="407"/>
      <c r="I67" s="407"/>
      <c r="J67" s="407"/>
      <c r="K67" s="407"/>
      <c r="L67" s="407"/>
      <c r="M67" s="407"/>
      <c r="N67" s="407"/>
    </row>
    <row r="68" spans="3:16" ht="84" customHeight="1">
      <c r="C68" s="646" t="s">
        <v>598</v>
      </c>
      <c r="D68" s="646"/>
      <c r="E68" s="646"/>
      <c r="F68" s="646"/>
      <c r="G68" s="646"/>
      <c r="H68" s="646"/>
      <c r="I68" s="646"/>
      <c r="J68" s="646"/>
      <c r="K68" s="646"/>
      <c r="L68" s="646"/>
      <c r="M68" s="646"/>
      <c r="N68" s="646"/>
      <c r="O68" s="668"/>
      <c r="P68" s="668"/>
    </row>
    <row r="69" spans="3:16">
      <c r="C69" s="97"/>
      <c r="D69" s="46"/>
      <c r="E69" s="46"/>
      <c r="F69" s="46"/>
      <c r="G69" s="46"/>
      <c r="H69" s="46"/>
      <c r="I69" s="46"/>
      <c r="J69" s="46"/>
      <c r="K69" s="46"/>
      <c r="L69" s="46"/>
      <c r="M69" s="46"/>
      <c r="N69" s="46"/>
    </row>
    <row r="70" spans="3:16">
      <c r="C70" s="98" t="s">
        <v>601</v>
      </c>
      <c r="D70" s="407"/>
      <c r="E70" s="407"/>
      <c r="F70" s="407"/>
      <c r="G70" s="407"/>
      <c r="H70" s="407"/>
      <c r="I70" s="407"/>
      <c r="J70" s="407"/>
      <c r="K70" s="407"/>
      <c r="L70" s="407"/>
      <c r="M70" s="407"/>
      <c r="N70" s="407"/>
    </row>
    <row r="71" spans="3:16" ht="84" customHeight="1">
      <c r="C71" s="646" t="s">
        <v>598</v>
      </c>
      <c r="D71" s="646"/>
      <c r="E71" s="646"/>
      <c r="F71" s="646"/>
      <c r="G71" s="646"/>
      <c r="H71" s="646"/>
      <c r="I71" s="646"/>
      <c r="J71" s="646"/>
      <c r="K71" s="646"/>
      <c r="L71" s="646"/>
      <c r="M71" s="646"/>
      <c r="N71" s="646"/>
      <c r="O71" s="668"/>
      <c r="P71" s="668"/>
    </row>
    <row r="72" spans="3:16">
      <c r="C72" s="59"/>
      <c r="D72" s="59"/>
      <c r="E72" s="59"/>
      <c r="F72" s="59"/>
      <c r="G72" s="59"/>
      <c r="H72" s="59"/>
      <c r="I72" s="59"/>
      <c r="J72" s="59"/>
      <c r="K72" s="59"/>
      <c r="L72" s="59"/>
      <c r="M72" s="59"/>
      <c r="N72" s="59"/>
      <c r="O72" s="59"/>
      <c r="P72" s="59"/>
    </row>
    <row r="73" spans="3:16" ht="21">
      <c r="C73" s="13" t="s">
        <v>602</v>
      </c>
      <c r="D73" s="13"/>
      <c r="E73" s="13"/>
      <c r="F73" s="13"/>
      <c r="G73" s="13"/>
      <c r="H73" s="425"/>
      <c r="I73" s="425"/>
      <c r="J73" s="425"/>
      <c r="K73" s="425"/>
      <c r="L73" s="425"/>
      <c r="M73" s="425"/>
      <c r="N73" s="425"/>
      <c r="O73" s="668"/>
      <c r="P73" s="668"/>
    </row>
    <row r="74" spans="3:16">
      <c r="D74" s="126"/>
      <c r="H74" s="46"/>
      <c r="K74" s="34"/>
      <c r="L74" s="107"/>
      <c r="M74" s="107"/>
      <c r="N74" s="464"/>
      <c r="O74" s="34"/>
      <c r="P74" s="34"/>
    </row>
    <row r="75" spans="3:16">
      <c r="C75" s="98" t="s">
        <v>603</v>
      </c>
      <c r="D75" s="29"/>
      <c r="E75" s="29"/>
      <c r="F75" s="29"/>
      <c r="G75" s="29"/>
      <c r="H75" s="29"/>
      <c r="I75" s="29"/>
      <c r="J75" s="29"/>
      <c r="K75" s="29"/>
      <c r="L75" s="29"/>
      <c r="M75" s="29"/>
      <c r="N75" s="29"/>
      <c r="O75" s="668"/>
      <c r="P75" s="668"/>
    </row>
    <row r="76" spans="3:16" ht="18.600000000000001" customHeight="1">
      <c r="C76" s="705" t="s">
        <v>604</v>
      </c>
      <c r="D76" s="711"/>
      <c r="E76" s="711"/>
      <c r="F76" s="711"/>
      <c r="G76" s="711"/>
      <c r="H76" s="711"/>
      <c r="I76" s="711"/>
      <c r="J76" s="711"/>
      <c r="K76" s="711"/>
      <c r="L76" s="711"/>
      <c r="M76" s="711"/>
      <c r="N76" s="711"/>
    </row>
    <row r="77" spans="3:16" ht="18.600000000000001" customHeight="1">
      <c r="C77" s="711"/>
      <c r="D77" s="711"/>
      <c r="E77" s="711"/>
      <c r="F77" s="711"/>
      <c r="G77" s="711"/>
      <c r="H77" s="711"/>
      <c r="I77" s="711"/>
      <c r="J77" s="711"/>
      <c r="K77" s="711"/>
      <c r="L77" s="711"/>
      <c r="M77" s="711"/>
      <c r="N77" s="711"/>
    </row>
    <row r="78" spans="3:16" ht="18.600000000000001" customHeight="1">
      <c r="C78" s="711"/>
      <c r="D78" s="711"/>
      <c r="E78" s="711"/>
      <c r="F78" s="711"/>
      <c r="G78" s="711"/>
      <c r="H78" s="711"/>
      <c r="I78" s="711"/>
      <c r="J78" s="711"/>
      <c r="K78" s="711"/>
      <c r="L78" s="711"/>
      <c r="M78" s="711"/>
      <c r="N78" s="711"/>
    </row>
    <row r="79" spans="3:16" ht="18.600000000000001" customHeight="1">
      <c r="C79" s="711"/>
      <c r="D79" s="711"/>
      <c r="E79" s="711"/>
      <c r="F79" s="711"/>
      <c r="G79" s="711"/>
      <c r="H79" s="711"/>
      <c r="I79" s="711"/>
      <c r="J79" s="711"/>
      <c r="K79" s="711"/>
      <c r="L79" s="711"/>
      <c r="M79" s="711"/>
      <c r="N79" s="711"/>
    </row>
    <row r="80" spans="3:16" ht="18.600000000000001" customHeight="1">
      <c r="C80" s="711"/>
      <c r="D80" s="711"/>
      <c r="E80" s="711"/>
      <c r="F80" s="711"/>
      <c r="G80" s="711"/>
      <c r="H80" s="711"/>
      <c r="I80" s="711"/>
      <c r="J80" s="711"/>
      <c r="K80" s="711"/>
      <c r="L80" s="711"/>
      <c r="M80" s="711"/>
      <c r="N80" s="711"/>
    </row>
    <row r="81" spans="3:17" ht="93.75" customHeight="1">
      <c r="C81" s="711"/>
      <c r="D81" s="711"/>
      <c r="E81" s="711"/>
      <c r="F81" s="711"/>
      <c r="G81" s="711"/>
      <c r="H81" s="711"/>
      <c r="I81" s="711"/>
      <c r="J81" s="711"/>
      <c r="K81" s="711"/>
      <c r="L81" s="711"/>
      <c r="M81" s="711"/>
      <c r="N81" s="711"/>
    </row>
    <row r="83" spans="3:17" ht="21">
      <c r="C83" s="13" t="s">
        <v>605</v>
      </c>
      <c r="D83" s="13"/>
      <c r="E83" s="13"/>
      <c r="F83" s="13"/>
      <c r="G83" s="13"/>
      <c r="H83" s="425"/>
      <c r="I83" s="425"/>
      <c r="J83" s="425"/>
      <c r="K83" s="425"/>
      <c r="L83" s="425"/>
      <c r="M83" s="425"/>
      <c r="N83" s="425"/>
      <c r="O83" s="46"/>
      <c r="P83" s="34"/>
    </row>
    <row r="84" spans="3:17">
      <c r="D84" s="126"/>
      <c r="H84" s="46"/>
      <c r="K84" s="34"/>
      <c r="L84" s="107"/>
      <c r="M84" s="107"/>
      <c r="N84" s="464"/>
    </row>
    <row r="85" spans="3:17">
      <c r="C85" s="98" t="s">
        <v>606</v>
      </c>
      <c r="D85" s="29"/>
      <c r="E85" s="29"/>
      <c r="F85" s="29"/>
      <c r="G85" s="29"/>
      <c r="H85" s="29"/>
      <c r="I85" s="29"/>
      <c r="J85" s="29"/>
      <c r="K85" s="29"/>
      <c r="L85" s="29"/>
      <c r="M85" s="29"/>
      <c r="N85" s="29"/>
      <c r="O85" s="46"/>
      <c r="P85" s="34"/>
    </row>
    <row r="86" spans="3:17" ht="408.75" customHeight="1">
      <c r="C86" s="704" t="s">
        <v>607</v>
      </c>
      <c r="D86" s="704"/>
      <c r="E86" s="704"/>
      <c r="F86" s="704"/>
      <c r="G86" s="704"/>
      <c r="H86" s="704"/>
      <c r="I86" s="704"/>
      <c r="J86" s="704"/>
      <c r="K86" s="704"/>
      <c r="L86" s="704"/>
      <c r="M86" s="704"/>
      <c r="N86" s="704"/>
    </row>
    <row r="87" spans="3:17" ht="142.5" customHeight="1">
      <c r="C87" s="705"/>
      <c r="D87" s="705"/>
      <c r="E87" s="705"/>
      <c r="F87" s="705"/>
      <c r="G87" s="705"/>
      <c r="H87" s="705"/>
      <c r="I87" s="705"/>
      <c r="J87" s="705"/>
      <c r="K87" s="705"/>
      <c r="L87" s="705"/>
      <c r="M87" s="705"/>
      <c r="N87" s="705"/>
    </row>
    <row r="88" spans="3:17">
      <c r="N88" s="478"/>
    </row>
    <row r="89" spans="3:17" ht="21">
      <c r="C89" s="13" t="s">
        <v>608</v>
      </c>
      <c r="D89" s="13"/>
      <c r="E89" s="13"/>
      <c r="F89" s="13"/>
      <c r="G89" s="13"/>
      <c r="H89" s="425"/>
      <c r="I89" s="425"/>
      <c r="J89" s="425"/>
      <c r="K89" s="425"/>
      <c r="L89" s="425"/>
      <c r="M89" s="425"/>
      <c r="N89" s="425"/>
      <c r="O89" s="46"/>
      <c r="P89" s="34"/>
    </row>
    <row r="90" spans="3:17" ht="18.600000000000001" customHeight="1">
      <c r="C90" s="97"/>
      <c r="D90" s="97"/>
      <c r="E90" s="97"/>
      <c r="F90" s="97"/>
      <c r="G90" s="97"/>
      <c r="H90" s="709">
        <v>2019</v>
      </c>
      <c r="I90" s="709">
        <v>2020</v>
      </c>
      <c r="J90" s="709">
        <v>2021</v>
      </c>
      <c r="K90" s="709">
        <v>2022</v>
      </c>
      <c r="L90" s="709">
        <v>2023</v>
      </c>
      <c r="M90" s="709">
        <v>2024</v>
      </c>
      <c r="N90" s="709">
        <v>2025</v>
      </c>
    </row>
    <row r="91" spans="3:17" ht="18.600000000000001" customHeight="1" thickBot="1">
      <c r="C91" s="428" t="s">
        <v>609</v>
      </c>
      <c r="D91" s="428"/>
      <c r="E91" s="428"/>
      <c r="F91" s="428"/>
      <c r="G91" s="428"/>
      <c r="H91" s="710"/>
      <c r="I91" s="710"/>
      <c r="J91" s="710"/>
      <c r="K91" s="710"/>
      <c r="L91" s="710"/>
      <c r="M91" s="710"/>
      <c r="N91" s="710"/>
      <c r="O91" s="46"/>
      <c r="P91" s="34"/>
    </row>
    <row r="92" spans="3:17" ht="18.95" customHeight="1">
      <c r="C92" s="46"/>
      <c r="D92" s="46"/>
      <c r="E92" s="46"/>
      <c r="F92" s="46"/>
      <c r="G92" s="46"/>
      <c r="H92" s="106"/>
      <c r="I92" s="106"/>
      <c r="J92" s="106"/>
      <c r="K92" s="106"/>
      <c r="L92" s="106"/>
      <c r="M92" s="106"/>
      <c r="N92" s="106"/>
    </row>
    <row r="93" spans="3:17" ht="18.600000000000001" customHeight="1">
      <c r="C93" s="79" t="s">
        <v>610</v>
      </c>
      <c r="D93" s="80"/>
      <c r="E93" s="80"/>
      <c r="F93" s="80"/>
      <c r="G93" s="80"/>
      <c r="H93" s="115">
        <v>0.80629924433249367</v>
      </c>
      <c r="I93" s="115">
        <v>0.80451344926810953</v>
      </c>
      <c r="J93" s="115">
        <v>0.80386056304138598</v>
      </c>
      <c r="K93" s="115">
        <v>0.79949238578680204</v>
      </c>
      <c r="L93" s="114">
        <v>0.79624226864278214</v>
      </c>
      <c r="M93" s="114">
        <v>0.79479837747554283</v>
      </c>
      <c r="N93" s="114">
        <v>0.80748208429491075</v>
      </c>
      <c r="O93" s="46"/>
      <c r="P93" s="482"/>
      <c r="Q93" s="479"/>
    </row>
    <row r="94" spans="3:17" ht="18.600000000000001" customHeight="1">
      <c r="C94" s="113" t="s">
        <v>413</v>
      </c>
      <c r="D94" s="46"/>
      <c r="E94" s="46"/>
      <c r="F94" s="46"/>
      <c r="G94" s="46"/>
      <c r="H94" s="116">
        <v>0.99099999999999999</v>
      </c>
      <c r="I94" s="116">
        <v>0.99099999999999999</v>
      </c>
      <c r="J94" s="116">
        <v>0.98799999999999999</v>
      </c>
      <c r="K94" s="117">
        <v>0.99029724318496848</v>
      </c>
      <c r="L94" s="117">
        <v>0.99034117463779403</v>
      </c>
      <c r="M94" s="117">
        <v>0.98998569384835478</v>
      </c>
      <c r="N94" s="117">
        <v>0.99219372311613829</v>
      </c>
      <c r="O94" s="46"/>
      <c r="P94" s="482"/>
      <c r="Q94" s="480"/>
    </row>
    <row r="95" spans="3:17" ht="18.600000000000001" customHeight="1">
      <c r="C95" s="113" t="s">
        <v>415</v>
      </c>
      <c r="D95" s="46"/>
      <c r="E95" s="46"/>
      <c r="F95" s="46"/>
      <c r="G95" s="46"/>
      <c r="H95" s="116">
        <v>7.8896732026143793E-2</v>
      </c>
      <c r="I95" s="116">
        <v>7.8379581151832453E-2</v>
      </c>
      <c r="J95" s="116">
        <v>8.4415567282321899E-2</v>
      </c>
      <c r="K95" s="117">
        <v>7.4608904933814682E-2</v>
      </c>
      <c r="L95" s="117">
        <v>7.0991432068543456E-2</v>
      </c>
      <c r="M95" s="117">
        <v>6.985294117647059E-2</v>
      </c>
      <c r="N95" s="117">
        <v>7.5351213282247767E-2</v>
      </c>
      <c r="O95" s="46"/>
      <c r="P95" s="482"/>
      <c r="Q95" s="480"/>
    </row>
    <row r="96" spans="3:17">
      <c r="C96" s="113" t="s">
        <v>414</v>
      </c>
      <c r="D96" s="46"/>
      <c r="E96" s="46"/>
      <c r="F96" s="46"/>
      <c r="G96" s="46"/>
      <c r="H96" s="116">
        <v>0</v>
      </c>
      <c r="I96" s="116">
        <v>0</v>
      </c>
      <c r="J96" s="116">
        <v>0</v>
      </c>
      <c r="K96" s="117">
        <v>0</v>
      </c>
      <c r="L96" s="117">
        <v>0</v>
      </c>
      <c r="M96" s="117">
        <v>0</v>
      </c>
      <c r="N96" s="117">
        <v>0</v>
      </c>
      <c r="O96" s="46"/>
      <c r="P96" s="482"/>
      <c r="Q96" s="480"/>
    </row>
    <row r="97" spans="3:17" ht="18.600000000000001" customHeight="1">
      <c r="C97" s="113" t="s">
        <v>416</v>
      </c>
      <c r="D97" s="46"/>
      <c r="E97" s="46"/>
      <c r="F97" s="46"/>
      <c r="G97" s="46"/>
      <c r="H97" s="268">
        <v>0.41699999999999993</v>
      </c>
      <c r="I97" s="116">
        <v>0.40600000000000003</v>
      </c>
      <c r="J97" s="116">
        <v>0.442</v>
      </c>
      <c r="K97" s="117">
        <v>0.45672575599582899</v>
      </c>
      <c r="L97" s="117">
        <v>0.44251626898047725</v>
      </c>
      <c r="M97" s="117">
        <v>0.43283582089552236</v>
      </c>
      <c r="N97" s="117">
        <v>0.45294855708908405</v>
      </c>
      <c r="O97" s="46"/>
      <c r="P97" s="482"/>
      <c r="Q97" s="480"/>
    </row>
    <row r="98" spans="3:17" ht="18.600000000000001" customHeight="1">
      <c r="C98" s="113" t="s">
        <v>611</v>
      </c>
      <c r="D98" s="46"/>
      <c r="E98" s="46"/>
      <c r="F98" s="46"/>
      <c r="G98" s="46"/>
      <c r="H98" s="116">
        <v>0</v>
      </c>
      <c r="I98" s="116">
        <v>0</v>
      </c>
      <c r="J98" s="116">
        <v>0</v>
      </c>
      <c r="K98" s="117">
        <v>0</v>
      </c>
      <c r="L98" s="117">
        <v>0</v>
      </c>
      <c r="M98" s="117">
        <v>0</v>
      </c>
      <c r="N98" s="117">
        <v>0</v>
      </c>
      <c r="O98" s="46"/>
      <c r="P98" s="482"/>
      <c r="Q98" s="480"/>
    </row>
    <row r="99" spans="3:17">
      <c r="C99" s="113" t="s">
        <v>418</v>
      </c>
      <c r="D99" s="46"/>
      <c r="E99" s="46"/>
      <c r="F99" s="46"/>
      <c r="G99" s="46"/>
      <c r="H99" s="116">
        <v>0</v>
      </c>
      <c r="I99" s="116">
        <v>0</v>
      </c>
      <c r="J99" s="116">
        <v>0</v>
      </c>
      <c r="K99" s="117">
        <v>0</v>
      </c>
      <c r="L99" s="117">
        <v>0</v>
      </c>
      <c r="M99" s="117">
        <v>0</v>
      </c>
      <c r="N99" s="117">
        <v>0</v>
      </c>
      <c r="O99" s="46"/>
      <c r="P99" s="482"/>
      <c r="Q99" s="480"/>
    </row>
    <row r="100" spans="3:17" ht="18.600000000000001" customHeight="1">
      <c r="D100" s="46"/>
      <c r="E100" s="46"/>
      <c r="F100" s="46"/>
      <c r="G100" s="46"/>
      <c r="H100" s="46"/>
      <c r="I100" s="46"/>
      <c r="J100" s="46"/>
      <c r="K100" s="46"/>
      <c r="L100" s="46"/>
      <c r="M100" s="46"/>
      <c r="N100" s="46"/>
      <c r="O100" s="46"/>
      <c r="P100" s="46"/>
      <c r="Q100" s="57"/>
    </row>
    <row r="101" spans="3:17" ht="18.600000000000001" customHeight="1">
      <c r="C101" s="79" t="s">
        <v>612</v>
      </c>
      <c r="D101" s="80"/>
      <c r="E101" s="80"/>
      <c r="F101" s="80"/>
      <c r="G101" s="80"/>
      <c r="H101" s="119">
        <v>6402.0159999999996</v>
      </c>
      <c r="I101" s="119">
        <v>6430.4759999999997</v>
      </c>
      <c r="J101" s="119">
        <v>6681.6890000000003</v>
      </c>
      <c r="K101" s="119">
        <v>6930</v>
      </c>
      <c r="L101" s="81">
        <v>6823</v>
      </c>
      <c r="M101" s="81">
        <v>6662</v>
      </c>
      <c r="N101" s="81">
        <f>SUM(N102:N107)</f>
        <v>6648</v>
      </c>
      <c r="O101" s="46"/>
      <c r="P101" s="481"/>
      <c r="Q101" s="481"/>
    </row>
    <row r="102" spans="3:17" ht="21" customHeight="1">
      <c r="C102" s="113" t="s">
        <v>413</v>
      </c>
      <c r="D102" s="46"/>
      <c r="E102" s="46"/>
      <c r="F102" s="46"/>
      <c r="G102" s="46"/>
      <c r="H102" s="118">
        <v>5995.55</v>
      </c>
      <c r="I102" s="118">
        <v>6033.2079999999996</v>
      </c>
      <c r="J102" s="118">
        <v>6202.6639999999998</v>
      </c>
      <c r="K102" s="118">
        <v>6430</v>
      </c>
      <c r="L102" s="118">
        <v>6357</v>
      </c>
      <c r="M102" s="118">
        <v>6228</v>
      </c>
      <c r="N102" s="118">
        <v>6228</v>
      </c>
      <c r="O102" s="46"/>
      <c r="P102" s="46"/>
      <c r="Q102" s="48"/>
    </row>
    <row r="103" spans="3:17" ht="15.95" customHeight="1">
      <c r="C103" s="113" t="s">
        <v>415</v>
      </c>
      <c r="D103" s="46"/>
      <c r="E103" s="46"/>
      <c r="F103" s="46"/>
      <c r="G103" s="46"/>
      <c r="H103" s="118">
        <v>60.356000000000002</v>
      </c>
      <c r="I103" s="118">
        <v>59.881999999999998</v>
      </c>
      <c r="J103" s="118">
        <v>63.987000000000002</v>
      </c>
      <c r="K103" s="118">
        <v>62</v>
      </c>
      <c r="L103" s="118">
        <v>58</v>
      </c>
      <c r="M103" s="118">
        <v>57</v>
      </c>
      <c r="N103" s="118">
        <v>59</v>
      </c>
      <c r="O103" s="46"/>
      <c r="P103" s="46"/>
      <c r="Q103" s="48"/>
    </row>
    <row r="104" spans="3:17" ht="18.600000000000001" customHeight="1">
      <c r="C104" s="113" t="s">
        <v>414</v>
      </c>
      <c r="D104" s="46"/>
      <c r="E104" s="46"/>
      <c r="F104" s="46"/>
      <c r="G104" s="46"/>
      <c r="H104" s="118">
        <v>0</v>
      </c>
      <c r="I104" s="118">
        <v>0</v>
      </c>
      <c r="J104" s="118">
        <v>0</v>
      </c>
      <c r="K104" s="118">
        <v>0</v>
      </c>
      <c r="L104" s="118">
        <v>0</v>
      </c>
      <c r="M104" s="118">
        <v>0</v>
      </c>
      <c r="N104" s="118">
        <v>0</v>
      </c>
      <c r="O104" s="46"/>
      <c r="P104" s="46"/>
      <c r="Q104" s="48"/>
    </row>
    <row r="105" spans="3:17">
      <c r="C105" s="113" t="s">
        <v>416</v>
      </c>
      <c r="D105" s="46"/>
      <c r="E105" s="46"/>
      <c r="F105" s="46"/>
      <c r="G105" s="46"/>
      <c r="H105" s="118">
        <v>346.10999999999996</v>
      </c>
      <c r="I105" s="118">
        <v>337.38600000000002</v>
      </c>
      <c r="J105" s="118">
        <v>415.03800000000001</v>
      </c>
      <c r="K105" s="118">
        <v>438</v>
      </c>
      <c r="L105" s="118">
        <v>408</v>
      </c>
      <c r="M105" s="118">
        <v>377</v>
      </c>
      <c r="N105" s="118">
        <v>361</v>
      </c>
      <c r="O105" s="46"/>
      <c r="P105" s="46"/>
      <c r="Q105" s="48"/>
    </row>
    <row r="106" spans="3:17" ht="18.600000000000001" customHeight="1">
      <c r="C106" s="113" t="s">
        <v>611</v>
      </c>
      <c r="D106" s="46"/>
      <c r="E106" s="46"/>
      <c r="F106" s="46"/>
      <c r="G106" s="46"/>
      <c r="H106" s="118">
        <v>0</v>
      </c>
      <c r="I106" s="118">
        <v>0</v>
      </c>
      <c r="J106" s="118">
        <v>0</v>
      </c>
      <c r="K106" s="118">
        <v>0</v>
      </c>
      <c r="L106" s="118">
        <v>0</v>
      </c>
      <c r="M106" s="118">
        <v>0</v>
      </c>
      <c r="N106" s="118">
        <v>0</v>
      </c>
      <c r="O106" s="46"/>
      <c r="P106" s="46"/>
      <c r="Q106" s="48"/>
    </row>
    <row r="107" spans="3:17">
      <c r="C107" s="113" t="s">
        <v>418</v>
      </c>
      <c r="D107" s="46"/>
      <c r="E107" s="46"/>
      <c r="F107" s="46"/>
      <c r="G107" s="46"/>
      <c r="H107" s="118">
        <v>0</v>
      </c>
      <c r="I107" s="118">
        <v>0</v>
      </c>
      <c r="J107" s="118">
        <v>0</v>
      </c>
      <c r="K107" s="118">
        <v>0</v>
      </c>
      <c r="L107" s="118">
        <v>0</v>
      </c>
      <c r="M107" s="118">
        <v>0</v>
      </c>
      <c r="N107" s="118">
        <v>0</v>
      </c>
      <c r="O107" s="46"/>
      <c r="P107" s="46"/>
      <c r="Q107" s="48"/>
    </row>
    <row r="108" spans="3:17">
      <c r="D108" s="46"/>
      <c r="E108" s="46"/>
      <c r="F108" s="46"/>
      <c r="G108" s="46"/>
      <c r="H108" s="46"/>
      <c r="I108" s="46"/>
      <c r="J108" s="46"/>
      <c r="K108" s="46"/>
      <c r="L108" s="46"/>
      <c r="M108" s="46"/>
      <c r="N108" s="46"/>
      <c r="O108" s="46"/>
      <c r="P108" s="46"/>
      <c r="Q108" s="48"/>
    </row>
    <row r="109" spans="3:17">
      <c r="C109" s="79" t="s">
        <v>613</v>
      </c>
      <c r="D109" s="80"/>
      <c r="E109" s="80"/>
      <c r="F109" s="80"/>
      <c r="G109" s="80"/>
      <c r="H109" s="119">
        <v>7940</v>
      </c>
      <c r="I109" s="119">
        <v>7993</v>
      </c>
      <c r="J109" s="119">
        <v>8312</v>
      </c>
      <c r="K109" s="119">
        <v>8668</v>
      </c>
      <c r="L109" s="81">
        <v>8569</v>
      </c>
      <c r="M109" s="81">
        <v>8382</v>
      </c>
      <c r="N109" s="81">
        <v>8233</v>
      </c>
      <c r="O109" s="46"/>
      <c r="P109" s="481"/>
      <c r="Q109" s="481"/>
    </row>
    <row r="110" spans="3:17" ht="15.95" customHeight="1">
      <c r="C110" s="113" t="s">
        <v>413</v>
      </c>
      <c r="D110" s="46"/>
      <c r="E110" s="46"/>
      <c r="F110" s="46"/>
      <c r="G110" s="46"/>
      <c r="H110" s="118">
        <v>6050</v>
      </c>
      <c r="I110" s="118">
        <v>6088</v>
      </c>
      <c r="J110" s="118">
        <v>6278</v>
      </c>
      <c r="K110" s="118">
        <v>6493</v>
      </c>
      <c r="L110" s="118">
        <v>6419</v>
      </c>
      <c r="M110" s="118">
        <v>6291</v>
      </c>
      <c r="N110" s="118">
        <v>6277</v>
      </c>
      <c r="O110" s="46"/>
      <c r="P110" s="46"/>
      <c r="Q110" s="48"/>
    </row>
    <row r="111" spans="3:17" ht="18.600000000000001" customHeight="1">
      <c r="C111" s="113" t="s">
        <v>415</v>
      </c>
      <c r="D111" s="46"/>
      <c r="E111" s="46"/>
      <c r="F111" s="46"/>
      <c r="G111" s="46"/>
      <c r="H111" s="118">
        <v>765</v>
      </c>
      <c r="I111" s="118">
        <v>764</v>
      </c>
      <c r="J111" s="118">
        <v>758</v>
      </c>
      <c r="K111" s="118">
        <v>831</v>
      </c>
      <c r="L111" s="118">
        <v>817</v>
      </c>
      <c r="M111" s="118">
        <v>816</v>
      </c>
      <c r="N111" s="118">
        <v>783</v>
      </c>
      <c r="O111" s="46"/>
      <c r="P111" s="46"/>
      <c r="Q111" s="48"/>
    </row>
    <row r="112" spans="3:17">
      <c r="C112" s="113" t="s">
        <v>414</v>
      </c>
      <c r="D112" s="46"/>
      <c r="E112" s="46"/>
      <c r="F112" s="46"/>
      <c r="G112" s="46"/>
      <c r="H112" s="118">
        <v>196</v>
      </c>
      <c r="I112" s="118">
        <v>151</v>
      </c>
      <c r="J112" s="118">
        <v>155</v>
      </c>
      <c r="K112" s="118">
        <v>172</v>
      </c>
      <c r="L112" s="118">
        <v>178</v>
      </c>
      <c r="M112" s="118">
        <v>180</v>
      </c>
      <c r="N112" s="118">
        <v>166</v>
      </c>
      <c r="O112" s="46"/>
      <c r="P112" s="46"/>
      <c r="Q112" s="48"/>
    </row>
    <row r="113" spans="3:17" ht="18.600000000000001" customHeight="1">
      <c r="C113" s="113" t="s">
        <v>416</v>
      </c>
      <c r="D113" s="46"/>
      <c r="E113" s="46"/>
      <c r="F113" s="46"/>
      <c r="G113" s="46"/>
      <c r="H113" s="118">
        <v>830</v>
      </c>
      <c r="I113" s="118">
        <v>831</v>
      </c>
      <c r="J113" s="118">
        <v>939</v>
      </c>
      <c r="K113" s="118">
        <v>959</v>
      </c>
      <c r="L113" s="118">
        <v>922</v>
      </c>
      <c r="M113" s="118">
        <v>871</v>
      </c>
      <c r="N113" s="118">
        <v>797</v>
      </c>
      <c r="O113" s="46"/>
      <c r="P113" s="46"/>
      <c r="Q113" s="48"/>
    </row>
    <row r="114" spans="3:17" ht="18.600000000000001" customHeight="1">
      <c r="C114" s="113" t="s">
        <v>611</v>
      </c>
      <c r="D114" s="46"/>
      <c r="E114" s="46"/>
      <c r="F114" s="46"/>
      <c r="G114" s="46"/>
      <c r="H114" s="118">
        <v>65</v>
      </c>
      <c r="I114" s="118">
        <v>123</v>
      </c>
      <c r="J114" s="118">
        <v>146</v>
      </c>
      <c r="K114" s="118">
        <v>177</v>
      </c>
      <c r="L114" s="118">
        <v>191</v>
      </c>
      <c r="M114" s="118">
        <v>185</v>
      </c>
      <c r="N114" s="118">
        <v>172</v>
      </c>
      <c r="O114" s="46"/>
      <c r="P114" s="483"/>
      <c r="Q114" s="48"/>
    </row>
    <row r="115" spans="3:17" ht="18.600000000000001" customHeight="1">
      <c r="C115" s="113" t="s">
        <v>418</v>
      </c>
      <c r="D115" s="46"/>
      <c r="E115" s="46"/>
      <c r="F115" s="46"/>
      <c r="G115" s="46"/>
      <c r="H115" s="118">
        <v>34</v>
      </c>
      <c r="I115" s="118">
        <v>36</v>
      </c>
      <c r="J115" s="118">
        <v>36</v>
      </c>
      <c r="K115" s="118">
        <v>36</v>
      </c>
      <c r="L115" s="118">
        <v>42</v>
      </c>
      <c r="M115" s="118">
        <v>39</v>
      </c>
      <c r="N115" s="118">
        <v>38</v>
      </c>
      <c r="O115" s="46"/>
      <c r="P115" s="46"/>
      <c r="Q115" s="48"/>
    </row>
    <row r="116" spans="3:17" ht="18.600000000000001" customHeight="1">
      <c r="C116" s="113"/>
      <c r="D116" s="46"/>
      <c r="E116" s="46"/>
      <c r="F116" s="46"/>
      <c r="G116" s="46"/>
      <c r="H116" s="46"/>
      <c r="I116" s="46"/>
      <c r="J116" s="46"/>
      <c r="K116" s="46"/>
      <c r="L116" s="46"/>
      <c r="M116" s="46"/>
      <c r="N116" s="46"/>
      <c r="O116" s="46"/>
      <c r="P116" s="46"/>
    </row>
    <row r="117" spans="3:17" ht="14.45" customHeight="1">
      <c r="C117" s="7" t="s">
        <v>614</v>
      </c>
      <c r="I117" s="46"/>
      <c r="J117" s="46"/>
      <c r="K117" s="46"/>
      <c r="L117" s="46"/>
      <c r="M117" s="46"/>
      <c r="N117" s="46"/>
      <c r="O117" s="46"/>
      <c r="P117" s="46"/>
    </row>
    <row r="118" spans="3:17">
      <c r="C118" s="108"/>
      <c r="D118" s="108"/>
      <c r="E118" s="108"/>
      <c r="F118" s="108"/>
      <c r="G118" s="108"/>
      <c r="H118" s="108"/>
      <c r="I118" s="108"/>
      <c r="J118" s="108"/>
      <c r="K118" s="108"/>
      <c r="L118" s="108"/>
      <c r="M118" s="108"/>
      <c r="N118" s="108"/>
    </row>
    <row r="119" spans="3:17" ht="45.6" customHeight="1">
      <c r="C119" s="666" t="s">
        <v>615</v>
      </c>
      <c r="D119" s="666"/>
      <c r="E119" s="666"/>
      <c r="F119" s="666"/>
      <c r="G119" s="666"/>
      <c r="H119" s="666"/>
      <c r="I119" s="666"/>
      <c r="J119" s="666"/>
      <c r="K119" s="666"/>
      <c r="L119" s="666"/>
      <c r="M119" s="666"/>
      <c r="N119" s="666"/>
      <c r="O119" s="103"/>
      <c r="P119" s="103"/>
    </row>
    <row r="120" spans="3:17" ht="186.95" customHeight="1">
      <c r="C120" s="704" t="s">
        <v>616</v>
      </c>
      <c r="D120" s="704"/>
      <c r="E120" s="704"/>
      <c r="F120" s="704"/>
      <c r="G120" s="704"/>
      <c r="H120" s="704"/>
      <c r="I120" s="704"/>
      <c r="J120" s="704"/>
      <c r="K120" s="704"/>
      <c r="L120" s="704"/>
      <c r="M120" s="704"/>
      <c r="N120" s="704"/>
      <c r="O120" s="104"/>
      <c r="P120" s="104"/>
    </row>
    <row r="121" spans="3:17" ht="14.45" customHeight="1">
      <c r="C121" s="111"/>
      <c r="D121" s="111"/>
      <c r="E121" s="111"/>
      <c r="F121" s="111"/>
      <c r="G121" s="111"/>
      <c r="H121" s="111"/>
      <c r="I121" s="111"/>
      <c r="J121" s="111"/>
      <c r="K121" s="111"/>
      <c r="L121" s="111"/>
      <c r="M121" s="111"/>
      <c r="N121" s="111"/>
    </row>
    <row r="122" spans="3:17" ht="14.45" customHeight="1">
      <c r="C122" s="111"/>
      <c r="D122" s="111"/>
      <c r="E122" s="111"/>
      <c r="F122" s="111"/>
      <c r="G122" s="111"/>
      <c r="H122" s="111"/>
      <c r="I122" s="111"/>
      <c r="J122" s="111"/>
      <c r="K122" s="111"/>
      <c r="L122" s="111"/>
      <c r="M122" s="111"/>
      <c r="N122" s="111"/>
    </row>
    <row r="123" spans="3:17" ht="14.45" customHeight="1">
      <c r="C123" s="111"/>
      <c r="D123" s="111"/>
      <c r="E123" s="111"/>
      <c r="F123" s="111"/>
      <c r="G123" s="111"/>
      <c r="H123" s="111"/>
      <c r="I123" s="111"/>
      <c r="J123" s="111"/>
      <c r="K123" s="111"/>
      <c r="L123" s="111"/>
      <c r="M123" s="111"/>
      <c r="N123" s="111"/>
    </row>
  </sheetData>
  <mergeCells count="38">
    <mergeCell ref="O75:P75"/>
    <mergeCell ref="C42:N42"/>
    <mergeCell ref="O42:P42"/>
    <mergeCell ref="C45:N45"/>
    <mergeCell ref="C48:N48"/>
    <mergeCell ref="C51:N51"/>
    <mergeCell ref="C56:N57"/>
    <mergeCell ref="C62:N62"/>
    <mergeCell ref="O62:P62"/>
    <mergeCell ref="C68:N68"/>
    <mergeCell ref="O68:P68"/>
    <mergeCell ref="C65:N65"/>
    <mergeCell ref="O65:P65"/>
    <mergeCell ref="O39:P39"/>
    <mergeCell ref="C13:N13"/>
    <mergeCell ref="C16:N16"/>
    <mergeCell ref="C120:N120"/>
    <mergeCell ref="C119:N119"/>
    <mergeCell ref="C71:N71"/>
    <mergeCell ref="M90:M91"/>
    <mergeCell ref="H90:H91"/>
    <mergeCell ref="I90:I91"/>
    <mergeCell ref="J90:J91"/>
    <mergeCell ref="K90:K91"/>
    <mergeCell ref="L90:L91"/>
    <mergeCell ref="C76:N81"/>
    <mergeCell ref="N90:N91"/>
    <mergeCell ref="O71:P71"/>
    <mergeCell ref="O73:P73"/>
    <mergeCell ref="C86:N87"/>
    <mergeCell ref="C8:N8"/>
    <mergeCell ref="G35:M35"/>
    <mergeCell ref="C39:N39"/>
    <mergeCell ref="C19:M19"/>
    <mergeCell ref="C34:N34"/>
    <mergeCell ref="C22:M22"/>
    <mergeCell ref="C25:M25"/>
    <mergeCell ref="C28:M28"/>
  </mergeCells>
  <hyperlinks>
    <hyperlink ref="A4" location="'ÍNDICE REMISSIVO'!A1" display="Índice" xr:uid="{00000000-0004-0000-0E00-000000000000}"/>
    <hyperlink ref="L1" location="GRI!A1" display="GRI" xr:uid="{00000000-0004-0000-0E00-000001000000}"/>
    <hyperlink ref="M1" location="SASB!A1" display="SASB" xr:uid="{00000000-0004-0000-0E00-000002000000}"/>
    <hyperlink ref="K1" location="SOCIAL!A1" display="Social " xr:uid="{00000000-0004-0000-0E00-000003000000}"/>
    <hyperlink ref="F1" location="ÍNDICE!A1" display="Índice" xr:uid="{00000000-0004-0000-0E00-000004000000}"/>
    <hyperlink ref="G1" location="'TEMAS MATERIAIS'!A1" display="Temas materiais" xr:uid="{00000000-0004-0000-0E00-000005000000}"/>
    <hyperlink ref="H1" location="AMBIENTAL!A1" display="Ambiental" xr:uid="{00000000-0004-0000-0E00-000006000000}"/>
    <hyperlink ref="I1" location="ECONÔMICO!A1" display="Econômico " xr:uid="{00000000-0004-0000-0E00-000007000000}"/>
    <hyperlink ref="J1" location="GOVERNANÇA!A1" display="Governança " xr:uid="{00000000-0004-0000-0E00-000008000000}"/>
  </hyperlinks>
  <pageMargins left="0.511811024" right="0.511811024" top="0.78740157499999996" bottom="0.78740157499999996" header="0.31496062000000002" footer="0.31496062000000002"/>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70C0"/>
  </sheetPr>
  <dimension ref="A1:S98"/>
  <sheetViews>
    <sheetView showGridLines="0" zoomScale="80" zoomScaleNormal="80" workbookViewId="0">
      <selection activeCell="R89" sqref="R89"/>
    </sheetView>
  </sheetViews>
  <sheetFormatPr defaultRowHeight="14.45" outlineLevelRow="1"/>
  <cols>
    <col min="1" max="1" width="2.85546875" customWidth="1"/>
    <col min="2" max="2" width="7.85546875" customWidth="1"/>
    <col min="5" max="5" width="2.28515625" customWidth="1"/>
    <col min="6" max="13" width="22.42578125" customWidth="1"/>
    <col min="14" max="14" width="10.7109375" bestFit="1" customWidth="1"/>
  </cols>
  <sheetData>
    <row r="1" spans="1:19" ht="45.6" customHeight="1">
      <c r="A1" s="44"/>
      <c r="B1" s="2" t="e" vm="1">
        <v>#VALUE!</v>
      </c>
      <c r="C1" s="2"/>
      <c r="D1" s="2"/>
      <c r="E1" s="2"/>
      <c r="F1" s="42" t="s">
        <v>0</v>
      </c>
      <c r="G1" s="42" t="s">
        <v>406</v>
      </c>
      <c r="H1" s="42" t="s">
        <v>2</v>
      </c>
      <c r="I1" s="42" t="s">
        <v>3</v>
      </c>
      <c r="J1" s="42" t="s">
        <v>4</v>
      </c>
      <c r="K1" s="42" t="s">
        <v>5</v>
      </c>
      <c r="L1" s="42" t="s">
        <v>6</v>
      </c>
      <c r="M1" s="42" t="s">
        <v>7</v>
      </c>
      <c r="N1" s="2"/>
    </row>
    <row r="2" spans="1:19" ht="18.600000000000001">
      <c r="A2" s="3"/>
      <c r="B2" s="3"/>
      <c r="C2" s="3"/>
      <c r="D2" s="3"/>
      <c r="E2" s="3"/>
      <c r="F2" s="15"/>
      <c r="G2" s="15"/>
      <c r="H2" s="15"/>
      <c r="I2" s="15"/>
      <c r="J2" s="15"/>
      <c r="K2" s="15"/>
      <c r="L2" s="15"/>
      <c r="M2" s="15"/>
      <c r="N2" s="3"/>
    </row>
    <row r="3" spans="1:19" ht="28.5">
      <c r="A3" s="3"/>
      <c r="C3" s="36" t="s">
        <v>617</v>
      </c>
      <c r="S3" s="21"/>
    </row>
    <row r="4" spans="1:19" ht="21">
      <c r="A4" s="5" t="s">
        <v>9</v>
      </c>
      <c r="B4" s="6">
        <v>3</v>
      </c>
      <c r="C4" s="4"/>
    </row>
    <row r="5" spans="1:19" ht="21">
      <c r="A5" s="5"/>
      <c r="B5" s="6"/>
      <c r="C5" s="13" t="s">
        <v>618</v>
      </c>
      <c r="D5" s="13"/>
      <c r="E5" s="13"/>
      <c r="F5" s="13"/>
      <c r="G5" s="13"/>
      <c r="H5" s="13"/>
      <c r="I5" s="13"/>
      <c r="J5" s="13"/>
      <c r="K5" s="13"/>
      <c r="L5" s="13"/>
      <c r="M5" s="13"/>
      <c r="N5" s="13"/>
      <c r="O5" s="90"/>
      <c r="P5" s="90"/>
    </row>
    <row r="6" spans="1:19" ht="18.600000000000001">
      <c r="A6" s="5"/>
      <c r="B6" s="6"/>
      <c r="C6" s="90"/>
      <c r="D6" s="90"/>
      <c r="E6" s="90"/>
      <c r="F6" s="90"/>
      <c r="G6" s="90"/>
      <c r="H6" s="90"/>
      <c r="I6" s="90"/>
      <c r="J6" s="90"/>
      <c r="K6" s="90"/>
      <c r="L6" s="90"/>
      <c r="M6" s="90"/>
      <c r="N6" s="90"/>
      <c r="O6" s="90"/>
      <c r="P6" s="90"/>
    </row>
    <row r="7" spans="1:19" ht="18.600000000000001">
      <c r="A7" s="5"/>
      <c r="B7" s="6"/>
      <c r="C7" s="98" t="s">
        <v>619</v>
      </c>
      <c r="D7" s="29"/>
      <c r="E7" s="29"/>
      <c r="F7" s="29"/>
      <c r="G7" s="29"/>
      <c r="H7" s="29"/>
      <c r="I7" s="29"/>
      <c r="J7" s="29"/>
      <c r="K7" s="29"/>
      <c r="L7" s="29"/>
      <c r="M7" s="29"/>
      <c r="N7" s="29"/>
      <c r="O7" s="90"/>
      <c r="P7" s="90"/>
    </row>
    <row r="8" spans="1:19" ht="18.600000000000001" customHeight="1">
      <c r="A8" s="5"/>
      <c r="B8" s="6"/>
      <c r="C8" s="670" t="s">
        <v>620</v>
      </c>
      <c r="D8" s="670"/>
      <c r="E8" s="670"/>
      <c r="F8" s="670"/>
      <c r="G8" s="670"/>
      <c r="H8" s="670"/>
      <c r="I8" s="670"/>
      <c r="J8" s="670"/>
      <c r="K8" s="670"/>
      <c r="L8" s="670"/>
      <c r="M8" s="670"/>
      <c r="N8" s="670"/>
      <c r="O8" s="90"/>
      <c r="P8" s="90"/>
    </row>
    <row r="9" spans="1:19" ht="18.600000000000001">
      <c r="A9" s="5"/>
      <c r="B9" s="6"/>
      <c r="C9" s="646"/>
      <c r="D9" s="646"/>
      <c r="E9" s="646"/>
      <c r="F9" s="646"/>
      <c r="G9" s="646"/>
      <c r="H9" s="646"/>
      <c r="I9" s="646"/>
      <c r="J9" s="646"/>
      <c r="K9" s="646"/>
      <c r="L9" s="646"/>
      <c r="M9" s="646"/>
      <c r="N9" s="646"/>
      <c r="O9" s="90"/>
      <c r="P9" s="90"/>
    </row>
    <row r="10" spans="1:19" ht="18.600000000000001">
      <c r="A10" s="5"/>
      <c r="C10" s="646"/>
      <c r="D10" s="646"/>
      <c r="E10" s="646"/>
      <c r="F10" s="646"/>
      <c r="G10" s="646"/>
      <c r="H10" s="646"/>
      <c r="I10" s="646"/>
      <c r="J10" s="646"/>
      <c r="K10" s="646"/>
      <c r="L10" s="646"/>
      <c r="M10" s="646"/>
      <c r="N10" s="646"/>
      <c r="O10" s="90"/>
      <c r="P10" s="90"/>
    </row>
    <row r="11" spans="1:19" ht="18.600000000000001">
      <c r="A11" s="5"/>
      <c r="C11" s="646"/>
      <c r="D11" s="646"/>
      <c r="E11" s="646"/>
      <c r="F11" s="646"/>
      <c r="G11" s="646"/>
      <c r="H11" s="646"/>
      <c r="I11" s="646"/>
      <c r="J11" s="646"/>
      <c r="K11" s="646"/>
      <c r="L11" s="646"/>
      <c r="M11" s="646"/>
      <c r="N11" s="646"/>
      <c r="O11" s="90"/>
      <c r="P11" s="90"/>
    </row>
    <row r="12" spans="1:19" ht="18.600000000000001">
      <c r="A12" s="5"/>
      <c r="C12" s="646"/>
      <c r="D12" s="646"/>
      <c r="E12" s="646"/>
      <c r="F12" s="646"/>
      <c r="G12" s="646"/>
      <c r="H12" s="646"/>
      <c r="I12" s="646"/>
      <c r="J12" s="646"/>
      <c r="K12" s="646"/>
      <c r="L12" s="646"/>
      <c r="M12" s="646"/>
      <c r="N12" s="646"/>
      <c r="O12" s="90"/>
      <c r="P12" s="90"/>
    </row>
    <row r="13" spans="1:19" ht="18.600000000000001">
      <c r="A13" s="3"/>
      <c r="B13" s="7"/>
      <c r="C13" s="646"/>
      <c r="D13" s="646"/>
      <c r="E13" s="646"/>
      <c r="F13" s="646"/>
      <c r="G13" s="646"/>
      <c r="H13" s="646"/>
      <c r="I13" s="646"/>
      <c r="J13" s="646"/>
      <c r="K13" s="646"/>
      <c r="L13" s="646"/>
      <c r="M13" s="646"/>
      <c r="N13" s="646"/>
      <c r="O13" s="90"/>
      <c r="P13" s="90"/>
      <c r="Q13" s="20"/>
      <c r="R13" s="20"/>
    </row>
    <row r="14" spans="1:19" ht="18.600000000000001">
      <c r="A14" s="3"/>
      <c r="B14" s="7"/>
      <c r="C14" s="646"/>
      <c r="D14" s="646"/>
      <c r="E14" s="646"/>
      <c r="F14" s="646"/>
      <c r="G14" s="646"/>
      <c r="H14" s="646"/>
      <c r="I14" s="646"/>
      <c r="J14" s="646"/>
      <c r="K14" s="646"/>
      <c r="L14" s="646"/>
      <c r="M14" s="646"/>
      <c r="N14" s="646"/>
      <c r="O14" s="90"/>
      <c r="P14" s="90"/>
      <c r="Q14" s="20"/>
      <c r="R14" s="20"/>
    </row>
    <row r="15" spans="1:19" ht="18.600000000000001">
      <c r="A15" s="3"/>
      <c r="B15" s="7"/>
      <c r="C15" s="646"/>
      <c r="D15" s="646"/>
      <c r="E15" s="646"/>
      <c r="F15" s="646"/>
      <c r="G15" s="646"/>
      <c r="H15" s="646"/>
      <c r="I15" s="646"/>
      <c r="J15" s="646"/>
      <c r="K15" s="646"/>
      <c r="L15" s="646"/>
      <c r="M15" s="646"/>
      <c r="N15" s="646"/>
      <c r="O15" s="90"/>
      <c r="P15" s="90"/>
      <c r="Q15" s="20"/>
      <c r="R15" s="20"/>
    </row>
    <row r="16" spans="1:19" ht="84.6" customHeight="1">
      <c r="A16" s="3"/>
      <c r="B16" s="7"/>
      <c r="C16" s="646"/>
      <c r="D16" s="646"/>
      <c r="E16" s="646"/>
      <c r="F16" s="646"/>
      <c r="G16" s="646"/>
      <c r="H16" s="646"/>
      <c r="I16" s="646"/>
      <c r="J16" s="646"/>
      <c r="K16" s="646"/>
      <c r="L16" s="646"/>
      <c r="M16" s="646"/>
      <c r="N16" s="646"/>
      <c r="O16" s="90"/>
      <c r="P16" s="90"/>
      <c r="Q16" s="20"/>
      <c r="R16" s="20"/>
    </row>
    <row r="17" spans="1:18" ht="18.600000000000001">
      <c r="A17" s="3"/>
      <c r="B17" s="7"/>
      <c r="C17" s="646"/>
      <c r="D17" s="646"/>
      <c r="E17" s="646"/>
      <c r="F17" s="646"/>
      <c r="G17" s="646"/>
      <c r="H17" s="646"/>
      <c r="I17" s="646"/>
      <c r="J17" s="646"/>
      <c r="K17" s="646"/>
      <c r="L17" s="646"/>
      <c r="M17" s="646"/>
      <c r="N17" s="646"/>
      <c r="O17" s="90"/>
      <c r="P17" s="90"/>
      <c r="Q17" s="20"/>
      <c r="R17" s="20"/>
    </row>
    <row r="18" spans="1:18" ht="74.45" customHeight="1">
      <c r="A18" s="3"/>
      <c r="B18" s="7"/>
      <c r="C18" s="646"/>
      <c r="D18" s="646"/>
      <c r="E18" s="646"/>
      <c r="F18" s="646"/>
      <c r="G18" s="646"/>
      <c r="H18" s="646"/>
      <c r="I18" s="646"/>
      <c r="J18" s="646"/>
      <c r="K18" s="646"/>
      <c r="L18" s="646"/>
      <c r="M18" s="646"/>
      <c r="N18" s="646"/>
      <c r="O18" s="90"/>
      <c r="P18" s="90"/>
      <c r="Q18" s="20"/>
      <c r="R18" s="20"/>
    </row>
    <row r="19" spans="1:18" ht="18.600000000000001">
      <c r="A19" s="3"/>
      <c r="B19" s="7"/>
      <c r="C19" s="646"/>
      <c r="D19" s="646"/>
      <c r="E19" s="646"/>
      <c r="F19" s="646"/>
      <c r="G19" s="646"/>
      <c r="H19" s="646"/>
      <c r="I19" s="646"/>
      <c r="J19" s="646"/>
      <c r="K19" s="646"/>
      <c r="L19" s="646"/>
      <c r="M19" s="646"/>
      <c r="N19" s="646"/>
      <c r="O19" s="90"/>
      <c r="P19" s="90"/>
      <c r="Q19" s="20"/>
      <c r="R19" s="20"/>
    </row>
    <row r="20" spans="1:18" ht="18.600000000000001">
      <c r="A20" s="3"/>
      <c r="B20" s="7"/>
      <c r="C20" s="646"/>
      <c r="D20" s="646"/>
      <c r="E20" s="646"/>
      <c r="F20" s="646"/>
      <c r="G20" s="646"/>
      <c r="H20" s="646"/>
      <c r="I20" s="646"/>
      <c r="J20" s="646"/>
      <c r="K20" s="646"/>
      <c r="L20" s="646"/>
      <c r="M20" s="646"/>
      <c r="N20" s="646"/>
      <c r="O20" s="90"/>
      <c r="P20" s="90"/>
      <c r="Q20" s="20"/>
      <c r="R20" s="20"/>
    </row>
    <row r="21" spans="1:18" ht="50.25" customHeight="1">
      <c r="A21" s="3"/>
      <c r="B21" s="7"/>
      <c r="C21" s="646"/>
      <c r="D21" s="646"/>
      <c r="E21" s="646"/>
      <c r="F21" s="646"/>
      <c r="G21" s="646"/>
      <c r="H21" s="646"/>
      <c r="I21" s="646"/>
      <c r="J21" s="646"/>
      <c r="K21" s="646"/>
      <c r="L21" s="646"/>
      <c r="M21" s="646"/>
      <c r="N21" s="646"/>
      <c r="O21" s="90"/>
      <c r="P21" s="90"/>
      <c r="Q21" s="20"/>
      <c r="R21" s="20"/>
    </row>
    <row r="22" spans="1:18" ht="19.5" customHeight="1">
      <c r="A22" s="3"/>
      <c r="B22" s="7"/>
      <c r="C22" s="496"/>
      <c r="D22" s="496"/>
      <c r="E22" s="496"/>
      <c r="F22" s="496"/>
      <c r="G22" s="496"/>
      <c r="H22" s="496"/>
      <c r="I22" s="496"/>
      <c r="J22" s="496"/>
      <c r="K22" s="496"/>
      <c r="L22" s="496"/>
      <c r="M22" s="496"/>
      <c r="N22" s="496"/>
      <c r="O22" s="90"/>
      <c r="P22" s="90"/>
      <c r="Q22" s="20"/>
      <c r="R22" s="20"/>
    </row>
    <row r="23" spans="1:18" ht="18" customHeight="1">
      <c r="A23" s="3"/>
      <c r="B23" s="7"/>
      <c r="C23" s="277" t="s">
        <v>621</v>
      </c>
      <c r="D23" s="278"/>
      <c r="E23" s="278"/>
      <c r="F23" s="278"/>
      <c r="G23" s="278"/>
      <c r="H23" s="278"/>
      <c r="I23" s="278"/>
      <c r="J23" s="278"/>
      <c r="K23" s="278"/>
      <c r="L23" s="278"/>
      <c r="M23" s="278"/>
      <c r="N23" s="278"/>
      <c r="O23" s="90"/>
      <c r="P23" s="90"/>
      <c r="Q23" s="20"/>
      <c r="R23" s="20"/>
    </row>
    <row r="24" spans="1:18" ht="105" customHeight="1">
      <c r="A24" s="3"/>
      <c r="B24" s="7"/>
      <c r="C24" s="699" t="s">
        <v>622</v>
      </c>
      <c r="D24" s="699"/>
      <c r="E24" s="699"/>
      <c r="F24" s="699"/>
      <c r="G24" s="699"/>
      <c r="H24" s="699"/>
      <c r="I24" s="699"/>
      <c r="J24" s="699"/>
      <c r="K24" s="699"/>
      <c r="L24" s="699"/>
      <c r="M24" s="699"/>
      <c r="N24" s="699"/>
      <c r="O24" s="90"/>
      <c r="P24" s="90"/>
      <c r="Q24" s="20"/>
      <c r="R24" s="20"/>
    </row>
    <row r="25" spans="1:18" ht="18.600000000000001">
      <c r="A25" s="3"/>
      <c r="B25" s="7"/>
      <c r="C25" s="265"/>
      <c r="D25" s="265"/>
      <c r="E25" s="265"/>
      <c r="F25" s="265"/>
      <c r="G25" s="265"/>
      <c r="H25" s="265"/>
      <c r="I25" s="265"/>
      <c r="J25" s="265"/>
      <c r="K25" s="265"/>
      <c r="L25" s="265"/>
      <c r="M25" s="265"/>
      <c r="N25" s="265"/>
      <c r="O25" s="90"/>
      <c r="P25" s="90"/>
      <c r="Q25" s="20"/>
      <c r="R25" s="20"/>
    </row>
    <row r="26" spans="1:18" ht="21">
      <c r="A26" s="3"/>
      <c r="B26" s="7"/>
      <c r="C26" s="13" t="s">
        <v>623</v>
      </c>
      <c r="D26" s="13"/>
      <c r="E26" s="13"/>
      <c r="F26" s="13"/>
      <c r="G26" s="13"/>
      <c r="H26" s="13"/>
      <c r="I26" s="13"/>
      <c r="J26" s="13"/>
      <c r="K26" s="13"/>
      <c r="L26" s="13"/>
      <c r="M26" s="13"/>
      <c r="N26" s="13"/>
      <c r="O26" s="90"/>
      <c r="P26" s="90"/>
      <c r="Q26" s="20"/>
      <c r="R26" s="20"/>
    </row>
    <row r="27" spans="1:18" ht="21">
      <c r="A27" s="3"/>
      <c r="B27" s="7"/>
      <c r="C27" s="78"/>
      <c r="D27" s="78"/>
      <c r="E27" s="78"/>
      <c r="F27" s="78"/>
      <c r="G27" s="78"/>
      <c r="H27" s="78"/>
      <c r="I27" s="78"/>
      <c r="J27" s="78"/>
      <c r="K27" s="78"/>
      <c r="L27" s="78"/>
      <c r="M27" s="78"/>
      <c r="N27" s="78"/>
      <c r="O27" s="90"/>
      <c r="P27" s="90"/>
      <c r="Q27" s="20"/>
      <c r="R27" s="20"/>
    </row>
    <row r="28" spans="1:18" ht="18.600000000000001" customHeight="1">
      <c r="A28" s="3"/>
      <c r="B28" s="7"/>
      <c r="C28" s="277" t="s">
        <v>624</v>
      </c>
      <c r="D28" s="277"/>
      <c r="E28" s="277"/>
      <c r="F28" s="277"/>
      <c r="G28" s="277"/>
      <c r="H28" s="277"/>
      <c r="I28" s="277"/>
      <c r="J28" s="277"/>
      <c r="K28" s="277"/>
      <c r="L28" s="277"/>
      <c r="M28" s="277"/>
      <c r="N28" s="277"/>
      <c r="O28" s="90"/>
      <c r="P28" s="90"/>
      <c r="Q28" s="20"/>
      <c r="R28" s="20"/>
    </row>
    <row r="29" spans="1:18" ht="206.25" customHeight="1">
      <c r="A29" s="3"/>
      <c r="B29" s="7"/>
      <c r="C29" s="716" t="s">
        <v>625</v>
      </c>
      <c r="D29" s="716"/>
      <c r="E29" s="716"/>
      <c r="F29" s="716"/>
      <c r="G29" s="716"/>
      <c r="H29" s="716"/>
      <c r="I29" s="716"/>
      <c r="J29" s="716"/>
      <c r="K29" s="716"/>
      <c r="L29" s="716"/>
      <c r="M29" s="716"/>
      <c r="N29" s="716"/>
      <c r="O29" s="90"/>
      <c r="P29" s="90"/>
      <c r="Q29" s="20"/>
      <c r="R29" s="20"/>
    </row>
    <row r="30" spans="1:18" ht="189.75" customHeight="1">
      <c r="A30" s="3"/>
      <c r="B30" s="7"/>
      <c r="C30" s="717"/>
      <c r="D30" s="717"/>
      <c r="E30" s="717"/>
      <c r="F30" s="717"/>
      <c r="G30" s="717"/>
      <c r="H30" s="717"/>
      <c r="I30" s="717"/>
      <c r="J30" s="717"/>
      <c r="K30" s="717"/>
      <c r="L30" s="717"/>
      <c r="M30" s="717"/>
      <c r="N30" s="717"/>
      <c r="O30" s="90"/>
      <c r="P30" s="90"/>
      <c r="Q30" s="20"/>
      <c r="R30" s="20"/>
    </row>
    <row r="31" spans="1:18" ht="18.600000000000001">
      <c r="A31" s="3"/>
      <c r="B31" s="7"/>
      <c r="C31" s="20"/>
      <c r="D31" s="20"/>
      <c r="H31" s="20"/>
      <c r="I31" s="20"/>
      <c r="M31" s="20"/>
      <c r="N31" s="20"/>
      <c r="O31" s="90"/>
      <c r="P31" s="90"/>
      <c r="Q31" s="20"/>
      <c r="R31" s="20"/>
    </row>
    <row r="32" spans="1:18" ht="18.600000000000001">
      <c r="A32" s="3"/>
      <c r="B32" s="7"/>
      <c r="C32" s="277" t="s">
        <v>626</v>
      </c>
      <c r="D32" s="278"/>
      <c r="E32" s="278"/>
      <c r="F32" s="278"/>
      <c r="G32" s="278"/>
      <c r="H32" s="278"/>
      <c r="I32" s="278"/>
      <c r="J32" s="278"/>
      <c r="K32" s="278"/>
      <c r="L32" s="278"/>
      <c r="M32" s="278"/>
      <c r="N32" s="278"/>
      <c r="O32" s="90"/>
      <c r="P32" s="90"/>
      <c r="Q32" s="20"/>
      <c r="R32" s="20"/>
    </row>
    <row r="33" spans="1:16" s="41" customFormat="1" ht="21" customHeight="1">
      <c r="A33" s="580"/>
      <c r="C33" s="714" t="s">
        <v>627</v>
      </c>
      <c r="D33" s="714"/>
      <c r="E33" s="714"/>
      <c r="F33" s="714"/>
      <c r="G33" s="714"/>
      <c r="H33" s="714"/>
      <c r="I33" s="714"/>
      <c r="J33" s="714"/>
      <c r="K33" s="714"/>
      <c r="L33" s="714"/>
      <c r="M33" s="714"/>
      <c r="N33" s="714"/>
      <c r="O33" s="90"/>
      <c r="P33" s="90"/>
    </row>
    <row r="34" spans="1:16" ht="18.600000000000001">
      <c r="C34" s="90"/>
      <c r="D34" s="90"/>
      <c r="E34" s="90"/>
      <c r="F34" s="90"/>
      <c r="G34" s="90"/>
      <c r="H34" s="90"/>
      <c r="I34" s="90"/>
      <c r="J34" s="90"/>
      <c r="K34" s="90"/>
      <c r="L34" s="90"/>
      <c r="M34" s="90"/>
      <c r="N34" s="90"/>
      <c r="O34" s="90"/>
      <c r="P34" s="90"/>
    </row>
    <row r="35" spans="1:16" ht="21">
      <c r="C35" s="13" t="s">
        <v>628</v>
      </c>
      <c r="D35" s="13"/>
      <c r="E35" s="13"/>
      <c r="F35" s="13"/>
      <c r="G35" s="13"/>
      <c r="H35" s="13"/>
      <c r="I35" s="13"/>
      <c r="J35" s="13"/>
      <c r="K35" s="13"/>
      <c r="L35" s="13"/>
      <c r="M35" s="13"/>
      <c r="N35" s="13"/>
      <c r="O35" s="90"/>
      <c r="P35" s="90"/>
    </row>
    <row r="36" spans="1:16" ht="19.5" customHeight="1">
      <c r="C36" s="715"/>
      <c r="D36" s="715"/>
      <c r="E36" s="715"/>
      <c r="F36" s="715"/>
      <c r="G36" s="715"/>
      <c r="H36" s="715"/>
      <c r="I36" s="715"/>
      <c r="J36" s="715"/>
      <c r="K36" s="715"/>
      <c r="L36" s="715"/>
      <c r="M36" s="715"/>
      <c r="N36" s="715"/>
      <c r="O36" s="90"/>
      <c r="P36" s="90"/>
    </row>
    <row r="37" spans="1:16" ht="18.600000000000001">
      <c r="C37" s="98" t="s">
        <v>28</v>
      </c>
      <c r="D37" s="98"/>
      <c r="E37" s="98"/>
      <c r="F37" s="98"/>
      <c r="G37" s="98"/>
      <c r="H37" s="98"/>
      <c r="I37" s="98"/>
      <c r="J37" s="98"/>
      <c r="K37" s="98"/>
      <c r="L37" s="98"/>
      <c r="M37" s="98"/>
      <c r="N37" s="98"/>
      <c r="O37" s="90"/>
      <c r="P37" s="90"/>
    </row>
    <row r="38" spans="1:16" ht="177" customHeight="1" outlineLevel="1">
      <c r="C38" s="704" t="s">
        <v>629</v>
      </c>
      <c r="D38" s="704"/>
      <c r="E38" s="704"/>
      <c r="F38" s="704"/>
      <c r="G38" s="704"/>
      <c r="H38" s="704"/>
      <c r="I38" s="704"/>
      <c r="J38" s="704"/>
      <c r="K38" s="704"/>
      <c r="L38" s="704"/>
      <c r="M38" s="704"/>
      <c r="N38" s="704"/>
      <c r="O38" s="90"/>
      <c r="P38" s="90"/>
    </row>
    <row r="39" spans="1:16" ht="18.600000000000001" customHeight="1">
      <c r="C39" s="90"/>
      <c r="D39" s="90"/>
      <c r="E39" s="90"/>
      <c r="F39" s="90"/>
      <c r="G39" s="90"/>
      <c r="H39" s="90"/>
      <c r="I39" s="90"/>
      <c r="J39" s="90"/>
      <c r="K39" s="90"/>
      <c r="L39" s="90"/>
      <c r="M39" s="90"/>
      <c r="N39" s="90"/>
      <c r="O39" s="90"/>
      <c r="P39" s="90"/>
    </row>
    <row r="40" spans="1:16" ht="18.600000000000001">
      <c r="C40" s="98" t="s">
        <v>630</v>
      </c>
      <c r="D40" s="98"/>
      <c r="E40" s="98"/>
      <c r="F40" s="98"/>
      <c r="G40" s="98"/>
      <c r="H40" s="98"/>
      <c r="I40" s="98"/>
      <c r="J40" s="98"/>
      <c r="K40" s="98"/>
      <c r="L40" s="98"/>
      <c r="M40" s="98"/>
      <c r="N40" s="98"/>
      <c r="O40" s="90"/>
      <c r="P40" s="90"/>
    </row>
    <row r="41" spans="1:16" ht="119.25" customHeight="1" outlineLevel="1">
      <c r="C41" s="704" t="s">
        <v>631</v>
      </c>
      <c r="D41" s="704"/>
      <c r="E41" s="704"/>
      <c r="F41" s="704"/>
      <c r="G41" s="704"/>
      <c r="H41" s="704"/>
      <c r="I41" s="704"/>
      <c r="J41" s="704"/>
      <c r="K41" s="704"/>
      <c r="L41" s="704"/>
      <c r="M41" s="704"/>
      <c r="N41" s="704"/>
      <c r="O41" s="90"/>
      <c r="P41" s="90"/>
    </row>
    <row r="42" spans="1:16" ht="18.600000000000001">
      <c r="C42" s="392"/>
      <c r="D42" s="392"/>
      <c r="E42" s="392"/>
      <c r="F42" s="392"/>
      <c r="G42" s="392"/>
      <c r="H42" s="392"/>
      <c r="I42" s="392"/>
      <c r="J42" s="392"/>
      <c r="K42" s="392"/>
      <c r="L42" s="392"/>
      <c r="M42" s="392"/>
      <c r="N42" s="392"/>
      <c r="O42" s="90"/>
      <c r="P42" s="90"/>
    </row>
    <row r="43" spans="1:16" ht="18.600000000000001">
      <c r="C43" s="98" t="s">
        <v>632</v>
      </c>
      <c r="D43" s="98"/>
      <c r="E43" s="98"/>
      <c r="F43" s="98"/>
      <c r="G43" s="98"/>
      <c r="H43" s="98"/>
      <c r="I43" s="98"/>
      <c r="J43" s="98"/>
      <c r="K43" s="98"/>
      <c r="L43" s="98"/>
      <c r="M43" s="98"/>
      <c r="N43" s="98"/>
      <c r="O43" s="90"/>
      <c r="P43" s="90"/>
    </row>
    <row r="44" spans="1:16" ht="105" customHeight="1" outlineLevel="1">
      <c r="C44" s="704" t="s">
        <v>633</v>
      </c>
      <c r="D44" s="704"/>
      <c r="E44" s="704"/>
      <c r="F44" s="704"/>
      <c r="G44" s="704"/>
      <c r="H44" s="704"/>
      <c r="I44" s="704"/>
      <c r="J44" s="704"/>
      <c r="K44" s="704"/>
      <c r="L44" s="704"/>
      <c r="M44" s="704"/>
      <c r="N44" s="704"/>
      <c r="O44" s="90"/>
      <c r="P44" s="90"/>
    </row>
    <row r="45" spans="1:16" ht="18.600000000000001">
      <c r="C45" s="392"/>
      <c r="D45" s="392"/>
      <c r="E45" s="392"/>
      <c r="F45" s="392"/>
      <c r="G45" s="392"/>
      <c r="H45" s="392"/>
      <c r="I45" s="392"/>
      <c r="J45" s="392"/>
      <c r="K45" s="392"/>
      <c r="L45" s="392"/>
      <c r="M45" s="392"/>
      <c r="N45" s="392"/>
      <c r="O45" s="90"/>
      <c r="P45" s="90"/>
    </row>
    <row r="46" spans="1:16" ht="18.600000000000001">
      <c r="C46" s="98" t="s">
        <v>634</v>
      </c>
      <c r="D46" s="98"/>
      <c r="E46" s="98"/>
      <c r="F46" s="98"/>
      <c r="G46" s="98"/>
      <c r="H46" s="98"/>
      <c r="I46" s="98"/>
      <c r="J46" s="98"/>
      <c r="K46" s="98"/>
      <c r="L46" s="98"/>
      <c r="M46" s="98"/>
      <c r="N46" s="98"/>
      <c r="O46" s="90"/>
      <c r="P46" s="90"/>
    </row>
    <row r="47" spans="1:16" ht="83.25" customHeight="1" outlineLevel="1">
      <c r="C47" s="704" t="s">
        <v>635</v>
      </c>
      <c r="D47" s="704"/>
      <c r="E47" s="704"/>
      <c r="F47" s="704"/>
      <c r="G47" s="704"/>
      <c r="H47" s="704"/>
      <c r="I47" s="704"/>
      <c r="J47" s="704"/>
      <c r="K47" s="704"/>
      <c r="L47" s="704"/>
      <c r="M47" s="704"/>
      <c r="N47" s="704"/>
      <c r="O47" s="90"/>
      <c r="P47" s="90"/>
    </row>
    <row r="48" spans="1:16" ht="18.600000000000001">
      <c r="C48" s="392"/>
      <c r="D48" s="392"/>
      <c r="E48" s="392"/>
      <c r="F48" s="392"/>
      <c r="G48" s="392"/>
      <c r="H48" s="392"/>
      <c r="I48" s="392"/>
      <c r="J48" s="392"/>
      <c r="K48" s="392"/>
      <c r="L48" s="392"/>
      <c r="M48" s="392"/>
      <c r="N48" s="392"/>
      <c r="O48" s="90"/>
      <c r="P48" s="90"/>
    </row>
    <row r="49" spans="3:16" ht="18.600000000000001">
      <c r="C49" s="98" t="s">
        <v>636</v>
      </c>
      <c r="D49" s="98"/>
      <c r="E49" s="98"/>
      <c r="F49" s="98"/>
      <c r="G49" s="98"/>
      <c r="H49" s="98"/>
      <c r="I49" s="98"/>
      <c r="J49" s="98"/>
      <c r="K49" s="98"/>
      <c r="L49" s="98"/>
      <c r="M49" s="98"/>
      <c r="N49" s="98"/>
      <c r="O49" s="90"/>
      <c r="P49" s="90"/>
    </row>
    <row r="50" spans="3:16" ht="63" customHeight="1" outlineLevel="1">
      <c r="C50" s="704" t="s">
        <v>637</v>
      </c>
      <c r="D50" s="704"/>
      <c r="E50" s="704"/>
      <c r="F50" s="704"/>
      <c r="G50" s="704"/>
      <c r="H50" s="704"/>
      <c r="I50" s="704"/>
      <c r="J50" s="704"/>
      <c r="K50" s="704"/>
      <c r="L50" s="704"/>
      <c r="M50" s="704"/>
      <c r="N50" s="704"/>
      <c r="O50" s="90"/>
      <c r="P50" s="90"/>
    </row>
    <row r="51" spans="3:16" ht="18.600000000000001">
      <c r="C51" s="392"/>
      <c r="D51" s="392"/>
      <c r="E51" s="392"/>
      <c r="F51" s="392"/>
      <c r="G51" s="392"/>
      <c r="H51" s="392"/>
      <c r="I51" s="392"/>
      <c r="J51" s="392"/>
      <c r="K51" s="392"/>
      <c r="L51" s="392"/>
      <c r="M51" s="392"/>
      <c r="N51" s="392"/>
      <c r="O51" s="90"/>
      <c r="P51" s="90"/>
    </row>
    <row r="52" spans="3:16" ht="18.600000000000001">
      <c r="C52" s="98" t="s">
        <v>638</v>
      </c>
      <c r="D52" s="98"/>
      <c r="E52" s="98"/>
      <c r="F52" s="98"/>
      <c r="G52" s="98"/>
      <c r="H52" s="98"/>
      <c r="I52" s="98"/>
      <c r="J52" s="98"/>
      <c r="K52" s="98"/>
      <c r="L52" s="98"/>
      <c r="M52" s="98"/>
      <c r="N52" s="98"/>
      <c r="O52" s="90"/>
      <c r="P52" s="90"/>
    </row>
    <row r="53" spans="3:16" ht="66" customHeight="1" outlineLevel="1">
      <c r="C53" s="704" t="s">
        <v>639</v>
      </c>
      <c r="D53" s="704"/>
      <c r="E53" s="704"/>
      <c r="F53" s="704"/>
      <c r="G53" s="704"/>
      <c r="H53" s="704"/>
      <c r="I53" s="704"/>
      <c r="J53" s="704"/>
      <c r="K53" s="704"/>
      <c r="L53" s="704"/>
      <c r="M53" s="704"/>
      <c r="N53" s="704"/>
      <c r="O53" s="90"/>
      <c r="P53" s="90"/>
    </row>
    <row r="54" spans="3:16" ht="18.600000000000001">
      <c r="C54" s="392"/>
      <c r="D54" s="392"/>
      <c r="E54" s="392"/>
      <c r="F54" s="392"/>
      <c r="G54" s="392"/>
      <c r="H54" s="392"/>
      <c r="I54" s="392"/>
      <c r="J54" s="392"/>
      <c r="K54" s="392"/>
      <c r="L54" s="392"/>
      <c r="M54" s="392"/>
      <c r="N54" s="392"/>
      <c r="O54" s="90"/>
      <c r="P54" s="90"/>
    </row>
    <row r="55" spans="3:16" ht="18.600000000000001">
      <c r="C55" s="277" t="s">
        <v>640</v>
      </c>
      <c r="D55" s="277"/>
      <c r="E55" s="277"/>
      <c r="F55" s="277"/>
      <c r="G55" s="277"/>
      <c r="H55" s="277"/>
      <c r="I55" s="277"/>
      <c r="J55" s="277"/>
      <c r="K55" s="277"/>
      <c r="L55" s="277"/>
      <c r="M55" s="277"/>
      <c r="N55" s="277"/>
      <c r="O55" s="90"/>
      <c r="P55" s="90"/>
    </row>
    <row r="56" spans="3:16" ht="68.25" customHeight="1" outlineLevel="1">
      <c r="C56" s="704" t="s">
        <v>641</v>
      </c>
      <c r="D56" s="704"/>
      <c r="E56" s="704"/>
      <c r="F56" s="704"/>
      <c r="G56" s="704"/>
      <c r="H56" s="704"/>
      <c r="I56" s="704"/>
      <c r="J56" s="704"/>
      <c r="K56" s="704"/>
      <c r="L56" s="704"/>
      <c r="M56" s="704"/>
      <c r="N56" s="704"/>
      <c r="O56" s="90"/>
      <c r="P56" s="90"/>
    </row>
    <row r="57" spans="3:16" ht="19.5" customHeight="1"/>
    <row r="58" spans="3:16" ht="18.600000000000001">
      <c r="C58" s="98" t="s">
        <v>642</v>
      </c>
      <c r="D58" s="98"/>
      <c r="E58" s="98"/>
      <c r="F58" s="98"/>
      <c r="G58" s="98"/>
      <c r="H58" s="98"/>
      <c r="I58" s="98"/>
      <c r="J58" s="98"/>
      <c r="K58" s="98"/>
      <c r="L58" s="98"/>
      <c r="M58" s="98"/>
      <c r="N58" s="98"/>
      <c r="O58" s="90"/>
      <c r="P58" s="90"/>
    </row>
    <row r="59" spans="3:16" ht="64.5" customHeight="1" outlineLevel="1">
      <c r="C59" s="704" t="s">
        <v>643</v>
      </c>
      <c r="D59" s="704"/>
      <c r="E59" s="704"/>
      <c r="F59" s="704"/>
      <c r="G59" s="704"/>
      <c r="H59" s="704"/>
      <c r="I59" s="704"/>
      <c r="J59" s="704"/>
      <c r="K59" s="704"/>
      <c r="L59" s="704"/>
      <c r="M59" s="704"/>
      <c r="N59" s="704"/>
      <c r="O59" s="90"/>
      <c r="P59" s="90"/>
    </row>
    <row r="60" spans="3:16" ht="18.600000000000001">
      <c r="C60" s="392"/>
      <c r="D60" s="392"/>
      <c r="E60" s="392"/>
      <c r="F60" s="392"/>
      <c r="G60" s="392"/>
      <c r="H60" s="392"/>
      <c r="I60" s="392"/>
      <c r="J60" s="392"/>
      <c r="K60" s="392"/>
      <c r="L60" s="392"/>
      <c r="M60" s="392"/>
      <c r="N60" s="392"/>
      <c r="O60" s="90"/>
      <c r="P60" s="90"/>
    </row>
    <row r="61" spans="3:16" ht="18.600000000000001">
      <c r="C61" s="98" t="s">
        <v>644</v>
      </c>
      <c r="D61" s="98"/>
      <c r="E61" s="98"/>
      <c r="F61" s="98"/>
      <c r="G61" s="98"/>
      <c r="H61" s="98"/>
      <c r="I61" s="98"/>
      <c r="J61" s="98"/>
      <c r="K61" s="98"/>
      <c r="L61" s="98"/>
      <c r="M61" s="98"/>
      <c r="N61" s="98"/>
      <c r="O61" s="97"/>
      <c r="P61" s="90"/>
    </row>
    <row r="62" spans="3:16" ht="66" customHeight="1" outlineLevel="1">
      <c r="C62" s="704" t="s">
        <v>645</v>
      </c>
      <c r="D62" s="704"/>
      <c r="E62" s="704"/>
      <c r="F62" s="704"/>
      <c r="G62" s="704"/>
      <c r="H62" s="704"/>
      <c r="I62" s="704"/>
      <c r="J62" s="704"/>
      <c r="K62" s="704"/>
      <c r="L62" s="704"/>
      <c r="M62" s="704"/>
      <c r="N62" s="704"/>
      <c r="P62" s="90"/>
    </row>
    <row r="63" spans="3:16" ht="18.600000000000001">
      <c r="C63" s="392"/>
      <c r="D63" s="392"/>
      <c r="E63" s="392"/>
      <c r="F63" s="392"/>
      <c r="G63" s="392"/>
      <c r="H63" s="392"/>
      <c r="I63" s="392"/>
      <c r="J63" s="392"/>
      <c r="K63" s="392"/>
      <c r="L63" s="392"/>
      <c r="M63" s="392"/>
      <c r="N63" s="392"/>
      <c r="O63" s="90"/>
      <c r="P63" s="90"/>
    </row>
    <row r="64" spans="3:16" ht="18.600000000000001">
      <c r="C64" s="98" t="s">
        <v>646</v>
      </c>
      <c r="D64" s="98"/>
      <c r="E64" s="98"/>
      <c r="F64" s="98"/>
      <c r="G64" s="98"/>
      <c r="H64" s="98"/>
      <c r="I64" s="98"/>
      <c r="J64" s="98"/>
      <c r="K64" s="98"/>
      <c r="L64" s="98"/>
      <c r="M64" s="98"/>
      <c r="N64" s="98"/>
    </row>
    <row r="65" spans="3:16" ht="62.25" customHeight="1" outlineLevel="1">
      <c r="C65" s="704" t="s">
        <v>647</v>
      </c>
      <c r="D65" s="704"/>
      <c r="E65" s="704"/>
      <c r="F65" s="704"/>
      <c r="G65" s="704"/>
      <c r="H65" s="704"/>
      <c r="I65" s="704"/>
      <c r="J65" s="704"/>
      <c r="K65" s="704"/>
      <c r="L65" s="704"/>
      <c r="M65" s="704"/>
      <c r="N65" s="704"/>
    </row>
    <row r="66" spans="3:16" ht="18.600000000000001">
      <c r="C66" s="392"/>
      <c r="D66" s="392"/>
      <c r="E66" s="392"/>
      <c r="F66" s="392"/>
      <c r="G66" s="392"/>
      <c r="H66" s="392"/>
      <c r="I66" s="392"/>
      <c r="J66" s="392"/>
      <c r="K66" s="392"/>
      <c r="L66" s="392"/>
      <c r="M66" s="392"/>
      <c r="N66" s="392"/>
      <c r="O66" s="90"/>
      <c r="P66" s="90"/>
    </row>
    <row r="67" spans="3:16" ht="18.600000000000001">
      <c r="C67" s="98" t="s">
        <v>648</v>
      </c>
      <c r="D67" s="98"/>
      <c r="E67" s="98"/>
      <c r="F67" s="98"/>
      <c r="G67" s="98"/>
      <c r="H67" s="98"/>
      <c r="I67" s="98"/>
      <c r="J67" s="98"/>
      <c r="K67" s="98"/>
      <c r="L67" s="98"/>
      <c r="M67" s="98"/>
      <c r="N67" s="98"/>
    </row>
    <row r="68" spans="3:16" ht="51" customHeight="1" outlineLevel="1">
      <c r="C68" s="704" t="s">
        <v>649</v>
      </c>
      <c r="D68" s="704"/>
      <c r="E68" s="704"/>
      <c r="F68" s="704"/>
      <c r="G68" s="704"/>
      <c r="H68" s="704"/>
      <c r="I68" s="704"/>
      <c r="J68" s="704"/>
      <c r="K68" s="704"/>
      <c r="L68" s="704"/>
      <c r="M68" s="704"/>
      <c r="N68" s="704"/>
    </row>
    <row r="69" spans="3:16" ht="18.600000000000001">
      <c r="C69" s="392"/>
      <c r="D69" s="392"/>
      <c r="E69" s="392"/>
      <c r="F69" s="392"/>
      <c r="G69" s="392"/>
      <c r="H69" s="392"/>
      <c r="I69" s="392"/>
      <c r="J69" s="392"/>
      <c r="K69" s="392"/>
      <c r="L69" s="392"/>
      <c r="M69" s="392"/>
      <c r="N69" s="392"/>
      <c r="O69" s="90"/>
      <c r="P69" s="90"/>
    </row>
    <row r="70" spans="3:16" ht="18.600000000000001">
      <c r="C70" s="98" t="s">
        <v>650</v>
      </c>
      <c r="D70" s="98"/>
      <c r="E70" s="98"/>
      <c r="F70" s="98"/>
      <c r="G70" s="98"/>
      <c r="H70" s="98"/>
      <c r="I70" s="98"/>
      <c r="J70" s="98"/>
      <c r="K70" s="98"/>
      <c r="L70" s="98"/>
      <c r="M70" s="98"/>
      <c r="N70" s="98"/>
      <c r="O70" s="90"/>
      <c r="P70" s="90"/>
    </row>
    <row r="71" spans="3:16" ht="66" customHeight="1" outlineLevel="1">
      <c r="C71" s="704" t="s">
        <v>651</v>
      </c>
      <c r="D71" s="704"/>
      <c r="E71" s="704"/>
      <c r="F71" s="704"/>
      <c r="G71" s="704"/>
      <c r="H71" s="704"/>
      <c r="I71" s="704"/>
      <c r="J71" s="704"/>
      <c r="K71" s="704"/>
      <c r="L71" s="704"/>
      <c r="M71" s="704"/>
      <c r="N71" s="704"/>
      <c r="O71" s="90"/>
      <c r="P71" s="90"/>
    </row>
    <row r="72" spans="3:16" ht="18.600000000000001">
      <c r="C72" s="392"/>
      <c r="D72" s="392"/>
      <c r="E72" s="392"/>
      <c r="F72" s="392"/>
      <c r="G72" s="392"/>
      <c r="H72" s="392"/>
      <c r="I72" s="392"/>
      <c r="J72" s="392"/>
      <c r="K72" s="392"/>
      <c r="L72" s="392"/>
      <c r="M72" s="392"/>
      <c r="N72" s="392"/>
      <c r="O72" s="90"/>
      <c r="P72" s="90"/>
    </row>
    <row r="73" spans="3:16" ht="18.600000000000001">
      <c r="C73" s="98" t="s">
        <v>652</v>
      </c>
      <c r="D73" s="98"/>
      <c r="E73" s="98"/>
      <c r="F73" s="98"/>
      <c r="G73" s="98"/>
      <c r="H73" s="98"/>
      <c r="I73" s="98"/>
      <c r="J73" s="98"/>
      <c r="K73" s="98"/>
      <c r="L73" s="98"/>
      <c r="M73" s="98"/>
      <c r="N73" s="98"/>
      <c r="O73" s="90"/>
      <c r="P73" s="90"/>
    </row>
    <row r="74" spans="3:16" ht="66.75" customHeight="1" outlineLevel="1">
      <c r="C74" s="704" t="s">
        <v>653</v>
      </c>
      <c r="D74" s="704"/>
      <c r="E74" s="704"/>
      <c r="F74" s="704"/>
      <c r="G74" s="704"/>
      <c r="H74" s="704"/>
      <c r="I74" s="704"/>
      <c r="J74" s="704"/>
      <c r="K74" s="704"/>
      <c r="L74" s="704"/>
      <c r="M74" s="704"/>
      <c r="N74" s="704"/>
    </row>
    <row r="75" spans="3:16" ht="14.1" customHeight="1">
      <c r="C75" s="422"/>
      <c r="D75" s="422"/>
      <c r="E75" s="422"/>
      <c r="F75" s="422"/>
      <c r="G75" s="422"/>
      <c r="H75" s="422"/>
      <c r="I75" s="422"/>
      <c r="J75" s="422"/>
      <c r="K75" s="422"/>
      <c r="L75" s="422"/>
      <c r="M75" s="422"/>
      <c r="N75" s="422"/>
    </row>
    <row r="76" spans="3:16" ht="18.600000000000001">
      <c r="C76" s="98" t="s">
        <v>654</v>
      </c>
      <c r="D76" s="98"/>
      <c r="E76" s="98"/>
      <c r="F76" s="98"/>
      <c r="G76" s="98"/>
      <c r="H76" s="98"/>
      <c r="I76" s="98"/>
      <c r="J76" s="98"/>
      <c r="K76" s="98"/>
      <c r="L76" s="98"/>
      <c r="M76" s="98"/>
      <c r="N76" s="98"/>
      <c r="O76" s="90"/>
      <c r="P76" s="90"/>
    </row>
    <row r="77" spans="3:16" ht="66.75" customHeight="1" outlineLevel="1">
      <c r="C77" s="704" t="s">
        <v>655</v>
      </c>
      <c r="D77" s="704"/>
      <c r="E77" s="704"/>
      <c r="F77" s="704"/>
      <c r="G77" s="704"/>
      <c r="H77" s="704"/>
      <c r="I77" s="704"/>
      <c r="J77" s="704"/>
      <c r="K77" s="704"/>
      <c r="L77" s="704"/>
      <c r="M77" s="704"/>
      <c r="N77" s="704"/>
      <c r="O77" s="90"/>
      <c r="P77" s="90"/>
    </row>
    <row r="78" spans="3:16" ht="18.600000000000001">
      <c r="C78" s="256"/>
      <c r="D78" s="256"/>
      <c r="E78" s="256"/>
      <c r="F78" s="256"/>
      <c r="G78" s="256"/>
      <c r="H78" s="90"/>
      <c r="I78" s="90"/>
      <c r="J78" s="90"/>
      <c r="K78" s="90"/>
      <c r="L78" s="90"/>
      <c r="M78" s="90"/>
      <c r="N78" s="90"/>
      <c r="O78" s="90"/>
      <c r="P78" s="90"/>
    </row>
    <row r="79" spans="3:16" ht="18.600000000000001">
      <c r="C79" s="98" t="s">
        <v>656</v>
      </c>
      <c r="D79" s="98"/>
      <c r="E79" s="98"/>
      <c r="F79" s="98"/>
      <c r="G79" s="98"/>
      <c r="H79" s="98"/>
      <c r="I79" s="98"/>
      <c r="J79" s="98"/>
      <c r="K79" s="98"/>
      <c r="L79" s="98"/>
      <c r="M79" s="98"/>
      <c r="N79" s="98"/>
      <c r="O79" s="90"/>
      <c r="P79" s="90"/>
    </row>
    <row r="80" spans="3:16" ht="83.25" customHeight="1" outlineLevel="1">
      <c r="C80" s="704" t="s">
        <v>657</v>
      </c>
      <c r="D80" s="704"/>
      <c r="E80" s="704"/>
      <c r="F80" s="704"/>
      <c r="G80" s="704"/>
      <c r="H80" s="704"/>
      <c r="I80" s="704"/>
      <c r="J80" s="704"/>
      <c r="K80" s="704"/>
      <c r="L80" s="704"/>
      <c r="M80" s="704"/>
      <c r="N80" s="704"/>
      <c r="O80" s="90"/>
      <c r="P80" s="90"/>
    </row>
    <row r="81" spans="3:16" ht="18.600000000000001">
      <c r="C81" s="256"/>
      <c r="D81" s="256"/>
      <c r="E81" s="256"/>
      <c r="F81" s="256"/>
      <c r="G81" s="256"/>
      <c r="H81" s="90"/>
      <c r="I81" s="90"/>
      <c r="J81" s="90"/>
      <c r="K81" s="90"/>
      <c r="L81" s="90"/>
      <c r="M81" s="90"/>
      <c r="N81" s="90"/>
      <c r="O81" s="90"/>
      <c r="P81" s="90"/>
    </row>
    <row r="82" spans="3:16" ht="18.600000000000001">
      <c r="C82" s="98" t="s">
        <v>658</v>
      </c>
      <c r="D82" s="98"/>
      <c r="E82" s="98"/>
      <c r="F82" s="98"/>
      <c r="G82" s="98"/>
      <c r="H82" s="98"/>
      <c r="I82" s="98"/>
      <c r="J82" s="98"/>
      <c r="K82" s="98"/>
      <c r="L82" s="98"/>
      <c r="M82" s="98"/>
      <c r="N82" s="98"/>
      <c r="O82" s="90"/>
      <c r="P82" s="90"/>
    </row>
    <row r="83" spans="3:16" ht="65.25" customHeight="1" outlineLevel="1">
      <c r="C83" s="704" t="s">
        <v>659</v>
      </c>
      <c r="D83" s="704"/>
      <c r="E83" s="704"/>
      <c r="F83" s="704"/>
      <c r="G83" s="704"/>
      <c r="H83" s="704"/>
      <c r="I83" s="704"/>
      <c r="J83" s="704"/>
      <c r="K83" s="704"/>
      <c r="L83" s="704"/>
      <c r="M83" s="704"/>
      <c r="N83" s="704"/>
      <c r="O83" s="90"/>
      <c r="P83" s="90"/>
    </row>
    <row r="84" spans="3:16" ht="18.600000000000001">
      <c r="C84" s="377"/>
      <c r="D84" s="361"/>
      <c r="E84" s="361"/>
      <c r="F84" s="361"/>
      <c r="G84" s="361"/>
      <c r="H84" s="90"/>
      <c r="I84" s="90"/>
      <c r="J84" s="90"/>
      <c r="K84" s="90"/>
      <c r="L84" s="90"/>
      <c r="M84" s="90"/>
      <c r="N84" s="90"/>
      <c r="O84" s="90"/>
      <c r="P84" s="90"/>
    </row>
    <row r="85" spans="3:16" ht="18.600000000000001">
      <c r="C85" s="98" t="s">
        <v>73</v>
      </c>
      <c r="D85" s="98"/>
      <c r="E85" s="98"/>
      <c r="F85" s="98"/>
      <c r="G85" s="98"/>
      <c r="H85" s="98"/>
      <c r="I85" s="98"/>
      <c r="J85" s="98"/>
      <c r="K85" s="98"/>
      <c r="L85" s="98"/>
      <c r="M85" s="98"/>
      <c r="N85" s="98"/>
      <c r="O85" s="90"/>
      <c r="P85" s="90"/>
    </row>
    <row r="86" spans="3:16" ht="63" customHeight="1" outlineLevel="1">
      <c r="C86" s="704" t="s">
        <v>660</v>
      </c>
      <c r="D86" s="704"/>
      <c r="E86" s="704"/>
      <c r="F86" s="704"/>
      <c r="G86" s="704"/>
      <c r="H86" s="704"/>
      <c r="I86" s="704"/>
      <c r="J86" s="704"/>
      <c r="K86" s="704"/>
      <c r="L86" s="704"/>
      <c r="M86" s="704"/>
      <c r="N86" s="704"/>
      <c r="O86" s="90"/>
      <c r="P86" s="90"/>
    </row>
    <row r="87" spans="3:16" ht="18.600000000000001">
      <c r="C87" s="256"/>
      <c r="D87" s="256"/>
      <c r="E87" s="256"/>
      <c r="F87" s="256"/>
      <c r="G87" s="256"/>
      <c r="H87" s="90"/>
      <c r="I87" s="90"/>
      <c r="J87" s="90"/>
      <c r="K87" s="90"/>
      <c r="L87" s="90"/>
      <c r="M87" s="90"/>
      <c r="N87" s="90"/>
      <c r="O87" s="90"/>
      <c r="P87" s="90"/>
    </row>
    <row r="88" spans="3:16" ht="18.600000000000001">
      <c r="C88" s="98" t="s">
        <v>64</v>
      </c>
      <c r="D88" s="98"/>
      <c r="E88" s="98"/>
      <c r="F88" s="98"/>
      <c r="G88" s="98"/>
      <c r="H88" s="98"/>
      <c r="I88" s="98"/>
      <c r="J88" s="98"/>
      <c r="K88" s="98"/>
      <c r="L88" s="98"/>
      <c r="M88" s="98"/>
      <c r="N88" s="98"/>
    </row>
    <row r="89" spans="3:16" ht="84" customHeight="1" outlineLevel="1">
      <c r="C89" s="704" t="s">
        <v>661</v>
      </c>
      <c r="D89" s="704"/>
      <c r="E89" s="704"/>
      <c r="F89" s="704"/>
      <c r="G89" s="704"/>
      <c r="H89" s="704"/>
      <c r="I89" s="704"/>
      <c r="J89" s="704"/>
      <c r="K89" s="704"/>
      <c r="L89" s="704"/>
      <c r="M89" s="704"/>
      <c r="N89" s="704"/>
    </row>
    <row r="90" spans="3:16" ht="18.600000000000001">
      <c r="C90" s="377"/>
      <c r="D90" s="361"/>
      <c r="E90" s="361"/>
      <c r="F90" s="361"/>
      <c r="G90" s="361"/>
      <c r="H90" s="90"/>
      <c r="I90" s="90"/>
      <c r="J90" s="90"/>
      <c r="K90" s="90"/>
      <c r="L90" s="90"/>
      <c r="M90" s="90"/>
      <c r="N90" s="90"/>
    </row>
    <row r="91" spans="3:16" ht="18.600000000000001">
      <c r="C91" s="98" t="s">
        <v>662</v>
      </c>
      <c r="D91" s="98"/>
      <c r="E91" s="98"/>
      <c r="F91" s="98"/>
      <c r="G91" s="98"/>
      <c r="H91" s="98"/>
      <c r="I91" s="98"/>
      <c r="J91" s="98"/>
      <c r="K91" s="98"/>
      <c r="L91" s="98"/>
      <c r="M91" s="98"/>
      <c r="N91" s="98"/>
      <c r="O91" s="90"/>
      <c r="P91" s="90"/>
    </row>
    <row r="92" spans="3:16" ht="61.5" customHeight="1" outlineLevel="1">
      <c r="C92" s="704" t="s">
        <v>663</v>
      </c>
      <c r="D92" s="704"/>
      <c r="E92" s="704"/>
      <c r="F92" s="704"/>
      <c r="G92" s="704"/>
      <c r="H92" s="704"/>
      <c r="I92" s="704"/>
      <c r="J92" s="704"/>
      <c r="K92" s="704"/>
      <c r="L92" s="704"/>
      <c r="M92" s="704"/>
      <c r="N92" s="704"/>
      <c r="O92" s="90"/>
      <c r="P92" s="90"/>
    </row>
    <row r="93" spans="3:16" ht="18.600000000000001">
      <c r="C93" s="256"/>
      <c r="D93" s="256"/>
      <c r="E93" s="256"/>
      <c r="F93" s="256"/>
      <c r="G93" s="256"/>
      <c r="H93" s="90"/>
      <c r="I93" s="90"/>
      <c r="J93" s="90"/>
      <c r="K93" s="90"/>
      <c r="L93" s="90"/>
      <c r="M93" s="90"/>
      <c r="N93" s="90"/>
      <c r="O93" s="90"/>
      <c r="P93" s="90"/>
    </row>
    <row r="94" spans="3:16" ht="18.600000000000001">
      <c r="C94" s="98" t="s">
        <v>664</v>
      </c>
      <c r="D94" s="98"/>
      <c r="E94" s="98"/>
      <c r="F94" s="98"/>
      <c r="G94" s="98"/>
      <c r="H94" s="98"/>
      <c r="I94" s="98"/>
      <c r="J94" s="98"/>
      <c r="K94" s="98"/>
      <c r="L94" s="98"/>
      <c r="M94" s="98"/>
      <c r="N94" s="98"/>
      <c r="O94" s="90"/>
      <c r="P94" s="90"/>
    </row>
    <row r="95" spans="3:16" ht="68.25" customHeight="1" outlineLevel="1">
      <c r="C95" s="704" t="s">
        <v>665</v>
      </c>
      <c r="D95" s="704"/>
      <c r="E95" s="704"/>
      <c r="F95" s="704"/>
      <c r="G95" s="704"/>
      <c r="H95" s="704"/>
      <c r="I95" s="704"/>
      <c r="J95" s="704"/>
      <c r="K95" s="704"/>
      <c r="L95" s="704"/>
      <c r="M95" s="704"/>
      <c r="N95" s="704"/>
      <c r="O95" s="90"/>
      <c r="P95" s="90"/>
    </row>
    <row r="97" spans="3:16" ht="18.600000000000001">
      <c r="C97" s="98" t="s">
        <v>666</v>
      </c>
      <c r="D97" s="98"/>
      <c r="E97" s="98"/>
      <c r="F97" s="98"/>
      <c r="G97" s="98"/>
      <c r="H97" s="98"/>
      <c r="I97" s="98"/>
      <c r="J97" s="98"/>
      <c r="K97" s="98"/>
      <c r="L97" s="98"/>
      <c r="M97" s="98"/>
      <c r="N97" s="98"/>
      <c r="O97" s="90"/>
      <c r="P97" s="90"/>
    </row>
    <row r="98" spans="3:16" ht="92.25" customHeight="1" outlineLevel="1">
      <c r="C98" s="704" t="s">
        <v>667</v>
      </c>
      <c r="D98" s="704"/>
      <c r="E98" s="704"/>
      <c r="F98" s="704"/>
      <c r="G98" s="704"/>
      <c r="H98" s="704"/>
      <c r="I98" s="704"/>
      <c r="J98" s="704"/>
      <c r="K98" s="704"/>
      <c r="L98" s="704"/>
      <c r="M98" s="704"/>
      <c r="N98" s="704"/>
      <c r="O98" s="90"/>
      <c r="P98" s="90"/>
    </row>
  </sheetData>
  <mergeCells count="26">
    <mergeCell ref="C77:N77"/>
    <mergeCell ref="C80:N80"/>
    <mergeCell ref="C83:N83"/>
    <mergeCell ref="C86:N86"/>
    <mergeCell ref="C89:N89"/>
    <mergeCell ref="C8:N21"/>
    <mergeCell ref="C24:N24"/>
    <mergeCell ref="C38:N38"/>
    <mergeCell ref="C29:N30"/>
    <mergeCell ref="C71:N71"/>
    <mergeCell ref="C95:N95"/>
    <mergeCell ref="C98:N98"/>
    <mergeCell ref="C47:N47"/>
    <mergeCell ref="C33:N33"/>
    <mergeCell ref="C74:N74"/>
    <mergeCell ref="C68:N68"/>
    <mergeCell ref="C36:N36"/>
    <mergeCell ref="C41:N41"/>
    <mergeCell ref="C44:N44"/>
    <mergeCell ref="C50:N50"/>
    <mergeCell ref="C53:N53"/>
    <mergeCell ref="C56:N56"/>
    <mergeCell ref="C59:N59"/>
    <mergeCell ref="C62:N62"/>
    <mergeCell ref="C65:N65"/>
    <mergeCell ref="C92:N92"/>
  </mergeCells>
  <hyperlinks>
    <hyperlink ref="A4" location="'ÍNDICE REMISSIVO'!A1" display="Índice" xr:uid="{00000000-0004-0000-0F00-000000000000}"/>
    <hyperlink ref="L1" location="GRI!A1" display="GRI" xr:uid="{00000000-0004-0000-0F00-000001000000}"/>
    <hyperlink ref="M1" location="SASB!A1" display="SASB" xr:uid="{00000000-0004-0000-0F00-000002000000}"/>
    <hyperlink ref="K1" location="SOCIAL!A1" display="Social " xr:uid="{00000000-0004-0000-0F00-000003000000}"/>
    <hyperlink ref="C70" location="'GRI 205'!A1" display="Governança, ética e conformidade (GRI 205, GRI 206, GRI 207, GRI 415, GRI 418)" xr:uid="{00000000-0004-0000-0F00-000004000000}"/>
    <hyperlink ref="F1" location="ÍNDICE!A1" display="Índice" xr:uid="{00000000-0004-0000-0F00-000005000000}"/>
    <hyperlink ref="G1" location="'TEMAS MATERIAIS'!A1" display="Temas materiais" xr:uid="{00000000-0004-0000-0F00-000006000000}"/>
    <hyperlink ref="H1" location="AMBIENTAL!A1" display="Ambiental" xr:uid="{00000000-0004-0000-0F00-000007000000}"/>
    <hyperlink ref="I1" location="ECONÔMICO!A1" display="Econômico " xr:uid="{00000000-0004-0000-0F00-000008000000}"/>
    <hyperlink ref="J1" location="GOVERNANÇA!A1" display="Governança " xr:uid="{00000000-0004-0000-0F00-000009000000}"/>
  </hyperlinks>
  <pageMargins left="0.511811024" right="0.511811024" top="0.78740157499999996" bottom="0.78740157499999996" header="0.31496062000000002" footer="0.31496062000000002"/>
  <pageSetup paperSize="9" orientation="portrait" horizontalDpi="1200" verticalDpi="12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0070C0"/>
  </sheetPr>
  <dimension ref="A1:Q95"/>
  <sheetViews>
    <sheetView showGridLines="0" topLeftCell="A19" zoomScale="80" zoomScaleNormal="80" workbookViewId="0">
      <selection activeCell="C79" sqref="C79"/>
    </sheetView>
  </sheetViews>
  <sheetFormatPr defaultColWidth="9.140625" defaultRowHeight="18.600000000000001"/>
  <cols>
    <col min="1" max="1" width="2.85546875" style="7" customWidth="1"/>
    <col min="2" max="2" width="7.85546875" style="7" customWidth="1"/>
    <col min="3" max="3" width="21.7109375" style="7" customWidth="1"/>
    <col min="4" max="10" width="19.5703125" style="7" customWidth="1"/>
    <col min="11" max="11" width="22.42578125" style="7" customWidth="1"/>
    <col min="12" max="12" width="10.7109375" style="7" bestFit="1" customWidth="1"/>
    <col min="13" max="16384" width="9.140625" style="7"/>
  </cols>
  <sheetData>
    <row r="1" spans="1:17" ht="45.95" customHeight="1">
      <c r="A1" s="459"/>
      <c r="B1" s="460" t="e" vm="1">
        <v>#VALUE!</v>
      </c>
      <c r="C1" s="460"/>
      <c r="D1" s="42" t="s">
        <v>0</v>
      </c>
      <c r="E1" s="42" t="s">
        <v>406</v>
      </c>
      <c r="F1" s="42" t="s">
        <v>2</v>
      </c>
      <c r="G1" s="42" t="s">
        <v>3</v>
      </c>
      <c r="H1" s="42" t="s">
        <v>4</v>
      </c>
      <c r="I1" s="42" t="s">
        <v>5</v>
      </c>
      <c r="J1" s="42" t="s">
        <v>6</v>
      </c>
      <c r="K1" s="42" t="s">
        <v>7</v>
      </c>
      <c r="L1" s="460"/>
    </row>
    <row r="2" spans="1:17">
      <c r="A2" s="15"/>
      <c r="B2" s="15"/>
      <c r="C2" s="15"/>
      <c r="D2" s="15"/>
      <c r="E2" s="15"/>
      <c r="F2" s="15"/>
      <c r="G2" s="15"/>
      <c r="H2" s="15"/>
      <c r="I2" s="15"/>
      <c r="J2" s="15"/>
      <c r="K2" s="15"/>
      <c r="L2" s="15"/>
    </row>
    <row r="3" spans="1:17" ht="28.5">
      <c r="A3" s="15"/>
      <c r="C3" s="36" t="s">
        <v>668</v>
      </c>
      <c r="D3" s="565"/>
      <c r="Q3" s="21"/>
    </row>
    <row r="4" spans="1:17">
      <c r="A4" s="423" t="s">
        <v>9</v>
      </c>
      <c r="B4" s="424">
        <v>3</v>
      </c>
      <c r="C4" s="205"/>
    </row>
    <row r="5" spans="1:17" ht="21">
      <c r="A5" s="423"/>
      <c r="B5" s="424"/>
      <c r="C5" s="13" t="s">
        <v>669</v>
      </c>
      <c r="D5" s="13"/>
      <c r="E5" s="13"/>
      <c r="F5" s="13"/>
      <c r="G5" s="425"/>
      <c r="H5" s="425"/>
      <c r="I5" s="425"/>
      <c r="J5" s="425"/>
      <c r="K5" s="425"/>
      <c r="L5" s="425"/>
    </row>
    <row r="6" spans="1:17">
      <c r="A6" s="423"/>
      <c r="B6" s="424"/>
      <c r="C6" s="205"/>
    </row>
    <row r="7" spans="1:17" s="204" customFormat="1" ht="41.25" customHeight="1" thickBot="1">
      <c r="A7" s="426"/>
      <c r="B7" s="424"/>
      <c r="C7" s="719" t="s">
        <v>670</v>
      </c>
      <c r="D7" s="719"/>
      <c r="E7" s="719"/>
      <c r="F7" s="719"/>
      <c r="G7" s="719"/>
      <c r="H7" s="719"/>
      <c r="I7" s="719"/>
      <c r="J7" s="719"/>
      <c r="K7" s="719"/>
      <c r="L7" s="719"/>
      <c r="M7" s="188"/>
      <c r="N7" s="188"/>
      <c r="O7" s="188"/>
      <c r="P7" s="188"/>
      <c r="Q7" s="188"/>
    </row>
    <row r="8" spans="1:17" s="377" customFormat="1" ht="107.25" customHeight="1">
      <c r="C8" s="718" t="s">
        <v>671</v>
      </c>
      <c r="D8" s="718"/>
      <c r="E8" s="718"/>
      <c r="F8" s="718"/>
      <c r="G8" s="718"/>
      <c r="H8" s="718"/>
      <c r="I8" s="718"/>
      <c r="J8" s="718"/>
      <c r="K8" s="718"/>
      <c r="L8" s="718"/>
    </row>
    <row r="9" spans="1:17" s="377" customFormat="1"/>
    <row r="10" spans="1:17" s="204" customFormat="1" ht="17.45" customHeight="1" thickBot="1">
      <c r="A10" s="426"/>
      <c r="B10" s="424"/>
      <c r="C10" s="427" t="s">
        <v>672</v>
      </c>
      <c r="D10" s="428"/>
      <c r="E10" s="428"/>
      <c r="F10" s="193"/>
      <c r="G10" s="193"/>
      <c r="H10" s="193"/>
      <c r="I10" s="193"/>
      <c r="J10" s="193"/>
      <c r="K10" s="193"/>
      <c r="L10" s="193"/>
      <c r="M10" s="188"/>
      <c r="N10" s="188"/>
      <c r="O10" s="188"/>
      <c r="P10" s="188"/>
      <c r="Q10" s="188"/>
    </row>
    <row r="11" spans="1:17" s="377" customFormat="1" ht="55.5" customHeight="1">
      <c r="C11" s="718" t="s">
        <v>673</v>
      </c>
      <c r="D11" s="718"/>
      <c r="E11" s="718"/>
      <c r="F11" s="718"/>
      <c r="G11" s="718"/>
      <c r="H11" s="718"/>
      <c r="I11" s="718"/>
      <c r="J11" s="718"/>
      <c r="K11" s="718"/>
      <c r="L11" s="718"/>
    </row>
    <row r="12" spans="1:17" s="377" customFormat="1">
      <c r="C12" s="431"/>
      <c r="D12" s="431"/>
      <c r="E12" s="431"/>
      <c r="F12" s="431"/>
      <c r="G12" s="431"/>
      <c r="H12" s="431"/>
      <c r="I12" s="431"/>
      <c r="J12" s="431"/>
      <c r="K12" s="431"/>
      <c r="L12" s="431"/>
    </row>
    <row r="13" spans="1:17" s="377" customFormat="1">
      <c r="C13" s="720" t="s">
        <v>674</v>
      </c>
      <c r="D13" s="720"/>
      <c r="E13" s="720"/>
      <c r="F13" s="720"/>
      <c r="G13" s="720"/>
      <c r="H13" s="720"/>
      <c r="I13" s="720"/>
      <c r="J13" s="720"/>
      <c r="K13" s="720"/>
      <c r="L13" s="720"/>
    </row>
    <row r="14" spans="1:17" s="204" customFormat="1" ht="21.75" customHeight="1" thickBot="1">
      <c r="A14" s="426"/>
      <c r="B14" s="424"/>
      <c r="C14" s="633"/>
      <c r="D14" s="633"/>
      <c r="E14" s="633"/>
      <c r="F14" s="633"/>
      <c r="G14" s="633"/>
      <c r="H14" s="633"/>
      <c r="I14" s="633"/>
      <c r="J14" s="633"/>
      <c r="K14" s="633"/>
      <c r="L14" s="633"/>
      <c r="M14" s="188"/>
      <c r="N14" s="188"/>
      <c r="O14" s="188"/>
      <c r="P14" s="188"/>
      <c r="Q14" s="188"/>
    </row>
    <row r="15" spans="1:17" ht="142.5" customHeight="1">
      <c r="C15" s="718" t="s">
        <v>675</v>
      </c>
      <c r="D15" s="718"/>
      <c r="E15" s="718"/>
      <c r="F15" s="718"/>
      <c r="G15" s="718"/>
      <c r="H15" s="718"/>
      <c r="I15" s="718"/>
      <c r="J15" s="718"/>
      <c r="K15" s="718"/>
      <c r="L15" s="718"/>
    </row>
    <row r="17" spans="1:17" ht="21">
      <c r="A17" s="423"/>
      <c r="B17" s="424"/>
      <c r="C17" s="13" t="s">
        <v>676</v>
      </c>
      <c r="D17" s="13"/>
      <c r="E17" s="13"/>
      <c r="F17" s="13"/>
      <c r="G17" s="425"/>
      <c r="H17" s="425"/>
      <c r="I17" s="425"/>
      <c r="J17" s="425"/>
      <c r="K17" s="425"/>
      <c r="L17" s="425"/>
    </row>
    <row r="18" spans="1:17">
      <c r="A18" s="423"/>
      <c r="B18" s="424"/>
      <c r="C18" s="205"/>
    </row>
    <row r="19" spans="1:17" s="204" customFormat="1" ht="135.75" customHeight="1">
      <c r="A19" s="426"/>
      <c r="B19" s="424"/>
      <c r="C19" s="719" t="s">
        <v>677</v>
      </c>
      <c r="D19" s="719"/>
      <c r="E19" s="719"/>
      <c r="F19" s="719"/>
      <c r="G19" s="719"/>
      <c r="H19" s="719"/>
      <c r="I19" s="719"/>
      <c r="J19" s="719"/>
      <c r="K19" s="719"/>
      <c r="L19" s="719"/>
      <c r="M19" s="188"/>
      <c r="N19" s="188"/>
      <c r="O19" s="188"/>
      <c r="P19" s="188"/>
      <c r="Q19" s="188"/>
    </row>
    <row r="20" spans="1:17" s="377" customFormat="1" ht="409.5" customHeight="1">
      <c r="C20" s="721" t="s">
        <v>678</v>
      </c>
      <c r="D20" s="721"/>
      <c r="E20" s="721"/>
      <c r="F20" s="721"/>
      <c r="G20" s="721"/>
      <c r="H20" s="721"/>
      <c r="I20" s="721"/>
      <c r="J20" s="721"/>
      <c r="K20" s="721"/>
      <c r="L20" s="721"/>
    </row>
    <row r="21" spans="1:17" s="377" customFormat="1" ht="274.5" customHeight="1">
      <c r="C21" s="722"/>
      <c r="D21" s="722"/>
      <c r="E21" s="722"/>
      <c r="F21" s="722"/>
      <c r="G21" s="722"/>
      <c r="H21" s="722"/>
      <c r="I21" s="722"/>
      <c r="J21" s="722"/>
      <c r="K21" s="722"/>
      <c r="L21" s="722"/>
    </row>
    <row r="22" spans="1:17" s="377" customFormat="1"/>
    <row r="23" spans="1:17" s="204" customFormat="1" ht="58.5" customHeight="1">
      <c r="A23" s="426"/>
      <c r="B23" s="424"/>
      <c r="C23" s="719" t="s">
        <v>679</v>
      </c>
      <c r="D23" s="719"/>
      <c r="E23" s="719"/>
      <c r="F23" s="719"/>
      <c r="G23" s="719"/>
      <c r="H23" s="719"/>
      <c r="I23" s="719"/>
      <c r="J23" s="719"/>
      <c r="K23" s="719"/>
      <c r="L23" s="719"/>
      <c r="M23" s="188"/>
      <c r="N23" s="188"/>
      <c r="O23" s="188"/>
      <c r="P23" s="188"/>
      <c r="Q23" s="188"/>
    </row>
    <row r="24" spans="1:17" s="377" customFormat="1" ht="24" customHeight="1">
      <c r="C24" s="718" t="s">
        <v>680</v>
      </c>
      <c r="D24" s="718"/>
      <c r="E24" s="718"/>
      <c r="F24" s="718"/>
      <c r="G24" s="718"/>
      <c r="H24" s="718"/>
      <c r="I24" s="718"/>
      <c r="J24" s="718"/>
      <c r="K24" s="718"/>
      <c r="L24" s="718"/>
    </row>
    <row r="25" spans="1:17" s="377" customFormat="1"/>
    <row r="26" spans="1:17" s="204" customFormat="1" ht="97.5" customHeight="1">
      <c r="A26" s="426"/>
      <c r="B26" s="424"/>
      <c r="C26" s="633" t="s">
        <v>681</v>
      </c>
      <c r="D26" s="633"/>
      <c r="E26" s="633"/>
      <c r="F26" s="633"/>
      <c r="G26" s="633"/>
      <c r="H26" s="633"/>
      <c r="I26" s="633"/>
      <c r="J26" s="633"/>
      <c r="K26" s="633"/>
      <c r="L26" s="633"/>
      <c r="M26" s="188"/>
      <c r="N26" s="188"/>
      <c r="O26" s="188"/>
      <c r="P26" s="188"/>
      <c r="Q26" s="188"/>
    </row>
    <row r="27" spans="1:17" ht="29.25" customHeight="1">
      <c r="C27" s="718" t="s">
        <v>680</v>
      </c>
      <c r="D27" s="718"/>
      <c r="E27" s="718"/>
      <c r="F27" s="718"/>
      <c r="G27" s="718"/>
      <c r="H27" s="718"/>
      <c r="I27" s="718"/>
      <c r="J27" s="718"/>
      <c r="K27" s="718"/>
      <c r="L27" s="718"/>
    </row>
    <row r="29" spans="1:17" s="204" customFormat="1" ht="17.45" customHeight="1">
      <c r="A29" s="426"/>
      <c r="B29" s="424"/>
      <c r="C29" s="633" t="s">
        <v>682</v>
      </c>
      <c r="D29" s="633"/>
      <c r="E29" s="633"/>
      <c r="F29" s="633"/>
      <c r="G29" s="633"/>
      <c r="H29" s="633"/>
      <c r="I29" s="633"/>
      <c r="J29" s="633"/>
      <c r="K29" s="633"/>
      <c r="L29" s="633"/>
      <c r="M29" s="188"/>
      <c r="N29" s="188"/>
      <c r="O29" s="188"/>
      <c r="P29" s="188"/>
      <c r="Q29" s="188"/>
    </row>
    <row r="30" spans="1:17" ht="29.25" customHeight="1">
      <c r="C30" s="718" t="s">
        <v>680</v>
      </c>
      <c r="D30" s="718"/>
      <c r="E30" s="718"/>
      <c r="F30" s="718"/>
      <c r="G30" s="718"/>
      <c r="H30" s="718"/>
      <c r="I30" s="718"/>
      <c r="J30" s="718"/>
      <c r="K30" s="718"/>
      <c r="L30" s="718"/>
    </row>
    <row r="32" spans="1:17" s="377" customFormat="1" ht="18.600000000000001" customHeight="1">
      <c r="C32" s="672" t="s">
        <v>683</v>
      </c>
      <c r="D32" s="672"/>
      <c r="E32" s="672"/>
      <c r="F32" s="672"/>
      <c r="G32" s="672"/>
      <c r="H32" s="672"/>
      <c r="I32" s="672"/>
      <c r="J32" s="672"/>
      <c r="K32" s="672"/>
      <c r="L32" s="672"/>
    </row>
    <row r="33" spans="1:17" s="377" customFormat="1" ht="27.75" customHeight="1">
      <c r="C33" s="718" t="s">
        <v>680</v>
      </c>
      <c r="D33" s="718"/>
      <c r="E33" s="718"/>
      <c r="F33" s="718"/>
      <c r="G33" s="718"/>
      <c r="H33" s="718"/>
      <c r="I33" s="718"/>
      <c r="J33" s="718"/>
      <c r="K33" s="718"/>
      <c r="L33" s="718"/>
    </row>
    <row r="35" spans="1:17" ht="18.75" customHeight="1">
      <c r="C35" s="720" t="s">
        <v>684</v>
      </c>
      <c r="D35" s="720"/>
      <c r="E35" s="720"/>
      <c r="F35" s="720"/>
      <c r="G35" s="720"/>
      <c r="H35" s="720"/>
      <c r="I35" s="720"/>
      <c r="J35" s="720"/>
      <c r="K35" s="720"/>
      <c r="L35" s="720"/>
    </row>
    <row r="36" spans="1:17">
      <c r="C36" s="718" t="s">
        <v>680</v>
      </c>
      <c r="D36" s="718"/>
      <c r="E36" s="718"/>
      <c r="F36" s="718"/>
      <c r="G36" s="718"/>
      <c r="H36" s="718"/>
      <c r="I36" s="718"/>
      <c r="J36" s="718"/>
      <c r="K36" s="718"/>
      <c r="L36" s="718"/>
    </row>
    <row r="38" spans="1:17" ht="21">
      <c r="A38" s="423"/>
      <c r="B38" s="424"/>
      <c r="C38" s="13" t="s">
        <v>685</v>
      </c>
      <c r="D38" s="13"/>
      <c r="E38" s="13"/>
      <c r="F38" s="425"/>
      <c r="G38" s="425"/>
      <c r="H38" s="425"/>
      <c r="I38" s="425"/>
      <c r="J38" s="425"/>
      <c r="K38" s="425"/>
      <c r="L38" s="425"/>
    </row>
    <row r="39" spans="1:17">
      <c r="A39" s="423"/>
      <c r="B39" s="424"/>
      <c r="C39" s="205"/>
    </row>
    <row r="40" spans="1:17" s="204" customFormat="1" ht="18.95" thickBot="1">
      <c r="A40" s="426"/>
      <c r="B40" s="424"/>
      <c r="C40" s="719" t="s">
        <v>686</v>
      </c>
      <c r="D40" s="719"/>
      <c r="E40" s="719"/>
      <c r="F40" s="719"/>
      <c r="G40" s="719"/>
      <c r="H40" s="719"/>
      <c r="I40" s="719"/>
      <c r="J40" s="719"/>
      <c r="K40" s="719"/>
      <c r="L40" s="719"/>
      <c r="M40" s="188"/>
      <c r="N40" s="188"/>
      <c r="O40" s="188"/>
      <c r="P40" s="188"/>
      <c r="Q40" s="188"/>
    </row>
    <row r="41" spans="1:17" ht="137.25" customHeight="1">
      <c r="C41" s="718" t="s">
        <v>687</v>
      </c>
      <c r="D41" s="718"/>
      <c r="E41" s="718"/>
      <c r="F41" s="718"/>
      <c r="G41" s="718"/>
      <c r="H41" s="718"/>
      <c r="I41" s="718"/>
      <c r="J41" s="718"/>
      <c r="K41" s="718"/>
      <c r="L41" s="718"/>
    </row>
    <row r="43" spans="1:17" s="204" customFormat="1" ht="21.75" customHeight="1" thickBot="1">
      <c r="A43" s="426"/>
      <c r="B43" s="424"/>
      <c r="C43" s="719" t="s">
        <v>688</v>
      </c>
      <c r="D43" s="719"/>
      <c r="E43" s="719"/>
      <c r="F43" s="719"/>
      <c r="G43" s="719"/>
      <c r="H43" s="719"/>
      <c r="I43" s="719"/>
      <c r="J43" s="719"/>
      <c r="K43" s="719"/>
      <c r="L43" s="719"/>
      <c r="M43" s="188"/>
      <c r="N43" s="188"/>
      <c r="O43" s="188"/>
      <c r="P43" s="188"/>
      <c r="Q43" s="188"/>
    </row>
    <row r="44" spans="1:17" ht="40.5" customHeight="1">
      <c r="C44" s="718" t="s">
        <v>689</v>
      </c>
      <c r="D44" s="718"/>
      <c r="E44" s="718"/>
      <c r="F44" s="718"/>
      <c r="G44" s="718"/>
      <c r="H44" s="718"/>
      <c r="I44" s="718"/>
      <c r="J44" s="718"/>
      <c r="K44" s="718"/>
      <c r="L44" s="718"/>
    </row>
    <row r="46" spans="1:17" ht="21">
      <c r="A46" s="423"/>
      <c r="B46" s="424"/>
      <c r="C46" s="13" t="s">
        <v>690</v>
      </c>
      <c r="D46" s="13"/>
      <c r="E46" s="13"/>
      <c r="F46" s="425"/>
      <c r="G46" s="425"/>
      <c r="H46" s="425"/>
      <c r="I46" s="425"/>
      <c r="J46" s="425"/>
      <c r="K46" s="425"/>
      <c r="L46" s="425"/>
    </row>
    <row r="47" spans="1:17">
      <c r="A47" s="423"/>
      <c r="B47" s="424"/>
      <c r="C47" s="205"/>
    </row>
    <row r="48" spans="1:17" s="204" customFormat="1" ht="19.5" customHeight="1" thickBot="1">
      <c r="A48" s="426"/>
      <c r="B48" s="424"/>
      <c r="C48" s="719" t="s">
        <v>691</v>
      </c>
      <c r="D48" s="719"/>
      <c r="E48" s="719"/>
      <c r="F48" s="719"/>
      <c r="G48" s="719"/>
      <c r="H48" s="719"/>
      <c r="I48" s="719"/>
      <c r="J48" s="719"/>
      <c r="K48" s="719"/>
      <c r="L48" s="719"/>
      <c r="M48" s="188"/>
      <c r="N48" s="188"/>
      <c r="O48" s="188"/>
      <c r="P48" s="188"/>
      <c r="Q48" s="188"/>
    </row>
    <row r="49" spans="1:17" ht="345" customHeight="1">
      <c r="C49" s="718" t="s">
        <v>692</v>
      </c>
      <c r="D49" s="718"/>
      <c r="E49" s="718"/>
      <c r="F49" s="718"/>
      <c r="G49" s="718"/>
      <c r="H49" s="718"/>
      <c r="I49" s="718"/>
      <c r="J49" s="718"/>
      <c r="K49" s="718"/>
      <c r="L49" s="718"/>
    </row>
    <row r="51" spans="1:17" ht="21">
      <c r="A51" s="423"/>
      <c r="B51" s="424"/>
      <c r="C51" s="13" t="s">
        <v>693</v>
      </c>
      <c r="D51" s="13"/>
      <c r="E51" s="13"/>
      <c r="F51" s="425"/>
      <c r="G51" s="425"/>
      <c r="H51" s="425"/>
      <c r="I51" s="425"/>
      <c r="J51" s="425"/>
      <c r="K51" s="425"/>
      <c r="L51" s="425"/>
    </row>
    <row r="52" spans="1:17" ht="4.5" customHeight="1">
      <c r="A52" s="423"/>
      <c r="B52" s="424"/>
      <c r="C52" s="205"/>
    </row>
    <row r="53" spans="1:17" s="204" customFormat="1" ht="19.5" customHeight="1">
      <c r="A53" s="426"/>
      <c r="B53" s="424"/>
      <c r="C53" s="307" t="s">
        <v>694</v>
      </c>
      <c r="D53" s="97"/>
      <c r="E53" s="97"/>
      <c r="F53" s="188"/>
      <c r="G53" s="188"/>
      <c r="H53" s="188"/>
      <c r="I53" s="188"/>
      <c r="J53" s="188"/>
      <c r="K53" s="188"/>
      <c r="L53" s="188"/>
      <c r="M53" s="188"/>
      <c r="N53" s="188"/>
      <c r="O53" s="188"/>
      <c r="P53" s="188"/>
      <c r="Q53" s="188"/>
    </row>
    <row r="54" spans="1:17" s="204" customFormat="1" ht="115.5" customHeight="1">
      <c r="A54" s="426"/>
      <c r="B54" s="424"/>
      <c r="C54" s="724" t="s">
        <v>695</v>
      </c>
      <c r="D54" s="724"/>
      <c r="E54" s="724"/>
      <c r="F54" s="724"/>
      <c r="G54" s="724"/>
      <c r="H54" s="724"/>
      <c r="I54" s="724"/>
      <c r="J54" s="724"/>
      <c r="K54" s="724"/>
      <c r="L54" s="724"/>
      <c r="M54" s="188"/>
      <c r="N54" s="188"/>
      <c r="O54" s="188"/>
      <c r="P54" s="188"/>
      <c r="Q54" s="188"/>
    </row>
    <row r="55" spans="1:17" s="204" customFormat="1" ht="20.25" customHeight="1">
      <c r="A55" s="426"/>
      <c r="B55" s="424"/>
      <c r="C55" s="484" t="s">
        <v>696</v>
      </c>
      <c r="D55" s="485"/>
      <c r="E55" s="485"/>
      <c r="F55" s="486"/>
      <c r="G55" s="486"/>
      <c r="H55" s="486"/>
      <c r="I55" s="486"/>
      <c r="J55" s="486"/>
      <c r="K55" s="486"/>
      <c r="L55" s="486"/>
      <c r="M55" s="188"/>
      <c r="N55" s="188"/>
      <c r="O55" s="188"/>
      <c r="P55" s="188"/>
      <c r="Q55" s="188"/>
    </row>
    <row r="56" spans="1:17" s="377" customFormat="1" ht="40.5" customHeight="1">
      <c r="C56" s="725" t="s">
        <v>697</v>
      </c>
      <c r="D56" s="725"/>
      <c r="E56" s="725"/>
      <c r="F56" s="725"/>
      <c r="G56" s="725"/>
      <c r="H56" s="725"/>
      <c r="I56" s="725"/>
      <c r="J56" s="725"/>
      <c r="K56" s="725"/>
      <c r="L56" s="725"/>
    </row>
    <row r="57" spans="1:17" ht="299.25" customHeight="1">
      <c r="C57" s="722" t="s">
        <v>698</v>
      </c>
      <c r="D57" s="722"/>
      <c r="E57" s="722"/>
      <c r="F57" s="722"/>
      <c r="G57" s="722"/>
      <c r="H57" s="722"/>
      <c r="I57" s="722"/>
      <c r="J57" s="722"/>
      <c r="K57" s="722"/>
      <c r="L57" s="722"/>
    </row>
    <row r="59" spans="1:17" ht="21">
      <c r="A59" s="423"/>
      <c r="B59" s="424"/>
      <c r="C59" s="13" t="s">
        <v>699</v>
      </c>
      <c r="D59" s="13"/>
      <c r="E59" s="13"/>
      <c r="F59" s="425"/>
      <c r="G59" s="425"/>
      <c r="H59" s="425"/>
      <c r="I59" s="425"/>
      <c r="J59" s="425"/>
      <c r="K59" s="425"/>
      <c r="L59" s="425"/>
    </row>
    <row r="60" spans="1:17" ht="18" customHeight="1">
      <c r="A60" s="423"/>
      <c r="B60" s="424"/>
      <c r="C60" s="205"/>
    </row>
    <row r="61" spans="1:17" s="204" customFormat="1" ht="79.5" customHeight="1">
      <c r="A61" s="426"/>
      <c r="B61" s="424"/>
      <c r="C61" s="719" t="s">
        <v>700</v>
      </c>
      <c r="D61" s="719"/>
      <c r="E61" s="719"/>
      <c r="F61" s="719"/>
      <c r="G61" s="719"/>
      <c r="H61" s="719"/>
      <c r="I61" s="719"/>
      <c r="J61" s="719"/>
      <c r="K61" s="719"/>
      <c r="L61" s="719"/>
      <c r="M61" s="188"/>
      <c r="N61" s="188"/>
      <c r="O61" s="188"/>
      <c r="P61" s="188"/>
      <c r="Q61" s="188"/>
    </row>
    <row r="62" spans="1:17" s="377" customFormat="1" ht="109.5" customHeight="1">
      <c r="C62" s="723" t="s">
        <v>701</v>
      </c>
      <c r="D62" s="718"/>
      <c r="E62" s="718"/>
      <c r="F62" s="718"/>
      <c r="G62" s="718"/>
      <c r="H62" s="718"/>
      <c r="I62" s="718"/>
      <c r="J62" s="718"/>
      <c r="K62" s="718"/>
      <c r="L62" s="718"/>
    </row>
    <row r="63" spans="1:17" s="377" customFormat="1"/>
    <row r="64" spans="1:17" s="204" customFormat="1" ht="66.75" customHeight="1">
      <c r="A64" s="426"/>
      <c r="B64" s="424"/>
      <c r="C64" s="719" t="s">
        <v>702</v>
      </c>
      <c r="D64" s="719"/>
      <c r="E64" s="719"/>
      <c r="F64" s="719"/>
      <c r="G64" s="719"/>
      <c r="H64" s="719"/>
      <c r="I64" s="719"/>
      <c r="J64" s="719"/>
      <c r="K64" s="719"/>
      <c r="L64" s="719"/>
      <c r="M64" s="188"/>
      <c r="N64" s="188"/>
      <c r="O64" s="188"/>
      <c r="P64" s="188"/>
      <c r="Q64" s="188"/>
    </row>
    <row r="65" spans="1:17" s="377" customFormat="1" ht="201.75" customHeight="1">
      <c r="C65" s="718" t="s">
        <v>703</v>
      </c>
      <c r="D65" s="718"/>
      <c r="E65" s="718"/>
      <c r="F65" s="718"/>
      <c r="G65" s="718"/>
      <c r="H65" s="718"/>
      <c r="I65" s="718"/>
      <c r="J65" s="718"/>
      <c r="K65" s="718"/>
      <c r="L65" s="718"/>
    </row>
    <row r="66" spans="1:17" s="377" customFormat="1"/>
    <row r="67" spans="1:17" s="204" customFormat="1" ht="17.45" customHeight="1" thickBot="1">
      <c r="A67" s="426"/>
      <c r="B67" s="424"/>
      <c r="C67" s="427" t="s">
        <v>704</v>
      </c>
      <c r="D67" s="428"/>
      <c r="E67" s="428"/>
      <c r="F67" s="193"/>
      <c r="G67" s="193"/>
      <c r="H67" s="193"/>
      <c r="I67" s="193"/>
      <c r="J67" s="193"/>
      <c r="K67" s="193"/>
      <c r="L67" s="193"/>
      <c r="M67" s="188"/>
      <c r="N67" s="188"/>
      <c r="O67" s="188"/>
      <c r="P67" s="188"/>
      <c r="Q67" s="188"/>
    </row>
    <row r="68" spans="1:17" ht="183" customHeight="1">
      <c r="C68" s="718" t="s">
        <v>705</v>
      </c>
      <c r="D68" s="718"/>
      <c r="E68" s="718"/>
      <c r="F68" s="718"/>
      <c r="G68" s="718"/>
      <c r="H68" s="718"/>
      <c r="I68" s="718"/>
      <c r="J68" s="718"/>
      <c r="K68" s="718"/>
      <c r="L68" s="718"/>
    </row>
    <row r="70" spans="1:17" s="377" customFormat="1">
      <c r="C70" s="720" t="s">
        <v>706</v>
      </c>
      <c r="D70" s="720"/>
      <c r="E70" s="720"/>
      <c r="F70" s="720"/>
      <c r="G70" s="720"/>
      <c r="H70" s="720"/>
      <c r="I70" s="720"/>
      <c r="J70" s="720"/>
      <c r="K70" s="720"/>
      <c r="L70" s="720"/>
    </row>
    <row r="71" spans="1:17" s="204" customFormat="1" ht="17.45" customHeight="1" thickBot="1">
      <c r="A71" s="426"/>
      <c r="B71" s="424"/>
      <c r="C71" s="633"/>
      <c r="D71" s="633"/>
      <c r="E71" s="633"/>
      <c r="F71" s="633"/>
      <c r="G71" s="633"/>
      <c r="H71" s="633"/>
      <c r="I71" s="633"/>
      <c r="J71" s="633"/>
      <c r="K71" s="633"/>
      <c r="L71" s="633"/>
      <c r="M71" s="188"/>
      <c r="N71" s="188"/>
      <c r="O71" s="188"/>
      <c r="P71" s="188"/>
      <c r="Q71" s="188"/>
    </row>
    <row r="72" spans="1:17" ht="99.75" customHeight="1">
      <c r="C72" s="723" t="s">
        <v>707</v>
      </c>
      <c r="D72" s="718"/>
      <c r="E72" s="718"/>
      <c r="F72" s="718"/>
      <c r="G72" s="718"/>
      <c r="H72" s="718"/>
      <c r="I72" s="718"/>
      <c r="J72" s="718"/>
      <c r="K72" s="718"/>
      <c r="L72" s="718"/>
    </row>
    <row r="74" spans="1:17" s="377" customFormat="1" ht="18.75" customHeight="1">
      <c r="C74" s="720" t="s">
        <v>708</v>
      </c>
      <c r="D74" s="720"/>
      <c r="E74" s="720"/>
      <c r="F74" s="720"/>
      <c r="G74" s="720"/>
      <c r="H74" s="720"/>
      <c r="I74" s="720"/>
      <c r="J74" s="720"/>
      <c r="K74" s="720"/>
      <c r="L74" s="720"/>
    </row>
    <row r="75" spans="1:17" s="204" customFormat="1" ht="17.45" customHeight="1" thickBot="1">
      <c r="A75" s="426"/>
      <c r="B75" s="424"/>
      <c r="C75" s="633"/>
      <c r="D75" s="633"/>
      <c r="E75" s="633"/>
      <c r="F75" s="633"/>
      <c r="G75" s="633"/>
      <c r="H75" s="633"/>
      <c r="I75" s="633"/>
      <c r="J75" s="633"/>
      <c r="K75" s="633"/>
      <c r="L75" s="633"/>
      <c r="M75" s="188"/>
      <c r="N75" s="188"/>
      <c r="O75" s="188"/>
      <c r="P75" s="188"/>
      <c r="Q75" s="188"/>
    </row>
    <row r="76" spans="1:17" s="377" customFormat="1" ht="97.5" customHeight="1">
      <c r="C76" s="728" t="s">
        <v>709</v>
      </c>
      <c r="D76" s="728"/>
      <c r="E76" s="728"/>
      <c r="F76" s="728"/>
      <c r="G76" s="728"/>
      <c r="H76" s="728"/>
      <c r="I76" s="728"/>
      <c r="J76" s="728"/>
      <c r="K76" s="728"/>
      <c r="L76" s="728"/>
    </row>
    <row r="78" spans="1:17" ht="22.5" customHeight="1">
      <c r="C78" s="633" t="s">
        <v>710</v>
      </c>
      <c r="D78" s="633"/>
      <c r="E78" s="633"/>
      <c r="F78" s="633"/>
      <c r="G78" s="633"/>
      <c r="H78" s="633"/>
      <c r="I78" s="633"/>
      <c r="J78" s="633"/>
      <c r="K78" s="633"/>
      <c r="L78" s="633"/>
    </row>
    <row r="79" spans="1:17" ht="147.75" customHeight="1">
      <c r="C79" s="729" t="s">
        <v>711</v>
      </c>
      <c r="D79" s="851"/>
      <c r="E79" s="851"/>
      <c r="F79" s="851"/>
      <c r="G79" s="851"/>
      <c r="H79" s="851"/>
      <c r="I79" s="851"/>
      <c r="J79" s="851"/>
      <c r="K79" s="851"/>
      <c r="L79" s="851"/>
    </row>
    <row r="81" spans="1:17" ht="21">
      <c r="A81" s="423"/>
      <c r="B81" s="424"/>
      <c r="C81" s="13" t="s">
        <v>712</v>
      </c>
      <c r="D81" s="13"/>
      <c r="E81" s="13"/>
      <c r="F81" s="425"/>
      <c r="G81" s="425"/>
      <c r="H81" s="425"/>
      <c r="I81" s="425"/>
      <c r="J81" s="425"/>
      <c r="K81" s="425"/>
      <c r="L81" s="425"/>
    </row>
    <row r="82" spans="1:17">
      <c r="A82" s="423"/>
      <c r="B82" s="424"/>
      <c r="C82" s="205"/>
    </row>
    <row r="83" spans="1:17" s="204" customFormat="1" ht="102.75" customHeight="1">
      <c r="A83" s="426"/>
      <c r="B83" s="424"/>
      <c r="C83" s="726" t="s">
        <v>713</v>
      </c>
      <c r="D83" s="726"/>
      <c r="E83" s="726"/>
      <c r="F83" s="726"/>
      <c r="G83" s="726"/>
      <c r="H83" s="726"/>
      <c r="I83" s="726"/>
      <c r="J83" s="726"/>
      <c r="K83" s="726"/>
      <c r="L83" s="726"/>
      <c r="M83" s="188"/>
      <c r="N83" s="188"/>
      <c r="O83" s="188"/>
      <c r="P83" s="188"/>
      <c r="Q83" s="188"/>
    </row>
    <row r="84" spans="1:17" s="377" customFormat="1" ht="143.25" customHeight="1">
      <c r="C84" s="718" t="s">
        <v>714</v>
      </c>
      <c r="D84" s="718"/>
      <c r="E84" s="718"/>
      <c r="F84" s="718"/>
      <c r="G84" s="718"/>
      <c r="H84" s="718"/>
      <c r="I84" s="718"/>
      <c r="J84" s="718"/>
      <c r="K84" s="718"/>
      <c r="L84" s="718"/>
    </row>
    <row r="85" spans="1:17" s="377" customFormat="1"/>
    <row r="86" spans="1:17" s="204" customFormat="1" ht="18.95" thickBot="1">
      <c r="A86" s="426"/>
      <c r="B86" s="424"/>
      <c r="C86" s="719" t="s">
        <v>715</v>
      </c>
      <c r="D86" s="719"/>
      <c r="E86" s="719"/>
      <c r="F86" s="719"/>
      <c r="G86" s="719"/>
      <c r="H86" s="719"/>
      <c r="I86" s="719"/>
      <c r="J86" s="719"/>
      <c r="K86" s="719"/>
      <c r="L86" s="719"/>
      <c r="M86" s="188"/>
      <c r="N86" s="188"/>
      <c r="O86" s="188"/>
      <c r="P86" s="188"/>
      <c r="Q86" s="188"/>
    </row>
    <row r="87" spans="1:17" s="377" customFormat="1" ht="144" customHeight="1">
      <c r="C87" s="718" t="s">
        <v>716</v>
      </c>
      <c r="D87" s="718"/>
      <c r="E87" s="718"/>
      <c r="F87" s="718"/>
      <c r="G87" s="718"/>
      <c r="H87" s="718"/>
      <c r="I87" s="718"/>
      <c r="J87" s="718"/>
      <c r="K87" s="718"/>
      <c r="L87" s="718"/>
    </row>
    <row r="88" spans="1:17" s="377" customFormat="1"/>
    <row r="89" spans="1:17" ht="21">
      <c r="A89" s="423"/>
      <c r="B89" s="424"/>
      <c r="C89" s="13" t="s">
        <v>717</v>
      </c>
      <c r="D89" s="13"/>
      <c r="E89" s="425"/>
      <c r="F89" s="425"/>
      <c r="G89" s="425"/>
      <c r="H89" s="425"/>
      <c r="I89" s="425"/>
      <c r="J89" s="425"/>
      <c r="K89" s="425"/>
      <c r="L89" s="425"/>
    </row>
    <row r="90" spans="1:17" ht="15.75" customHeight="1">
      <c r="A90" s="423"/>
      <c r="B90" s="424"/>
      <c r="C90" s="205"/>
    </row>
    <row r="91" spans="1:17" s="204" customFormat="1" ht="23.25" customHeight="1">
      <c r="A91" s="426"/>
      <c r="B91" s="424"/>
      <c r="C91" s="727" t="s">
        <v>718</v>
      </c>
      <c r="D91" s="727"/>
      <c r="E91" s="727"/>
      <c r="F91" s="727"/>
      <c r="G91" s="727"/>
      <c r="H91" s="727"/>
      <c r="I91" s="727"/>
      <c r="J91" s="727"/>
      <c r="K91" s="727"/>
      <c r="L91" s="727"/>
      <c r="M91" s="188"/>
      <c r="N91" s="188"/>
      <c r="O91" s="188"/>
      <c r="P91" s="188"/>
      <c r="Q91" s="188"/>
    </row>
    <row r="92" spans="1:17" s="377" customFormat="1" ht="126" customHeight="1">
      <c r="C92" s="718" t="s">
        <v>719</v>
      </c>
      <c r="D92" s="718"/>
      <c r="E92" s="718"/>
      <c r="F92" s="718"/>
      <c r="G92" s="718"/>
      <c r="H92" s="718"/>
      <c r="I92" s="718"/>
      <c r="J92" s="718"/>
      <c r="K92" s="718"/>
      <c r="L92" s="718"/>
    </row>
    <row r="93" spans="1:17" s="377" customFormat="1"/>
    <row r="94" spans="1:17" s="204" customFormat="1" ht="18.95" thickBot="1">
      <c r="A94" s="426"/>
      <c r="B94" s="424"/>
      <c r="C94" s="719" t="s">
        <v>720</v>
      </c>
      <c r="D94" s="719"/>
      <c r="E94" s="719"/>
      <c r="F94" s="719"/>
      <c r="G94" s="719"/>
      <c r="H94" s="719"/>
      <c r="I94" s="719"/>
      <c r="J94" s="719"/>
      <c r="K94" s="719"/>
      <c r="L94" s="719"/>
      <c r="M94" s="188"/>
      <c r="N94" s="188"/>
      <c r="O94" s="188"/>
      <c r="P94" s="188"/>
      <c r="Q94" s="188"/>
    </row>
    <row r="95" spans="1:17" s="377" customFormat="1" ht="124.5" customHeight="1">
      <c r="C95" s="718" t="s">
        <v>719</v>
      </c>
      <c r="D95" s="718"/>
      <c r="E95" s="718"/>
      <c r="F95" s="718"/>
      <c r="G95" s="718"/>
      <c r="H95" s="718"/>
      <c r="I95" s="718"/>
      <c r="J95" s="718"/>
      <c r="K95" s="718"/>
      <c r="L95" s="718"/>
    </row>
  </sheetData>
  <mergeCells count="45">
    <mergeCell ref="C94:L94"/>
    <mergeCell ref="C26:L26"/>
    <mergeCell ref="C70:L71"/>
    <mergeCell ref="C74:L75"/>
    <mergeCell ref="C76:L76"/>
    <mergeCell ref="C79:L79"/>
    <mergeCell ref="C61:L61"/>
    <mergeCell ref="C64:L64"/>
    <mergeCell ref="C40:L40"/>
    <mergeCell ref="C43:L43"/>
    <mergeCell ref="C48:L48"/>
    <mergeCell ref="C33:L33"/>
    <mergeCell ref="C41:L41"/>
    <mergeCell ref="C44:L44"/>
    <mergeCell ref="C29:L29"/>
    <mergeCell ref="C32:L32"/>
    <mergeCell ref="C35:L35"/>
    <mergeCell ref="C92:L92"/>
    <mergeCell ref="C68:L68"/>
    <mergeCell ref="C72:L72"/>
    <mergeCell ref="C49:L49"/>
    <mergeCell ref="C54:L54"/>
    <mergeCell ref="C62:L62"/>
    <mergeCell ref="C65:L65"/>
    <mergeCell ref="C57:L57"/>
    <mergeCell ref="C56:L56"/>
    <mergeCell ref="C83:L83"/>
    <mergeCell ref="C86:L86"/>
    <mergeCell ref="C91:L91"/>
    <mergeCell ref="C95:L95"/>
    <mergeCell ref="C87:L87"/>
    <mergeCell ref="C84:L84"/>
    <mergeCell ref="C7:L7"/>
    <mergeCell ref="C19:L19"/>
    <mergeCell ref="C23:L23"/>
    <mergeCell ref="C13:L14"/>
    <mergeCell ref="C36:L36"/>
    <mergeCell ref="C30:L30"/>
    <mergeCell ref="C27:L27"/>
    <mergeCell ref="C24:L24"/>
    <mergeCell ref="C20:L21"/>
    <mergeCell ref="C15:L15"/>
    <mergeCell ref="C11:L11"/>
    <mergeCell ref="C8:L8"/>
    <mergeCell ref="C78:L78"/>
  </mergeCells>
  <hyperlinks>
    <hyperlink ref="A4" location="'ÍNDICE REMISSIVO'!A1" display="Índice" xr:uid="{00000000-0004-0000-1000-000000000000}"/>
    <hyperlink ref="J1" location="GRI!A1" display="GRI" xr:uid="{00000000-0004-0000-1000-000001000000}"/>
    <hyperlink ref="K1" location="SASB!A1" display="SASB" xr:uid="{00000000-0004-0000-1000-000002000000}"/>
    <hyperlink ref="I1" location="SOCIAL!A1" display="Social " xr:uid="{00000000-0004-0000-1000-000003000000}"/>
    <hyperlink ref="D1" location="ÍNDICE!A1" display="Índice" xr:uid="{00000000-0004-0000-1000-000004000000}"/>
    <hyperlink ref="E1" location="'TEMAS MATERIAIS'!A1" display="Temas materiais" xr:uid="{00000000-0004-0000-1000-000005000000}"/>
    <hyperlink ref="F1" location="AMBIENTAL!A1" display="Ambiental" xr:uid="{00000000-0004-0000-1000-000006000000}"/>
    <hyperlink ref="G1" location="ECONÔMICO!A1" display="Econômico " xr:uid="{00000000-0004-0000-1000-000007000000}"/>
    <hyperlink ref="H1" location="GOVERNANÇA!A1" display="Governança " xr:uid="{00000000-0004-0000-1000-000008000000}"/>
  </hyperlinks>
  <pageMargins left="0.511811024" right="0.511811024" top="0.78740157499999996" bottom="0.78740157499999996" header="0.31496062000000002" footer="0.31496062000000002"/>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0070C0"/>
  </sheetPr>
  <dimension ref="A1:S131"/>
  <sheetViews>
    <sheetView showGridLines="0" topLeftCell="B51" zoomScale="80" zoomScaleNormal="80" workbookViewId="0">
      <selection activeCell="C59" sqref="C59:J59"/>
    </sheetView>
  </sheetViews>
  <sheetFormatPr defaultRowHeight="14.45"/>
  <cols>
    <col min="1" max="1" width="2.85546875" customWidth="1"/>
    <col min="2" max="2" width="7.85546875" customWidth="1"/>
    <col min="3" max="3" width="58.7109375" customWidth="1"/>
    <col min="4" max="4" width="43.85546875" customWidth="1"/>
    <col min="5" max="5" width="16" customWidth="1"/>
    <col min="6" max="14" width="20"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2"/>
    </row>
    <row r="2" spans="1:19" ht="18.600000000000001">
      <c r="A2" s="3"/>
      <c r="B2" s="3"/>
      <c r="C2" s="3"/>
      <c r="D2" s="3"/>
      <c r="E2" s="3"/>
      <c r="F2" s="15"/>
      <c r="G2" s="15"/>
      <c r="H2" s="15"/>
      <c r="I2" s="15"/>
      <c r="J2" s="15"/>
      <c r="K2" s="15"/>
      <c r="L2" s="15"/>
      <c r="M2" s="15"/>
      <c r="N2" s="3"/>
    </row>
    <row r="3" spans="1:19" ht="28.5">
      <c r="A3" s="3"/>
      <c r="C3" s="36" t="s">
        <v>721</v>
      </c>
      <c r="S3" s="21"/>
    </row>
    <row r="4" spans="1:19" ht="21">
      <c r="A4" s="5" t="s">
        <v>9</v>
      </c>
      <c r="B4" s="6"/>
      <c r="C4" s="4"/>
    </row>
    <row r="5" spans="1:19" ht="21">
      <c r="A5" s="5"/>
      <c r="B5" s="6"/>
      <c r="C5" s="13" t="s">
        <v>722</v>
      </c>
      <c r="D5" s="10"/>
      <c r="E5" s="10"/>
      <c r="F5" s="10"/>
      <c r="G5" s="10"/>
      <c r="H5" s="10"/>
      <c r="I5" s="10"/>
      <c r="J5" s="10"/>
      <c r="K5" s="10"/>
      <c r="L5" s="10"/>
      <c r="M5" s="10"/>
      <c r="N5" s="10"/>
    </row>
    <row r="6" spans="1:19" ht="21">
      <c r="A6" s="5"/>
      <c r="B6" s="6"/>
      <c r="C6" s="4"/>
    </row>
    <row r="7" spans="1:19" s="387" customFormat="1" ht="44.25" customHeight="1">
      <c r="A7" s="441"/>
      <c r="B7" s="442"/>
      <c r="C7" s="732" t="s">
        <v>723</v>
      </c>
      <c r="D7" s="732"/>
      <c r="E7" s="732"/>
      <c r="F7" s="732"/>
      <c r="G7" s="732"/>
      <c r="H7" s="732"/>
      <c r="I7" s="732"/>
      <c r="J7" s="732"/>
      <c r="K7" s="732"/>
      <c r="L7" s="732"/>
      <c r="M7" s="732"/>
      <c r="N7" s="732"/>
    </row>
    <row r="8" spans="1:19" ht="18.600000000000001">
      <c r="A8" s="5"/>
      <c r="B8" s="6"/>
      <c r="C8" s="305"/>
    </row>
    <row r="9" spans="1:19" ht="17.45" customHeight="1" thickBot="1">
      <c r="A9" s="120"/>
      <c r="B9" s="6"/>
      <c r="C9" s="306" t="s">
        <v>724</v>
      </c>
      <c r="D9" s="110"/>
      <c r="E9" s="110"/>
      <c r="F9" s="110"/>
      <c r="G9" s="110"/>
      <c r="H9" s="76">
        <v>2018</v>
      </c>
      <c r="I9" s="76">
        <v>2020</v>
      </c>
      <c r="J9" s="76">
        <v>2021</v>
      </c>
      <c r="K9" s="76">
        <v>2022</v>
      </c>
      <c r="L9" s="76">
        <v>2023</v>
      </c>
      <c r="M9" s="76">
        <v>2024</v>
      </c>
      <c r="N9" s="76">
        <v>2025</v>
      </c>
      <c r="O9" s="75"/>
      <c r="P9" s="75"/>
      <c r="Q9" s="75"/>
      <c r="R9" s="75"/>
      <c r="S9" s="75"/>
    </row>
    <row r="10" spans="1:19" ht="18.600000000000001" customHeight="1">
      <c r="A10" s="5"/>
      <c r="B10" s="6"/>
      <c r="C10" s="307"/>
      <c r="D10" s="97"/>
      <c r="E10" s="97"/>
      <c r="F10" s="97"/>
      <c r="G10" s="97"/>
      <c r="H10" s="97"/>
      <c r="I10" s="97"/>
      <c r="J10" s="97"/>
      <c r="K10" s="97"/>
      <c r="L10" s="97"/>
      <c r="M10" s="97"/>
      <c r="N10" s="97"/>
    </row>
    <row r="11" spans="1:19" ht="18.600000000000001">
      <c r="A11" s="5"/>
      <c r="B11" s="6"/>
      <c r="C11" s="308" t="s">
        <v>725</v>
      </c>
      <c r="D11" s="123"/>
      <c r="E11" s="123"/>
      <c r="F11" s="7"/>
      <c r="G11" s="7"/>
      <c r="H11" s="125">
        <v>68923212</v>
      </c>
      <c r="I11" s="125">
        <v>62583342</v>
      </c>
      <c r="J11" s="125">
        <v>121231191</v>
      </c>
      <c r="K11" s="125">
        <v>111139155</v>
      </c>
      <c r="L11" s="291">
        <v>82475000</v>
      </c>
      <c r="M11" s="287">
        <v>90192000</v>
      </c>
      <c r="N11" s="598">
        <v>84141000</v>
      </c>
    </row>
    <row r="12" spans="1:19" ht="18.600000000000001">
      <c r="A12" s="5"/>
      <c r="B12" s="6"/>
      <c r="C12" s="308" t="s">
        <v>726</v>
      </c>
      <c r="D12" s="123"/>
      <c r="E12" s="123"/>
      <c r="F12" s="7"/>
      <c r="G12" s="7"/>
      <c r="H12" s="125">
        <v>6970446</v>
      </c>
      <c r="I12" s="125">
        <v>9599133</v>
      </c>
      <c r="J12" s="83">
        <v>35227151</v>
      </c>
      <c r="K12" s="125">
        <v>15497338</v>
      </c>
      <c r="L12" s="291">
        <v>7516000</v>
      </c>
      <c r="M12" s="287">
        <v>9648000</v>
      </c>
      <c r="N12" s="598">
        <v>11860000</v>
      </c>
    </row>
    <row r="13" spans="1:19" ht="18.600000000000001">
      <c r="A13" s="5"/>
      <c r="B13" s="6"/>
      <c r="C13" s="308" t="s">
        <v>727</v>
      </c>
      <c r="D13" s="123"/>
      <c r="E13" s="123"/>
      <c r="F13" s="7"/>
      <c r="G13" s="7"/>
      <c r="H13" s="125">
        <v>61952766</v>
      </c>
      <c r="I13" s="125">
        <v>52984209</v>
      </c>
      <c r="J13" s="125">
        <v>86004040</v>
      </c>
      <c r="K13" s="125">
        <v>95641817</v>
      </c>
      <c r="L13" s="291">
        <v>74959000</v>
      </c>
      <c r="M13" s="287">
        <v>80544000</v>
      </c>
      <c r="N13" s="598">
        <v>72281000</v>
      </c>
    </row>
    <row r="14" spans="1:19" ht="18.600000000000001">
      <c r="A14" s="5"/>
      <c r="B14" s="6"/>
      <c r="C14" s="309"/>
      <c r="D14" s="122"/>
      <c r="E14" s="122"/>
      <c r="F14" s="122"/>
      <c r="G14" s="122"/>
      <c r="H14" s="122"/>
      <c r="I14" s="122"/>
      <c r="J14" s="122"/>
      <c r="K14" s="122"/>
      <c r="L14" s="122"/>
      <c r="M14" s="122"/>
    </row>
    <row r="15" spans="1:19" ht="21.6" thickBot="1">
      <c r="A15" s="5"/>
      <c r="B15" s="6"/>
      <c r="C15" s="306" t="s">
        <v>728</v>
      </c>
      <c r="D15" s="110"/>
      <c r="E15" s="110"/>
      <c r="F15" s="110"/>
      <c r="G15" s="110"/>
      <c r="H15" s="110"/>
      <c r="I15" s="110"/>
      <c r="J15" s="110"/>
      <c r="K15" s="110"/>
      <c r="L15" s="110"/>
      <c r="M15" s="110"/>
      <c r="N15" s="110"/>
    </row>
    <row r="16" spans="1:19" s="387" customFormat="1" ht="21.75" customHeight="1">
      <c r="A16" s="441"/>
      <c r="B16" s="442"/>
      <c r="C16" s="732" t="s">
        <v>729</v>
      </c>
      <c r="D16" s="732"/>
      <c r="E16" s="732"/>
      <c r="F16" s="732"/>
      <c r="G16" s="732"/>
      <c r="H16" s="732"/>
      <c r="I16" s="732"/>
      <c r="J16" s="732"/>
      <c r="K16" s="732"/>
      <c r="L16" s="732"/>
      <c r="M16" s="732"/>
      <c r="N16" s="732"/>
    </row>
    <row r="17" spans="1:18" ht="15.95">
      <c r="A17" s="5"/>
      <c r="B17" s="6"/>
      <c r="C17" s="47"/>
      <c r="D17" s="48"/>
      <c r="E17" s="48"/>
      <c r="F17" s="48"/>
      <c r="G17" s="48"/>
      <c r="H17" s="49"/>
      <c r="I17" s="50"/>
      <c r="J17" s="50"/>
      <c r="K17" s="27"/>
      <c r="L17" s="33"/>
      <c r="M17" s="33"/>
      <c r="N17" s="51"/>
      <c r="O17" s="41"/>
      <c r="P17" s="55"/>
    </row>
    <row r="18" spans="1:18" ht="21">
      <c r="A18" s="5"/>
      <c r="C18" s="13" t="s">
        <v>730</v>
      </c>
      <c r="D18" s="10"/>
      <c r="E18" s="10"/>
      <c r="F18" s="10"/>
      <c r="G18" s="10"/>
      <c r="H18" s="10"/>
      <c r="I18" s="10"/>
      <c r="J18" s="10"/>
      <c r="K18" s="10"/>
      <c r="L18" s="10"/>
      <c r="M18" s="10"/>
      <c r="N18" s="10"/>
    </row>
    <row r="19" spans="1:18" ht="21">
      <c r="A19" s="5"/>
      <c r="C19" s="78"/>
      <c r="D19" s="8"/>
      <c r="E19" s="8"/>
      <c r="F19" s="8"/>
      <c r="G19" s="8"/>
      <c r="H19" s="8"/>
      <c r="I19" s="8"/>
      <c r="J19" s="8"/>
      <c r="K19" s="8"/>
      <c r="L19" s="8"/>
      <c r="M19" s="8"/>
      <c r="N19" s="8"/>
    </row>
    <row r="20" spans="1:18" ht="115.5" customHeight="1">
      <c r="A20" s="5"/>
      <c r="C20" s="719" t="s">
        <v>731</v>
      </c>
      <c r="D20" s="719"/>
      <c r="E20" s="719"/>
      <c r="F20" s="719"/>
      <c r="G20" s="719"/>
      <c r="H20" s="719"/>
      <c r="I20" s="719"/>
      <c r="J20" s="719"/>
      <c r="K20" s="719"/>
      <c r="L20" s="719"/>
      <c r="M20" s="29"/>
      <c r="N20" s="29"/>
    </row>
    <row r="21" spans="1:18" ht="222.75" customHeight="1">
      <c r="A21" s="3"/>
      <c r="B21" s="7"/>
      <c r="C21" s="735" t="s">
        <v>732</v>
      </c>
      <c r="D21" s="735"/>
      <c r="E21" s="735"/>
      <c r="F21" s="735"/>
      <c r="G21" s="735"/>
      <c r="H21" s="735"/>
      <c r="I21" s="735"/>
      <c r="J21" s="735"/>
      <c r="K21" s="735"/>
      <c r="L21" s="735"/>
      <c r="M21" s="735"/>
      <c r="N21" s="735"/>
      <c r="Q21" s="20"/>
      <c r="R21" s="20"/>
    </row>
    <row r="22" spans="1:18" ht="61.5" customHeight="1">
      <c r="A22" s="3"/>
      <c r="B22" s="7"/>
      <c r="C22" s="740" t="s">
        <v>733</v>
      </c>
      <c r="D22" s="740"/>
      <c r="E22" s="740"/>
      <c r="F22" s="733"/>
      <c r="G22" s="733"/>
      <c r="H22" s="150"/>
      <c r="I22" s="150"/>
      <c r="J22" s="150"/>
      <c r="K22" s="150"/>
      <c r="L22" s="150"/>
      <c r="M22" s="150"/>
      <c r="N22" s="150"/>
      <c r="Q22" s="20"/>
      <c r="R22" s="20"/>
    </row>
    <row r="23" spans="1:18" ht="135" customHeight="1">
      <c r="A23" s="3"/>
      <c r="B23" s="7"/>
      <c r="C23" s="505" t="s">
        <v>734</v>
      </c>
      <c r="D23" s="741" t="s">
        <v>735</v>
      </c>
      <c r="E23" s="742"/>
      <c r="F23" s="289"/>
      <c r="G23" s="289"/>
      <c r="H23" s="150"/>
      <c r="I23" s="150"/>
      <c r="J23" s="150"/>
      <c r="K23" s="150"/>
      <c r="L23" s="150"/>
      <c r="M23" s="150"/>
      <c r="N23" s="150"/>
      <c r="Q23" s="20"/>
      <c r="R23" s="20"/>
    </row>
    <row r="24" spans="1:18" ht="21.6" customHeight="1">
      <c r="A24" s="3"/>
      <c r="B24" s="7"/>
      <c r="C24" s="289"/>
      <c r="D24" s="289"/>
      <c r="E24" s="59"/>
      <c r="F24" s="734"/>
      <c r="G24" s="734"/>
      <c r="H24" s="59"/>
      <c r="I24" s="59"/>
      <c r="J24" s="59"/>
      <c r="K24" s="59"/>
      <c r="L24" s="59"/>
      <c r="M24" s="59"/>
      <c r="N24" s="46"/>
      <c r="Q24" s="20"/>
      <c r="R24" s="20"/>
    </row>
    <row r="25" spans="1:18" ht="63" customHeight="1">
      <c r="A25" s="3"/>
      <c r="B25" s="7"/>
      <c r="C25" s="740" t="s">
        <v>736</v>
      </c>
      <c r="D25" s="740"/>
      <c r="E25" s="740"/>
      <c r="F25" s="289"/>
      <c r="G25" s="289"/>
      <c r="H25" s="59"/>
      <c r="I25" s="59"/>
      <c r="J25" s="59"/>
      <c r="K25" s="59"/>
      <c r="L25" s="59"/>
      <c r="M25" s="59"/>
      <c r="N25" s="46"/>
      <c r="Q25" s="20"/>
      <c r="R25" s="20"/>
    </row>
    <row r="26" spans="1:18" ht="169.5" customHeight="1">
      <c r="A26" s="3"/>
      <c r="B26" s="7"/>
      <c r="C26" s="506" t="s">
        <v>737</v>
      </c>
      <c r="D26" s="738" t="s">
        <v>738</v>
      </c>
      <c r="E26" s="739"/>
      <c r="F26" s="378"/>
      <c r="G26" s="378"/>
      <c r="H26" s="375"/>
      <c r="I26" s="375"/>
      <c r="J26" s="375"/>
      <c r="K26" s="375"/>
      <c r="L26" s="375"/>
      <c r="M26" s="375"/>
      <c r="N26" s="379"/>
      <c r="Q26" s="20"/>
      <c r="R26" s="20"/>
    </row>
    <row r="27" spans="1:18" ht="54.75" customHeight="1">
      <c r="A27" s="3"/>
      <c r="B27" s="7"/>
      <c r="C27" s="743" t="s">
        <v>739</v>
      </c>
      <c r="D27" s="743"/>
      <c r="E27" s="743"/>
      <c r="F27" s="743"/>
      <c r="G27" s="743"/>
      <c r="H27" s="743"/>
      <c r="I27" s="743"/>
      <c r="J27" s="743"/>
      <c r="K27" s="743"/>
      <c r="L27" s="743"/>
      <c r="M27" s="743"/>
      <c r="N27" s="743"/>
      <c r="Q27" s="20"/>
      <c r="R27" s="20"/>
    </row>
    <row r="28" spans="1:18" ht="65.45" customHeight="1">
      <c r="A28" s="3"/>
      <c r="B28" s="7"/>
      <c r="C28" s="443" t="s">
        <v>740</v>
      </c>
      <c r="D28" s="736" t="s">
        <v>741</v>
      </c>
      <c r="E28" s="737"/>
      <c r="F28" s="378"/>
      <c r="G28" s="378"/>
      <c r="H28" s="375"/>
      <c r="I28" s="375"/>
      <c r="J28" s="375"/>
      <c r="K28" s="375"/>
      <c r="L28" s="375"/>
      <c r="M28" s="375"/>
      <c r="N28" s="379"/>
      <c r="Q28" s="20"/>
      <c r="R28" s="20"/>
    </row>
    <row r="29" spans="1:18" ht="209.25" customHeight="1">
      <c r="A29" s="3"/>
      <c r="B29" s="7"/>
      <c r="C29" s="506" t="s">
        <v>742</v>
      </c>
      <c r="D29" s="738" t="s">
        <v>743</v>
      </c>
      <c r="E29" s="739"/>
      <c r="F29" s="380"/>
      <c r="G29" s="378"/>
      <c r="H29" s="375"/>
      <c r="I29" s="375"/>
      <c r="J29" s="375"/>
      <c r="K29" s="375"/>
      <c r="L29" s="375"/>
      <c r="M29" s="375"/>
      <c r="N29" s="379"/>
      <c r="Q29" s="20"/>
      <c r="R29" s="20"/>
    </row>
    <row r="30" spans="1:18" ht="409.6" customHeight="1">
      <c r="A30" s="3"/>
      <c r="B30" s="7"/>
      <c r="C30" s="712" t="s">
        <v>744</v>
      </c>
      <c r="D30" s="712"/>
      <c r="E30" s="712"/>
      <c r="F30" s="712"/>
      <c r="G30" s="712"/>
      <c r="H30" s="712"/>
      <c r="I30" s="712"/>
      <c r="J30" s="712"/>
      <c r="K30" s="712"/>
      <c r="L30" s="712"/>
      <c r="M30" s="712"/>
      <c r="N30" s="712"/>
      <c r="Q30" s="20"/>
      <c r="R30" s="20"/>
    </row>
    <row r="31" spans="1:18" ht="72.95" customHeight="1">
      <c r="A31" s="3"/>
      <c r="B31" s="7"/>
      <c r="C31" s="712"/>
      <c r="D31" s="712"/>
      <c r="E31" s="712"/>
      <c r="F31" s="712"/>
      <c r="G31" s="712"/>
      <c r="H31" s="712"/>
      <c r="I31" s="712"/>
      <c r="J31" s="712"/>
      <c r="K31" s="712"/>
      <c r="L31" s="712"/>
      <c r="M31" s="712"/>
      <c r="N31" s="712"/>
      <c r="Q31" s="20"/>
      <c r="R31" s="20"/>
    </row>
    <row r="32" spans="1:18" ht="18.600000000000001">
      <c r="A32" s="3"/>
      <c r="B32" s="7"/>
      <c r="C32" s="290"/>
      <c r="D32" s="288"/>
      <c r="E32" s="59"/>
      <c r="F32" s="288"/>
      <c r="G32" s="288"/>
      <c r="H32" s="59"/>
      <c r="I32" s="59"/>
      <c r="J32" s="59"/>
      <c r="K32" s="59"/>
      <c r="L32" s="59"/>
      <c r="M32" s="59"/>
      <c r="N32" s="46"/>
      <c r="Q32" s="20"/>
      <c r="R32" s="20"/>
    </row>
    <row r="33" spans="1:16" ht="21">
      <c r="A33" s="5"/>
      <c r="C33" s="13" t="s">
        <v>745</v>
      </c>
      <c r="D33" s="13"/>
      <c r="E33" s="13"/>
      <c r="F33" s="13"/>
      <c r="G33" s="13"/>
      <c r="H33" s="13"/>
      <c r="I33" s="13"/>
      <c r="J33" s="10"/>
      <c r="K33" s="10"/>
      <c r="L33" s="10"/>
      <c r="M33" s="10"/>
      <c r="N33" s="10"/>
      <c r="O33" s="31"/>
      <c r="P33" s="31"/>
    </row>
    <row r="34" spans="1:16" ht="21">
      <c r="A34" s="5"/>
      <c r="C34" s="78"/>
      <c r="D34" s="8"/>
      <c r="E34" s="8"/>
      <c r="F34" s="290"/>
      <c r="G34" s="288"/>
      <c r="H34" s="8"/>
      <c r="I34" s="8"/>
      <c r="J34" s="8"/>
      <c r="K34" s="8"/>
      <c r="L34" s="8"/>
      <c r="M34" s="8"/>
      <c r="N34" s="8"/>
      <c r="O34" s="31"/>
      <c r="P34" s="31"/>
    </row>
    <row r="35" spans="1:16" ht="18.600000000000001">
      <c r="A35" s="5"/>
      <c r="C35" s="98" t="s">
        <v>746</v>
      </c>
      <c r="D35" s="98"/>
      <c r="E35" s="98"/>
      <c r="F35" s="98"/>
      <c r="G35" s="98"/>
      <c r="H35" s="98"/>
      <c r="I35" s="98"/>
      <c r="J35" s="98"/>
      <c r="K35" s="98"/>
      <c r="L35" s="98"/>
      <c r="M35" s="98"/>
      <c r="N35" s="98"/>
      <c r="O35" s="31"/>
      <c r="P35" s="31"/>
    </row>
    <row r="36" spans="1:16" ht="258" customHeight="1">
      <c r="A36" s="5"/>
      <c r="C36" s="712" t="s">
        <v>747</v>
      </c>
      <c r="D36" s="712"/>
      <c r="E36" s="712"/>
      <c r="F36" s="712"/>
      <c r="G36" s="712"/>
      <c r="H36" s="712"/>
      <c r="I36" s="712"/>
      <c r="J36" s="712"/>
      <c r="K36" s="712"/>
      <c r="L36" s="712"/>
      <c r="M36" s="712"/>
      <c r="N36" s="712"/>
      <c r="O36" s="34"/>
      <c r="P36" s="34"/>
    </row>
    <row r="37" spans="1:16" ht="20.25" customHeight="1">
      <c r="A37" s="5"/>
      <c r="C37" s="578"/>
      <c r="D37" s="578"/>
      <c r="E37" s="578"/>
      <c r="F37" s="578"/>
      <c r="G37" s="578"/>
      <c r="H37" s="578"/>
      <c r="I37" s="578"/>
      <c r="J37" s="578"/>
      <c r="K37" s="578"/>
      <c r="L37" s="578"/>
      <c r="M37" s="578"/>
      <c r="N37" s="578"/>
      <c r="O37" s="34"/>
      <c r="P37" s="34"/>
    </row>
    <row r="38" spans="1:16" ht="99.75" customHeight="1">
      <c r="C38" s="666" t="s">
        <v>748</v>
      </c>
      <c r="D38" s="666"/>
      <c r="E38" s="666"/>
      <c r="F38" s="98"/>
      <c r="G38" s="98"/>
      <c r="H38" s="98"/>
      <c r="I38" s="98"/>
      <c r="J38" s="98"/>
      <c r="K38" s="98"/>
      <c r="L38" s="98"/>
      <c r="M38" s="98"/>
      <c r="N38" s="98"/>
    </row>
    <row r="39" spans="1:16" ht="18.600000000000001">
      <c r="C39" s="712" t="s">
        <v>749</v>
      </c>
      <c r="D39" s="713"/>
      <c r="E39" s="713"/>
      <c r="F39" s="713"/>
      <c r="G39" s="713"/>
      <c r="H39" s="713"/>
      <c r="I39" s="713"/>
      <c r="J39" s="713"/>
      <c r="K39" s="713"/>
      <c r="L39" s="713"/>
      <c r="M39" s="713"/>
      <c r="N39" s="713"/>
      <c r="O39" s="97"/>
    </row>
    <row r="40" spans="1:16" ht="18.600000000000001">
      <c r="C40" s="97"/>
      <c r="D40" s="97"/>
      <c r="E40" s="97"/>
      <c r="F40" s="97"/>
      <c r="G40" s="97"/>
      <c r="H40" s="97"/>
      <c r="I40" s="97"/>
      <c r="J40" s="97"/>
      <c r="K40" s="97"/>
      <c r="L40" s="97"/>
      <c r="M40" s="97"/>
      <c r="N40" s="97"/>
    </row>
    <row r="41" spans="1:16" ht="18.600000000000001">
      <c r="C41" s="98" t="s">
        <v>750</v>
      </c>
      <c r="D41" s="98"/>
      <c r="E41" s="98"/>
      <c r="F41" s="98"/>
      <c r="G41" s="98"/>
      <c r="H41" s="98"/>
      <c r="I41" s="98"/>
      <c r="J41" s="98"/>
      <c r="K41" s="98"/>
      <c r="L41" s="98"/>
      <c r="M41" s="98"/>
      <c r="N41" s="98"/>
    </row>
    <row r="42" spans="1:16" ht="18.600000000000001">
      <c r="C42" s="712" t="s">
        <v>749</v>
      </c>
      <c r="D42" s="713"/>
      <c r="E42" s="713"/>
      <c r="F42" s="713"/>
      <c r="G42" s="713"/>
      <c r="H42" s="713"/>
      <c r="I42" s="713"/>
      <c r="J42" s="713"/>
      <c r="K42" s="713"/>
      <c r="L42" s="713"/>
      <c r="M42" s="713"/>
      <c r="N42" s="713"/>
    </row>
    <row r="43" spans="1:16" ht="18.600000000000001">
      <c r="C43" s="97"/>
      <c r="D43" s="97"/>
      <c r="E43" s="97"/>
      <c r="F43" s="97"/>
      <c r="G43" s="97"/>
      <c r="H43" s="97"/>
      <c r="I43" s="97"/>
      <c r="J43" s="97"/>
      <c r="K43" s="97"/>
      <c r="L43" s="97"/>
      <c r="M43" s="97"/>
      <c r="N43" s="97"/>
    </row>
    <row r="44" spans="1:16" ht="18.600000000000001">
      <c r="C44" s="98" t="s">
        <v>751</v>
      </c>
      <c r="D44" s="98"/>
      <c r="E44" s="98"/>
      <c r="F44" s="98"/>
      <c r="G44" s="98"/>
      <c r="H44" s="98"/>
      <c r="I44" s="98"/>
      <c r="J44" s="98"/>
      <c r="K44" s="98"/>
      <c r="L44" s="98"/>
      <c r="M44" s="98"/>
      <c r="N44" s="98"/>
    </row>
    <row r="45" spans="1:16" ht="18.600000000000001">
      <c r="C45" s="689"/>
      <c r="D45" s="690"/>
      <c r="E45" s="690"/>
      <c r="F45" s="690"/>
      <c r="G45" s="690"/>
      <c r="H45" s="690"/>
      <c r="I45" s="690"/>
      <c r="J45" s="690"/>
      <c r="K45" s="690"/>
      <c r="L45" s="690"/>
      <c r="M45" s="690"/>
      <c r="N45" s="690"/>
    </row>
    <row r="46" spans="1:16" ht="18.600000000000001">
      <c r="C46" s="79" t="s">
        <v>413</v>
      </c>
      <c r="D46" s="80"/>
      <c r="E46" s="80"/>
      <c r="F46" s="80"/>
      <c r="G46" s="80"/>
      <c r="H46" s="115"/>
      <c r="I46" s="115"/>
      <c r="J46" s="115"/>
      <c r="K46" s="129">
        <v>2022</v>
      </c>
      <c r="L46" s="130">
        <v>2023</v>
      </c>
      <c r="M46" s="130">
        <v>2024</v>
      </c>
      <c r="N46" s="130">
        <v>2025</v>
      </c>
    </row>
    <row r="47" spans="1:16" ht="18.600000000000001">
      <c r="C47" s="429" t="s">
        <v>752</v>
      </c>
      <c r="D47" s="108"/>
      <c r="E47" s="108"/>
      <c r="F47" s="108"/>
      <c r="G47" s="7"/>
      <c r="H47" s="7"/>
      <c r="K47" s="127">
        <v>8.4099999999999994E-2</v>
      </c>
      <c r="L47" s="128">
        <v>8.3000000000000004E-2</v>
      </c>
      <c r="M47" s="128">
        <v>8.4000000000000005E-2</v>
      </c>
      <c r="N47" s="128">
        <v>8.4000000000000005E-2</v>
      </c>
    </row>
    <row r="48" spans="1:16" ht="18.600000000000001">
      <c r="C48" s="7"/>
      <c r="D48" s="108"/>
      <c r="E48" s="108"/>
      <c r="F48" s="108"/>
      <c r="G48" s="7"/>
      <c r="H48" s="7"/>
      <c r="I48" s="127"/>
      <c r="J48" s="128"/>
      <c r="K48" s="100"/>
      <c r="L48" s="100"/>
      <c r="M48" s="100"/>
      <c r="N48" s="100"/>
    </row>
    <row r="49" spans="3:16" ht="18.600000000000001">
      <c r="C49" s="98" t="s">
        <v>753</v>
      </c>
      <c r="D49" s="98"/>
      <c r="E49" s="98"/>
      <c r="F49" s="98"/>
      <c r="G49" s="98"/>
      <c r="H49" s="98"/>
      <c r="I49" s="98"/>
      <c r="J49" s="98"/>
      <c r="K49" s="98"/>
      <c r="L49" s="98"/>
      <c r="M49" s="98"/>
      <c r="N49" s="98"/>
    </row>
    <row r="50" spans="3:16" ht="18.600000000000001">
      <c r="C50" s="7"/>
      <c r="D50" s="108"/>
      <c r="E50" s="108"/>
      <c r="F50" s="108"/>
      <c r="G50" s="7"/>
      <c r="H50" s="7"/>
      <c r="I50" s="127"/>
      <c r="J50" s="128"/>
      <c r="K50" s="100"/>
      <c r="L50" s="100"/>
      <c r="M50" s="100"/>
      <c r="N50" s="100"/>
    </row>
    <row r="51" spans="3:16" ht="18.600000000000001">
      <c r="C51" s="79" t="s">
        <v>413</v>
      </c>
      <c r="D51" s="80"/>
      <c r="E51" s="80"/>
      <c r="F51" s="80"/>
      <c r="G51" s="80"/>
      <c r="H51" s="115"/>
      <c r="I51" s="115"/>
      <c r="J51" s="115"/>
      <c r="K51" s="129">
        <v>2022</v>
      </c>
      <c r="L51" s="130">
        <v>2023</v>
      </c>
      <c r="M51" s="130">
        <v>2024</v>
      </c>
      <c r="N51" s="130">
        <v>2025</v>
      </c>
    </row>
    <row r="52" spans="3:16" ht="18.600000000000001">
      <c r="C52" s="429" t="s">
        <v>754</v>
      </c>
      <c r="D52" s="108"/>
      <c r="E52" s="108"/>
      <c r="F52" s="108"/>
      <c r="G52" s="7"/>
      <c r="H52" s="7"/>
      <c r="K52" s="128">
        <v>0.93510000000000004</v>
      </c>
      <c r="L52" s="128">
        <v>0.92</v>
      </c>
      <c r="M52" s="128">
        <v>0.91400000000000003</v>
      </c>
      <c r="N52" s="128">
        <v>0.89119999999999999</v>
      </c>
    </row>
    <row r="53" spans="3:16" ht="18.600000000000001">
      <c r="C53" s="7"/>
      <c r="D53" s="108"/>
      <c r="E53" s="108"/>
      <c r="F53" s="108"/>
      <c r="G53" s="7"/>
      <c r="H53" s="7"/>
      <c r="K53" s="127"/>
      <c r="L53" s="128"/>
      <c r="M53" s="100"/>
      <c r="N53" s="100"/>
    </row>
    <row r="54" spans="3:16" ht="20.100000000000001" customHeight="1">
      <c r="C54" s="13" t="s">
        <v>755</v>
      </c>
      <c r="D54" s="13"/>
      <c r="E54" s="13"/>
      <c r="F54" s="13"/>
      <c r="G54" s="13"/>
      <c r="H54" s="13"/>
      <c r="I54" s="13"/>
      <c r="J54" s="13"/>
      <c r="K54" s="13"/>
      <c r="L54" s="13"/>
      <c r="M54" s="13"/>
      <c r="N54" s="13"/>
      <c r="O54" s="8"/>
      <c r="P54" s="8"/>
    </row>
    <row r="55" spans="3:16" ht="21">
      <c r="C55" s="78"/>
      <c r="D55" s="78"/>
      <c r="E55" s="78"/>
      <c r="F55" s="78"/>
      <c r="G55" s="78"/>
      <c r="H55" s="78"/>
      <c r="I55" s="78"/>
      <c r="J55" s="78"/>
      <c r="K55" s="78"/>
      <c r="L55" s="78"/>
      <c r="M55" s="78"/>
      <c r="N55" s="78"/>
      <c r="O55" s="8"/>
      <c r="P55" s="8"/>
    </row>
    <row r="56" spans="3:16" ht="18.600000000000001">
      <c r="C56" s="277" t="s">
        <v>756</v>
      </c>
      <c r="D56" s="277"/>
      <c r="E56" s="277"/>
      <c r="F56" s="277"/>
      <c r="G56" s="277"/>
      <c r="H56" s="277"/>
      <c r="I56" s="277"/>
      <c r="J56" s="277"/>
      <c r="K56" s="277"/>
      <c r="L56" s="277"/>
      <c r="M56" s="277"/>
      <c r="N56" s="277"/>
      <c r="O56" s="8"/>
      <c r="P56" s="8"/>
    </row>
    <row r="57" spans="3:16" ht="18.600000000000001">
      <c r="C57" s="310" t="s">
        <v>757</v>
      </c>
      <c r="D57" s="311"/>
      <c r="E57" s="311"/>
      <c r="F57" s="311"/>
      <c r="G57" s="311"/>
      <c r="H57" s="311"/>
      <c r="I57" s="311"/>
      <c r="J57" s="311"/>
      <c r="K57" s="307"/>
      <c r="L57" s="307"/>
      <c r="M57" s="307"/>
      <c r="N57" s="307"/>
      <c r="O57" s="102"/>
      <c r="P57" s="102"/>
    </row>
    <row r="58" spans="3:16" ht="18.75">
      <c r="C58" s="641" t="s">
        <v>758</v>
      </c>
      <c r="D58" s="641"/>
      <c r="E58" s="641"/>
      <c r="F58" s="641"/>
      <c r="G58" s="641"/>
      <c r="H58" s="641"/>
      <c r="I58" s="641"/>
      <c r="J58" s="641"/>
      <c r="K58" s="312"/>
      <c r="L58" s="312"/>
      <c r="M58" s="312"/>
      <c r="N58" s="312"/>
      <c r="O58" s="689"/>
      <c r="P58" s="690"/>
    </row>
    <row r="59" spans="3:16" ht="18.75">
      <c r="C59" s="641" t="s">
        <v>759</v>
      </c>
      <c r="D59" s="641"/>
      <c r="E59" s="641"/>
      <c r="F59" s="641"/>
      <c r="G59" s="641"/>
      <c r="H59" s="641"/>
      <c r="I59" s="641"/>
      <c r="J59" s="641"/>
      <c r="K59" s="313"/>
      <c r="L59" s="313"/>
      <c r="M59" s="313"/>
      <c r="N59" s="313"/>
      <c r="O59" s="101"/>
      <c r="P59" s="101"/>
    </row>
    <row r="60" spans="3:16" ht="18.600000000000001">
      <c r="C60" s="599" t="s">
        <v>760</v>
      </c>
      <c r="D60" s="600"/>
      <c r="E60" s="600"/>
      <c r="F60" s="600"/>
      <c r="G60" s="600"/>
      <c r="H60" s="600"/>
      <c r="I60" s="600"/>
      <c r="J60" s="600"/>
      <c r="K60" s="307"/>
      <c r="L60" s="307"/>
      <c r="M60" s="307"/>
      <c r="N60" s="307"/>
    </row>
    <row r="61" spans="3:16" ht="17.25" customHeight="1">
      <c r="C61" s="641" t="s">
        <v>761</v>
      </c>
      <c r="D61" s="641"/>
      <c r="E61" s="641"/>
      <c r="F61" s="641"/>
      <c r="G61" s="641"/>
      <c r="H61" s="641"/>
      <c r="I61" s="641"/>
      <c r="J61" s="641"/>
      <c r="K61" s="641"/>
      <c r="L61" s="641"/>
      <c r="M61" s="641"/>
      <c r="N61" s="641"/>
      <c r="O61" s="689"/>
      <c r="P61" s="690"/>
    </row>
    <row r="62" spans="3:16">
      <c r="C62" s="314"/>
      <c r="D62" s="315"/>
      <c r="E62" s="315"/>
      <c r="F62" s="315"/>
      <c r="G62" s="315"/>
      <c r="H62" s="313"/>
      <c r="I62" s="313"/>
      <c r="J62" s="313"/>
      <c r="K62" s="313"/>
      <c r="L62" s="313"/>
      <c r="M62" s="313"/>
      <c r="N62" s="313"/>
      <c r="O62" s="101"/>
      <c r="P62" s="101"/>
    </row>
    <row r="63" spans="3:16" ht="18.600000000000001">
      <c r="C63" s="277" t="s">
        <v>762</v>
      </c>
      <c r="D63" s="277"/>
      <c r="E63" s="277"/>
      <c r="F63" s="277"/>
      <c r="G63" s="277"/>
      <c r="H63" s="277"/>
      <c r="I63" s="277"/>
      <c r="J63" s="277"/>
      <c r="K63" s="277"/>
      <c r="L63" s="277"/>
      <c r="M63" s="277"/>
      <c r="N63" s="277"/>
    </row>
    <row r="64" spans="3:16" ht="45" customHeight="1">
      <c r="C64" s="730" t="s">
        <v>763</v>
      </c>
      <c r="D64" s="731"/>
      <c r="E64" s="731"/>
      <c r="F64" s="731"/>
      <c r="G64" s="731"/>
      <c r="H64" s="731"/>
      <c r="I64" s="731"/>
      <c r="J64" s="731"/>
      <c r="K64" s="731"/>
      <c r="L64" s="731"/>
      <c r="M64" s="731"/>
      <c r="N64" s="731"/>
    </row>
    <row r="65" spans="3:14" ht="18.600000000000001">
      <c r="C65" s="316"/>
      <c r="D65" s="316"/>
      <c r="E65" s="316"/>
      <c r="F65" s="316"/>
      <c r="G65" s="316"/>
      <c r="H65" s="316"/>
      <c r="I65" s="316"/>
      <c r="J65" s="316"/>
      <c r="K65" s="316"/>
      <c r="L65" s="316"/>
      <c r="M65" s="316"/>
      <c r="N65" s="316"/>
    </row>
    <row r="66" spans="3:14" ht="18.600000000000001">
      <c r="C66" s="277" t="s">
        <v>764</v>
      </c>
      <c r="D66" s="277"/>
      <c r="E66" s="277"/>
      <c r="F66" s="277"/>
      <c r="G66" s="277"/>
      <c r="H66" s="277"/>
      <c r="I66" s="277"/>
      <c r="J66" s="277"/>
      <c r="K66" s="277"/>
      <c r="L66" s="277"/>
      <c r="M66" s="277"/>
      <c r="N66" s="277"/>
    </row>
    <row r="67" spans="3:14" ht="18.600000000000001" customHeight="1">
      <c r="C67" s="667" t="s">
        <v>765</v>
      </c>
      <c r="D67" s="667"/>
      <c r="E67" s="667"/>
      <c r="F67" s="667"/>
      <c r="G67" s="667"/>
      <c r="H67" s="667"/>
      <c r="I67" s="667"/>
      <c r="J67" s="667"/>
      <c r="K67" s="667"/>
      <c r="L67" s="667"/>
      <c r="M67" s="667"/>
      <c r="N67" s="667"/>
    </row>
    <row r="68" spans="3:14">
      <c r="C68" s="272"/>
      <c r="D68" s="272"/>
      <c r="E68" s="272"/>
      <c r="F68" s="272"/>
      <c r="G68" s="272"/>
      <c r="H68" s="272"/>
      <c r="I68" s="272"/>
      <c r="J68" s="272"/>
      <c r="K68" s="272"/>
      <c r="L68" s="272"/>
      <c r="M68" s="272"/>
      <c r="N68" s="272"/>
    </row>
    <row r="69" spans="3:14">
      <c r="C69" s="272"/>
      <c r="D69" s="272"/>
      <c r="E69" s="272"/>
      <c r="F69" s="272"/>
      <c r="G69" s="272"/>
      <c r="H69" s="272"/>
      <c r="I69" s="272"/>
      <c r="J69" s="272"/>
      <c r="K69" s="272"/>
      <c r="L69" s="272"/>
      <c r="M69" s="272"/>
      <c r="N69" s="272"/>
    </row>
    <row r="70" spans="3:14">
      <c r="C70" s="272"/>
      <c r="D70" s="272"/>
      <c r="E70" s="272"/>
      <c r="F70" s="272"/>
      <c r="G70" s="272"/>
      <c r="H70" s="272"/>
      <c r="I70" s="272"/>
      <c r="J70" s="272"/>
      <c r="K70" s="272"/>
      <c r="L70" s="272"/>
      <c r="M70" s="272"/>
      <c r="N70" s="272"/>
    </row>
    <row r="84" ht="14.45" customHeight="1"/>
    <row r="90" ht="14.45" customHeight="1"/>
    <row r="98" ht="18.600000000000001" customHeight="1"/>
    <row r="99" ht="18.600000000000001" customHeight="1"/>
    <row r="100" ht="18.95" customHeight="1"/>
    <row r="101" ht="18.600000000000001" customHeight="1"/>
    <row r="102" ht="18.600000000000001" customHeight="1"/>
    <row r="103" ht="18.600000000000001" customHeight="1"/>
    <row r="105" ht="18.600000000000001" customHeight="1"/>
    <row r="106" ht="18.600000000000001" customHeight="1"/>
    <row r="108" ht="18.600000000000001" customHeight="1"/>
    <row r="109" ht="18.600000000000001" customHeight="1"/>
    <row r="110" ht="21" customHeight="1"/>
    <row r="111" ht="15.95" customHeight="1"/>
    <row r="112" ht="18.600000000000001" customHeight="1"/>
    <row r="114" ht="18.600000000000001" customHeight="1"/>
    <row r="118" ht="15.95" customHeight="1"/>
    <row r="119" ht="18.600000000000001" customHeight="1"/>
    <row r="121" ht="18.600000000000001" customHeight="1"/>
    <row r="122" ht="18.600000000000001" customHeight="1"/>
    <row r="123" ht="18.600000000000001" customHeight="1"/>
    <row r="124" ht="18.600000000000001" customHeight="1"/>
    <row r="125" ht="14.45" customHeight="1"/>
    <row r="129" ht="14.45" customHeight="1"/>
    <row r="130" ht="14.45" customHeight="1"/>
    <row r="131" ht="14.45" customHeight="1"/>
  </sheetData>
  <mergeCells count="26">
    <mergeCell ref="C7:N7"/>
    <mergeCell ref="C16:N16"/>
    <mergeCell ref="O58:P58"/>
    <mergeCell ref="O61:P61"/>
    <mergeCell ref="F22:G22"/>
    <mergeCell ref="F24:G24"/>
    <mergeCell ref="C30:N31"/>
    <mergeCell ref="C21:N21"/>
    <mergeCell ref="D28:E28"/>
    <mergeCell ref="D29:E29"/>
    <mergeCell ref="C20:L20"/>
    <mergeCell ref="C22:E22"/>
    <mergeCell ref="D23:E23"/>
    <mergeCell ref="D26:E26"/>
    <mergeCell ref="C25:E25"/>
    <mergeCell ref="C27:N27"/>
    <mergeCell ref="C67:N67"/>
    <mergeCell ref="C58:J58"/>
    <mergeCell ref="C59:J59"/>
    <mergeCell ref="C42:N42"/>
    <mergeCell ref="C45:N45"/>
    <mergeCell ref="C36:N36"/>
    <mergeCell ref="C39:N39"/>
    <mergeCell ref="C61:N61"/>
    <mergeCell ref="C38:E38"/>
    <mergeCell ref="C64:N64"/>
  </mergeCells>
  <hyperlinks>
    <hyperlink ref="A4" location="'ÍNDICE REMISSIVO'!A1" display="Índice" xr:uid="{00000000-0004-0000-1100-000000000000}"/>
    <hyperlink ref="L1" location="GRI!A1" display="GRI" xr:uid="{00000000-0004-0000-1100-000001000000}"/>
    <hyperlink ref="M1" location="SASB!A1" display="SASB" xr:uid="{00000000-0004-0000-1100-000002000000}"/>
    <hyperlink ref="K1" location="SOCIAL!A1" display="Social " xr:uid="{00000000-0004-0000-1100-000003000000}"/>
    <hyperlink ref="F1" location="ÍNDICE!A1" display="Índice" xr:uid="{00000000-0004-0000-1100-000004000000}"/>
    <hyperlink ref="G1" location="'TEMAS MATERIAIS'!A1" display="Temas materiais" xr:uid="{00000000-0004-0000-1100-000005000000}"/>
    <hyperlink ref="H1" location="AMBIENTAL!A1" display="Ambiental" xr:uid="{00000000-0004-0000-1100-000006000000}"/>
    <hyperlink ref="I1" location="ECONÔMICO!A1" display="Econômico " xr:uid="{00000000-0004-0000-1100-000007000000}"/>
    <hyperlink ref="J1" location="GOVERNANÇA!A1" display="Governança " xr:uid="{00000000-0004-0000-1100-000008000000}"/>
  </hyperlinks>
  <pageMargins left="0.511811024" right="0.511811024" top="0.78740157499999996" bottom="0.78740157499999996" header="0.31496062000000002" footer="0.31496062000000002"/>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0070C0"/>
  </sheetPr>
  <dimension ref="A1:W139"/>
  <sheetViews>
    <sheetView showGridLines="0" showRowColHeaders="0" topLeftCell="A49" zoomScale="80" zoomScaleNormal="80" workbookViewId="0">
      <selection activeCell="C67" sqref="C67"/>
    </sheetView>
  </sheetViews>
  <sheetFormatPr defaultRowHeight="14.45"/>
  <cols>
    <col min="1" max="1" width="2.85546875" customWidth="1"/>
    <col min="2" max="2" width="7.85546875" customWidth="1"/>
    <col min="5" max="5" width="2.28515625" customWidth="1"/>
    <col min="6" max="13" width="22.42578125" customWidth="1"/>
    <col min="14" max="14" width="22.140625" customWidth="1"/>
    <col min="24" max="28" width="10.140625" customWidth="1"/>
    <col min="29" max="31" width="14.4257812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2"/>
    </row>
    <row r="2" spans="1:19" ht="18.600000000000001">
      <c r="A2" s="3"/>
      <c r="B2" s="3"/>
      <c r="C2" s="3"/>
      <c r="D2" s="3"/>
      <c r="E2" s="3"/>
      <c r="F2" s="15"/>
      <c r="G2" s="15"/>
      <c r="H2" s="15"/>
      <c r="I2" s="15"/>
      <c r="J2" s="15"/>
      <c r="K2" s="15"/>
      <c r="L2" s="15"/>
      <c r="M2" s="15"/>
      <c r="N2" s="3"/>
    </row>
    <row r="3" spans="1:19" ht="28.5">
      <c r="A3" s="3"/>
      <c r="C3" s="36" t="s">
        <v>766</v>
      </c>
      <c r="S3" s="21"/>
    </row>
    <row r="4" spans="1:19" ht="21">
      <c r="A4" s="5" t="s">
        <v>9</v>
      </c>
      <c r="B4" s="6">
        <v>3</v>
      </c>
      <c r="C4" s="4"/>
    </row>
    <row r="5" spans="1:19" ht="21">
      <c r="A5" s="5"/>
      <c r="B5" s="6"/>
      <c r="C5" s="13" t="s">
        <v>767</v>
      </c>
      <c r="D5" s="10"/>
      <c r="E5" s="10"/>
      <c r="F5" s="10"/>
      <c r="G5" s="10"/>
      <c r="H5" s="10"/>
      <c r="I5" s="10"/>
      <c r="J5" s="10"/>
      <c r="K5" s="10"/>
      <c r="L5" s="10"/>
      <c r="M5" s="10"/>
      <c r="N5" s="10"/>
    </row>
    <row r="6" spans="1:19" ht="18.600000000000001">
      <c r="A6" s="5"/>
      <c r="B6" s="6"/>
      <c r="C6" s="121"/>
    </row>
    <row r="7" spans="1:19" ht="64.5" customHeight="1" thickBot="1">
      <c r="A7" s="120"/>
      <c r="B7" s="6"/>
      <c r="C7" s="747" t="s">
        <v>768</v>
      </c>
      <c r="D7" s="747"/>
      <c r="E7" s="747"/>
      <c r="F7" s="747"/>
      <c r="G7" s="747"/>
      <c r="H7" s="76">
        <v>2019</v>
      </c>
      <c r="I7" s="76">
        <v>2020</v>
      </c>
      <c r="J7" s="76">
        <v>2021</v>
      </c>
      <c r="K7" s="76">
        <v>2022</v>
      </c>
      <c r="L7" s="76">
        <v>2023</v>
      </c>
      <c r="M7" s="76">
        <v>2024</v>
      </c>
      <c r="N7" s="76">
        <v>2025</v>
      </c>
    </row>
    <row r="8" spans="1:19" ht="9.75" customHeight="1">
      <c r="A8" s="5"/>
      <c r="B8" s="6"/>
      <c r="C8" s="97"/>
      <c r="D8" s="97"/>
      <c r="E8" s="97"/>
      <c r="F8" s="97"/>
      <c r="G8" s="97"/>
      <c r="H8" s="97"/>
      <c r="I8" s="97"/>
      <c r="J8" s="97"/>
      <c r="K8" s="97"/>
      <c r="L8" s="97"/>
      <c r="M8" s="97"/>
      <c r="N8" s="97"/>
    </row>
    <row r="9" spans="1:19" ht="18.600000000000001">
      <c r="A9" s="5"/>
      <c r="B9" s="6"/>
      <c r="C9" s="131" t="s">
        <v>413</v>
      </c>
      <c r="D9" s="123"/>
      <c r="E9" s="123"/>
      <c r="F9" s="7"/>
      <c r="G9" s="7"/>
      <c r="H9" s="87"/>
      <c r="I9" s="87"/>
      <c r="J9" s="87"/>
      <c r="K9" s="87"/>
      <c r="L9" s="87"/>
      <c r="M9" s="87"/>
      <c r="N9" s="87"/>
    </row>
    <row r="10" spans="1:19" ht="18.600000000000001">
      <c r="A10" s="5"/>
      <c r="B10" s="6"/>
      <c r="C10" s="132" t="s">
        <v>438</v>
      </c>
      <c r="D10" s="123"/>
      <c r="E10" s="123"/>
      <c r="F10" s="7"/>
      <c r="G10" s="7"/>
      <c r="H10" s="133">
        <v>1.7</v>
      </c>
      <c r="I10" s="134">
        <v>1.5</v>
      </c>
      <c r="J10" s="134">
        <v>1.7</v>
      </c>
      <c r="K10" s="135">
        <v>1.8354118116352796</v>
      </c>
      <c r="L10" s="135">
        <v>1.8133801970391241</v>
      </c>
      <c r="M10" s="135">
        <v>1.68</v>
      </c>
      <c r="N10" s="135">
        <v>1.3620123741321268</v>
      </c>
    </row>
    <row r="11" spans="1:19" ht="18.600000000000001">
      <c r="A11" s="5"/>
      <c r="B11" s="6"/>
      <c r="C11" s="132" t="s">
        <v>439</v>
      </c>
      <c r="D11" s="123"/>
      <c r="E11" s="123"/>
      <c r="F11" s="7"/>
      <c r="G11" s="7"/>
      <c r="H11" s="133">
        <v>2.2000000000000002</v>
      </c>
      <c r="I11" s="134">
        <v>2.1</v>
      </c>
      <c r="J11" s="134">
        <v>2.1431441486690104</v>
      </c>
      <c r="K11" s="135">
        <v>2.0569999999999999</v>
      </c>
      <c r="L11" s="135">
        <v>2.1108468125594668</v>
      </c>
      <c r="M11" s="135">
        <v>1.9189516477813338</v>
      </c>
      <c r="N11" s="135">
        <v>1.518007165948021</v>
      </c>
    </row>
    <row r="12" spans="1:19" ht="18.600000000000001">
      <c r="A12" s="5"/>
      <c r="B12" s="6"/>
      <c r="C12" s="132" t="s">
        <v>440</v>
      </c>
      <c r="D12" s="123"/>
      <c r="E12" s="123"/>
      <c r="F12" s="7"/>
      <c r="G12" s="7"/>
      <c r="H12" s="133">
        <v>1.6</v>
      </c>
      <c r="I12" s="134">
        <v>1.6</v>
      </c>
      <c r="J12" s="134">
        <v>1.6</v>
      </c>
      <c r="K12" s="135">
        <v>1.6032318923796245</v>
      </c>
      <c r="L12" s="135">
        <v>1.6448440663492747</v>
      </c>
      <c r="M12" s="135">
        <v>1.4928125000000001</v>
      </c>
      <c r="N12" s="135">
        <v>1.1809457364341085</v>
      </c>
    </row>
    <row r="13" spans="1:19" ht="18.600000000000001">
      <c r="A13" s="5"/>
      <c r="B13" s="6"/>
      <c r="C13" s="132" t="s">
        <v>441</v>
      </c>
      <c r="D13" s="123"/>
      <c r="E13" s="123"/>
      <c r="F13" s="7"/>
      <c r="G13" s="7"/>
      <c r="H13" s="133">
        <v>1.6</v>
      </c>
      <c r="I13" s="134">
        <v>1.5</v>
      </c>
      <c r="J13" s="134">
        <v>1.6</v>
      </c>
      <c r="K13" s="135">
        <v>1.6032318923796245</v>
      </c>
      <c r="L13" s="135">
        <v>1.6448440663492747</v>
      </c>
      <c r="M13" s="135">
        <v>1.6448440663492747</v>
      </c>
      <c r="N13" s="135">
        <v>1.1809457364341085</v>
      </c>
    </row>
    <row r="14" spans="1:19" ht="18.600000000000001">
      <c r="A14" s="5"/>
      <c r="B14" s="6"/>
      <c r="C14" s="132" t="s">
        <v>442</v>
      </c>
      <c r="D14" s="123"/>
      <c r="E14" s="123"/>
      <c r="F14" s="7"/>
      <c r="G14" s="7"/>
      <c r="H14" s="133">
        <v>1.8</v>
      </c>
      <c r="I14" s="134">
        <v>1.8</v>
      </c>
      <c r="J14" s="134">
        <v>1.7453333333333332</v>
      </c>
      <c r="K14" s="135">
        <v>1.6566052631578947</v>
      </c>
      <c r="L14" s="135">
        <v>1.6916118421052631</v>
      </c>
      <c r="M14" s="135">
        <v>1.4141874999999999</v>
      </c>
      <c r="N14" s="135">
        <v>1.1187906976744186</v>
      </c>
    </row>
    <row r="15" spans="1:19" ht="18.600000000000001">
      <c r="A15" s="5"/>
      <c r="B15" s="6"/>
      <c r="C15" s="131" t="s">
        <v>769</v>
      </c>
      <c r="D15" s="123"/>
      <c r="E15" s="123"/>
      <c r="F15" s="7"/>
      <c r="G15" s="7"/>
      <c r="H15" s="133">
        <v>3.5</v>
      </c>
      <c r="I15" s="134">
        <v>3.7</v>
      </c>
      <c r="J15" s="134">
        <v>3.8427586206896551</v>
      </c>
      <c r="K15" s="135">
        <v>3.6206896551724137</v>
      </c>
      <c r="L15" s="135">
        <v>4.8600000000000003</v>
      </c>
      <c r="M15" s="135">
        <v>4.37</v>
      </c>
      <c r="N15" s="135">
        <v>4.522546419098143</v>
      </c>
    </row>
    <row r="16" spans="1:19" ht="18.600000000000001">
      <c r="A16" s="5"/>
      <c r="B16" s="6"/>
      <c r="C16" s="131" t="s">
        <v>414</v>
      </c>
      <c r="D16" s="122"/>
      <c r="E16" s="122"/>
      <c r="F16" s="122"/>
      <c r="G16" s="122"/>
      <c r="H16" s="133">
        <v>2</v>
      </c>
      <c r="I16" s="134">
        <v>1.6</v>
      </c>
      <c r="J16" s="134">
        <v>1.36</v>
      </c>
      <c r="K16" s="135">
        <v>1.8742927978474029</v>
      </c>
      <c r="L16" s="135">
        <v>1.76</v>
      </c>
      <c r="M16" s="135">
        <v>1.2</v>
      </c>
      <c r="N16" s="135">
        <v>1.5348913857677904</v>
      </c>
    </row>
    <row r="17" spans="1:16" ht="21">
      <c r="A17" s="5"/>
      <c r="B17" s="6"/>
      <c r="C17" s="131" t="s">
        <v>416</v>
      </c>
      <c r="D17" s="109"/>
      <c r="E17" s="109"/>
      <c r="F17" s="109"/>
      <c r="G17" s="109"/>
      <c r="H17" s="133">
        <v>3.4</v>
      </c>
      <c r="I17" s="134">
        <v>2.6</v>
      </c>
      <c r="J17" s="134">
        <v>2.2164053913345287</v>
      </c>
      <c r="K17" s="135">
        <v>1.9947936752795989</v>
      </c>
      <c r="L17" s="135">
        <v>1.77</v>
      </c>
      <c r="M17" s="135">
        <v>1.67</v>
      </c>
      <c r="N17" s="135">
        <v>1.4852178646766621</v>
      </c>
    </row>
    <row r="18" spans="1:16" ht="21">
      <c r="A18" s="5"/>
      <c r="B18" s="6"/>
      <c r="C18" s="131"/>
      <c r="D18" s="109"/>
      <c r="E18" s="109"/>
      <c r="F18" s="109"/>
      <c r="G18" s="109"/>
      <c r="H18" s="133"/>
      <c r="I18" s="134"/>
      <c r="J18" s="134"/>
      <c r="K18" s="135"/>
      <c r="L18" s="135"/>
      <c r="M18" s="135"/>
      <c r="N18" s="109"/>
    </row>
    <row r="19" spans="1:16" ht="47.1" customHeight="1">
      <c r="A19" s="5"/>
      <c r="B19" s="6"/>
      <c r="C19" s="729" t="s">
        <v>770</v>
      </c>
      <c r="D19" s="729"/>
      <c r="E19" s="729"/>
      <c r="F19" s="729"/>
      <c r="G19" s="729"/>
      <c r="H19" s="729"/>
      <c r="I19" s="729"/>
      <c r="J19" s="729"/>
      <c r="K19" s="729"/>
      <c r="L19" s="729"/>
      <c r="M19" s="729"/>
      <c r="N19" s="729"/>
    </row>
    <row r="20" spans="1:16" ht="21" customHeight="1">
      <c r="A20" s="5"/>
      <c r="B20" s="6"/>
      <c r="C20" s="729"/>
      <c r="D20" s="729"/>
      <c r="E20" s="729"/>
      <c r="F20" s="729"/>
      <c r="G20" s="729"/>
      <c r="H20" s="729"/>
      <c r="I20" s="729"/>
      <c r="J20" s="729"/>
      <c r="K20" s="729"/>
      <c r="L20" s="729"/>
      <c r="M20" s="729"/>
      <c r="N20" s="729"/>
    </row>
    <row r="21" spans="1:16" ht="18.600000000000001">
      <c r="A21" s="5"/>
      <c r="B21" s="6"/>
      <c r="C21" s="98" t="s">
        <v>771</v>
      </c>
      <c r="D21" s="29"/>
      <c r="E21" s="29"/>
      <c r="F21" s="29"/>
      <c r="G21" s="29"/>
      <c r="H21" s="29"/>
      <c r="I21" s="29"/>
      <c r="J21" s="29"/>
      <c r="K21" s="29"/>
      <c r="L21" s="29"/>
      <c r="M21" s="29"/>
      <c r="N21" s="29"/>
    </row>
    <row r="22" spans="1:16" ht="53.1" customHeight="1">
      <c r="A22" s="5"/>
      <c r="B22" s="6"/>
      <c r="C22" s="746" t="s">
        <v>772</v>
      </c>
      <c r="D22" s="746"/>
      <c r="E22" s="746"/>
      <c r="F22" s="746"/>
      <c r="G22" s="746"/>
      <c r="H22" s="746"/>
      <c r="I22" s="746"/>
      <c r="J22" s="746"/>
      <c r="K22" s="746"/>
      <c r="L22" s="746"/>
      <c r="M22" s="746"/>
      <c r="N22" s="746"/>
    </row>
    <row r="23" spans="1:16" ht="15.95" customHeight="1">
      <c r="A23" s="5"/>
      <c r="B23" s="6"/>
      <c r="C23" s="106"/>
      <c r="D23" s="106"/>
      <c r="E23" s="106"/>
      <c r="F23" s="106"/>
      <c r="G23" s="106"/>
      <c r="H23" s="106"/>
      <c r="I23" s="106"/>
      <c r="J23" s="106"/>
      <c r="K23" s="106"/>
      <c r="L23" s="106"/>
      <c r="M23" s="106"/>
      <c r="N23" s="106"/>
    </row>
    <row r="24" spans="1:16" ht="18.600000000000001">
      <c r="A24" s="5"/>
      <c r="B24" s="6"/>
      <c r="C24" s="98" t="s">
        <v>773</v>
      </c>
      <c r="D24" s="29"/>
      <c r="E24" s="29"/>
      <c r="F24" s="29"/>
      <c r="G24" s="29"/>
      <c r="H24" s="29"/>
      <c r="I24" s="29"/>
      <c r="J24" s="29"/>
      <c r="K24" s="29"/>
      <c r="L24" s="29"/>
      <c r="M24" s="29"/>
      <c r="N24" s="29"/>
    </row>
    <row r="25" spans="1:16" ht="18.600000000000001">
      <c r="A25" s="5"/>
      <c r="B25" s="6"/>
      <c r="C25" s="746" t="s">
        <v>774</v>
      </c>
      <c r="D25" s="746"/>
      <c r="E25" s="746"/>
      <c r="F25" s="746"/>
      <c r="G25" s="746"/>
      <c r="H25" s="746"/>
      <c r="I25" s="746"/>
      <c r="J25" s="746"/>
      <c r="K25" s="746"/>
      <c r="L25" s="746"/>
      <c r="M25" s="746"/>
      <c r="N25" s="746"/>
    </row>
    <row r="26" spans="1:16" ht="21">
      <c r="A26" s="5"/>
      <c r="B26" s="6"/>
      <c r="C26" s="131"/>
      <c r="D26" s="109"/>
      <c r="E26" s="109"/>
      <c r="F26" s="109"/>
      <c r="G26" s="109"/>
      <c r="H26" s="109"/>
      <c r="I26" s="109"/>
      <c r="J26" s="109"/>
      <c r="K26" s="109"/>
      <c r="L26" s="109"/>
      <c r="M26" s="109"/>
      <c r="N26" s="109"/>
    </row>
    <row r="27" spans="1:16" ht="18.600000000000001">
      <c r="A27" s="5"/>
      <c r="B27" s="6"/>
      <c r="C27" s="98" t="s">
        <v>775</v>
      </c>
      <c r="D27" s="29"/>
      <c r="E27" s="29"/>
      <c r="F27" s="29"/>
      <c r="G27" s="29"/>
      <c r="H27" s="29"/>
      <c r="I27" s="29"/>
      <c r="J27" s="29"/>
      <c r="K27" s="29"/>
      <c r="L27" s="29"/>
      <c r="M27" s="29"/>
      <c r="N27" s="29"/>
    </row>
    <row r="28" spans="1:16" ht="18.600000000000001">
      <c r="A28" s="5"/>
      <c r="B28" s="6"/>
      <c r="C28" s="746" t="s">
        <v>776</v>
      </c>
      <c r="D28" s="746"/>
      <c r="E28" s="746"/>
      <c r="F28" s="746"/>
      <c r="G28" s="746"/>
      <c r="H28" s="746"/>
      <c r="I28" s="746"/>
      <c r="J28" s="746"/>
      <c r="K28" s="746"/>
      <c r="L28" s="746"/>
      <c r="M28" s="746"/>
      <c r="N28" s="746"/>
    </row>
    <row r="29" spans="1:16" ht="18.600000000000001">
      <c r="A29" s="5"/>
      <c r="B29" s="6"/>
      <c r="C29" s="7"/>
      <c r="D29" s="108"/>
      <c r="E29" s="108"/>
      <c r="F29" s="108"/>
      <c r="G29" s="122"/>
      <c r="H29" s="122"/>
      <c r="I29" s="122"/>
      <c r="J29" s="122"/>
      <c r="K29" s="122"/>
      <c r="L29" s="122"/>
      <c r="M29" s="122"/>
    </row>
    <row r="30" spans="1:16" ht="15.95">
      <c r="A30" s="5"/>
      <c r="B30" s="6"/>
      <c r="C30" s="47"/>
      <c r="D30" s="48"/>
      <c r="E30" s="48"/>
      <c r="F30" s="48"/>
      <c r="G30" s="48"/>
      <c r="H30" s="49"/>
      <c r="I30" s="50"/>
      <c r="J30" s="50"/>
      <c r="K30" s="27"/>
      <c r="L30" s="33"/>
      <c r="M30" s="33"/>
      <c r="N30" s="51"/>
      <c r="O30" s="41"/>
      <c r="P30" s="55"/>
    </row>
    <row r="31" spans="1:16" ht="21">
      <c r="A31" s="5"/>
      <c r="C31" s="13" t="s">
        <v>777</v>
      </c>
      <c r="D31" s="10"/>
      <c r="E31" s="10"/>
      <c r="F31" s="10"/>
      <c r="G31" s="10"/>
      <c r="H31" s="10"/>
      <c r="I31" s="10"/>
      <c r="J31" s="10"/>
      <c r="K31" s="10"/>
      <c r="L31" s="10"/>
      <c r="M31" s="10"/>
      <c r="N31" s="10"/>
    </row>
    <row r="32" spans="1:16" ht="21">
      <c r="A32" s="5"/>
      <c r="C32" s="78"/>
      <c r="D32" s="8"/>
      <c r="E32" s="8"/>
      <c r="F32" s="8"/>
      <c r="G32" s="8"/>
      <c r="H32" s="8"/>
      <c r="I32" s="8"/>
      <c r="J32" s="8"/>
      <c r="K32" s="8"/>
      <c r="L32" s="8"/>
      <c r="M32" s="8"/>
      <c r="N32" s="8"/>
    </row>
    <row r="33" spans="1:23" ht="63.6" customHeight="1" thickBot="1">
      <c r="A33" s="5"/>
      <c r="C33" s="747" t="s">
        <v>778</v>
      </c>
      <c r="D33" s="747"/>
      <c r="E33" s="747"/>
      <c r="F33" s="747"/>
      <c r="G33" s="747"/>
      <c r="H33" s="76">
        <v>2019</v>
      </c>
      <c r="I33" s="76">
        <v>2020</v>
      </c>
      <c r="J33" s="76">
        <v>2021</v>
      </c>
      <c r="K33" s="76">
        <v>2022</v>
      </c>
      <c r="L33" s="76">
        <v>2023</v>
      </c>
      <c r="M33" s="76">
        <v>2024</v>
      </c>
      <c r="N33" s="76">
        <v>2025</v>
      </c>
    </row>
    <row r="34" spans="1:23" ht="18.600000000000001">
      <c r="A34" s="3"/>
      <c r="B34" s="7"/>
      <c r="C34" s="105"/>
      <c r="D34" s="105"/>
      <c r="E34" s="105"/>
      <c r="F34" s="105"/>
      <c r="G34" s="105"/>
      <c r="H34" s="105"/>
      <c r="I34" s="105"/>
      <c r="J34" s="105"/>
      <c r="K34" s="105"/>
      <c r="L34" s="105"/>
      <c r="M34" s="105"/>
      <c r="N34" s="438"/>
    </row>
    <row r="35" spans="1:23" ht="40.5" customHeight="1">
      <c r="A35" s="3"/>
      <c r="B35" s="7"/>
      <c r="C35" s="745" t="s">
        <v>779</v>
      </c>
      <c r="D35" s="745"/>
      <c r="E35" s="745"/>
      <c r="F35" s="745"/>
      <c r="G35" s="745"/>
      <c r="H35" s="435">
        <v>0.5057803468208093</v>
      </c>
      <c r="I35" s="435">
        <v>0.47428571428571431</v>
      </c>
      <c r="J35" s="435">
        <v>0.51104972375690605</v>
      </c>
      <c r="K35" s="435">
        <v>0.53623188405797106</v>
      </c>
      <c r="L35" s="114">
        <v>0.5234375</v>
      </c>
      <c r="M35" s="439">
        <v>0.56455696202531647</v>
      </c>
      <c r="N35" s="439">
        <v>0.57012195121951215</v>
      </c>
      <c r="P35" s="390"/>
      <c r="Q35" s="390"/>
      <c r="R35" s="390"/>
      <c r="S35" s="390"/>
      <c r="T35" s="390"/>
      <c r="U35" s="390"/>
      <c r="V35" s="390"/>
      <c r="W35" s="390"/>
    </row>
    <row r="36" spans="1:23" ht="18.600000000000001">
      <c r="A36" s="3"/>
      <c r="B36" s="7"/>
      <c r="C36" s="82" t="s">
        <v>413</v>
      </c>
      <c r="D36" s="59"/>
      <c r="E36" s="59"/>
      <c r="F36" s="59"/>
      <c r="G36" s="59"/>
      <c r="H36" s="436">
        <v>0.56727272727272726</v>
      </c>
      <c r="I36" s="436">
        <v>0.54316546762589923</v>
      </c>
      <c r="J36" s="436">
        <v>0.56551724137931036</v>
      </c>
      <c r="K36" s="436">
        <v>0.58536585365853655</v>
      </c>
      <c r="L36" s="436">
        <v>0.55218855218855223</v>
      </c>
      <c r="M36" s="436">
        <v>0.58176100628930816</v>
      </c>
      <c r="N36" s="436">
        <v>0.58620689655172409</v>
      </c>
      <c r="P36" s="390"/>
      <c r="Q36" s="390"/>
      <c r="R36" s="390"/>
      <c r="S36" s="390"/>
      <c r="T36" s="390"/>
      <c r="U36" s="390"/>
      <c r="V36" s="390"/>
    </row>
    <row r="37" spans="1:23" ht="18.600000000000001">
      <c r="A37" s="5"/>
      <c r="C37" s="82" t="s">
        <v>415</v>
      </c>
      <c r="H37" s="145" t="s">
        <v>780</v>
      </c>
      <c r="I37" s="145" t="s">
        <v>780</v>
      </c>
      <c r="J37" s="145" t="s">
        <v>780</v>
      </c>
      <c r="K37" s="436" t="s">
        <v>780</v>
      </c>
      <c r="L37" s="436" t="s">
        <v>780</v>
      </c>
      <c r="M37" s="436" t="s">
        <v>780</v>
      </c>
      <c r="N37" s="436" t="s">
        <v>780</v>
      </c>
      <c r="O37" s="31"/>
      <c r="P37" s="390"/>
      <c r="Q37" s="390"/>
      <c r="R37" s="390"/>
      <c r="S37" s="390"/>
      <c r="T37" s="390"/>
      <c r="U37" s="390"/>
      <c r="V37" s="390"/>
    </row>
    <row r="38" spans="1:23" ht="18.600000000000001">
      <c r="A38" s="5"/>
      <c r="C38" s="82" t="s">
        <v>414</v>
      </c>
      <c r="H38" s="145">
        <v>0.63636363636363635</v>
      </c>
      <c r="I38" s="145">
        <v>0.25</v>
      </c>
      <c r="J38" s="145">
        <v>0.375</v>
      </c>
      <c r="K38" s="436">
        <v>0.6</v>
      </c>
      <c r="L38" s="436">
        <v>0.5</v>
      </c>
      <c r="M38" s="436">
        <v>0.66666666666666663</v>
      </c>
      <c r="N38" s="436">
        <v>0.8</v>
      </c>
      <c r="O38" s="31"/>
      <c r="P38" s="390"/>
      <c r="Q38" s="390"/>
      <c r="R38" s="390"/>
      <c r="S38" s="390"/>
      <c r="T38" s="390"/>
      <c r="U38" s="390"/>
      <c r="V38" s="390"/>
    </row>
    <row r="39" spans="1:23" ht="18.600000000000001">
      <c r="A39" s="5"/>
      <c r="C39" s="82" t="s">
        <v>416</v>
      </c>
      <c r="H39" s="145">
        <v>0.26315789473684209</v>
      </c>
      <c r="I39" s="145">
        <v>0.28205128205128205</v>
      </c>
      <c r="J39" s="145">
        <v>0.31707317073170732</v>
      </c>
      <c r="K39" s="436">
        <v>0.35</v>
      </c>
      <c r="L39" s="436">
        <v>0.69696969696969702</v>
      </c>
      <c r="M39" s="436">
        <v>0.75862068965517238</v>
      </c>
      <c r="N39" s="436">
        <v>0.85185185185185186</v>
      </c>
      <c r="O39" s="31"/>
      <c r="P39" s="390"/>
      <c r="Q39" s="390"/>
      <c r="R39" s="390"/>
      <c r="S39" s="390"/>
      <c r="T39" s="390"/>
      <c r="U39" s="390"/>
      <c r="V39" s="390"/>
    </row>
    <row r="40" spans="1:23" ht="18.600000000000001">
      <c r="A40" s="3"/>
      <c r="B40" s="7"/>
      <c r="C40" s="82" t="s">
        <v>611</v>
      </c>
      <c r="H40" s="145" t="s">
        <v>780</v>
      </c>
      <c r="I40" s="145" t="s">
        <v>780</v>
      </c>
      <c r="J40" s="145" t="s">
        <v>780</v>
      </c>
      <c r="K40" s="436">
        <v>0.14285714285714285</v>
      </c>
      <c r="L40" s="436">
        <v>0.12121212121212122</v>
      </c>
      <c r="M40" s="436">
        <v>0.14814814814814814</v>
      </c>
      <c r="N40" s="436">
        <v>8.6956521739130432E-2</v>
      </c>
      <c r="P40" s="390"/>
      <c r="Q40" s="390"/>
      <c r="R40" s="390"/>
      <c r="S40" s="390"/>
      <c r="T40" s="390"/>
      <c r="U40" s="390"/>
      <c r="V40" s="390"/>
    </row>
    <row r="41" spans="1:23" ht="18.600000000000001">
      <c r="A41" s="5"/>
      <c r="C41" s="82" t="s">
        <v>418</v>
      </c>
      <c r="H41" s="145">
        <v>9.0909090909090912E-2</v>
      </c>
      <c r="I41" s="145">
        <v>0.08</v>
      </c>
      <c r="J41" s="145">
        <v>0.21739130434782608</v>
      </c>
      <c r="K41" s="436">
        <v>0.75</v>
      </c>
      <c r="L41" s="436">
        <v>0.44444444444444442</v>
      </c>
      <c r="M41" s="436">
        <v>0.44444444444444442</v>
      </c>
      <c r="N41" s="436">
        <v>0.14285714285714285</v>
      </c>
      <c r="O41" s="34"/>
      <c r="P41" s="390"/>
      <c r="Q41" s="390"/>
      <c r="R41" s="390"/>
      <c r="S41" s="390"/>
      <c r="T41" s="390"/>
      <c r="U41" s="390"/>
      <c r="V41" s="390"/>
    </row>
    <row r="42" spans="1:23" ht="18.600000000000001">
      <c r="C42" s="7"/>
      <c r="H42" s="136"/>
      <c r="I42" s="136"/>
      <c r="J42" s="136"/>
      <c r="K42" s="137"/>
      <c r="L42" s="137"/>
      <c r="M42" s="137"/>
      <c r="N42" s="436"/>
    </row>
    <row r="43" spans="1:23" ht="36" customHeight="1">
      <c r="C43" s="745" t="s">
        <v>781</v>
      </c>
      <c r="D43" s="745"/>
      <c r="E43" s="745"/>
      <c r="F43" s="745"/>
      <c r="G43" s="745"/>
      <c r="H43" s="437">
        <v>175</v>
      </c>
      <c r="I43" s="437">
        <v>166</v>
      </c>
      <c r="J43" s="437">
        <v>185</v>
      </c>
      <c r="K43" s="437">
        <v>222</v>
      </c>
      <c r="L43" s="437">
        <v>201</v>
      </c>
      <c r="M43" s="437">
        <v>223</v>
      </c>
      <c r="N43" s="437">
        <v>187</v>
      </c>
    </row>
    <row r="44" spans="1:23" ht="18.600000000000001">
      <c r="C44" s="82" t="s">
        <v>413</v>
      </c>
      <c r="H44" s="126">
        <v>156</v>
      </c>
      <c r="I44" s="126">
        <v>151</v>
      </c>
      <c r="J44" s="126">
        <v>164</v>
      </c>
      <c r="K44" s="118">
        <v>192</v>
      </c>
      <c r="L44" s="118">
        <v>164</v>
      </c>
      <c r="M44" s="118">
        <v>185</v>
      </c>
      <c r="N44" s="95">
        <v>153</v>
      </c>
      <c r="O44" s="97"/>
    </row>
    <row r="45" spans="1:23" ht="18.600000000000001">
      <c r="C45" s="82" t="s">
        <v>415</v>
      </c>
      <c r="H45" s="126">
        <v>0</v>
      </c>
      <c r="I45" s="126">
        <v>0</v>
      </c>
      <c r="J45" s="126">
        <v>0</v>
      </c>
      <c r="K45" s="126">
        <v>0</v>
      </c>
      <c r="L45" s="126">
        <v>0</v>
      </c>
      <c r="M45" s="126">
        <v>0</v>
      </c>
      <c r="N45" s="167">
        <v>0</v>
      </c>
    </row>
    <row r="46" spans="1:23" ht="18.600000000000001">
      <c r="C46" s="82" t="s">
        <v>414</v>
      </c>
      <c r="H46" s="126">
        <v>7</v>
      </c>
      <c r="I46" s="126">
        <v>2</v>
      </c>
      <c r="J46" s="126">
        <v>3</v>
      </c>
      <c r="K46" s="118">
        <v>6</v>
      </c>
      <c r="L46" s="118">
        <v>6</v>
      </c>
      <c r="M46" s="118">
        <v>8</v>
      </c>
      <c r="N46" s="95">
        <v>8</v>
      </c>
    </row>
    <row r="47" spans="1:23" ht="18.600000000000001">
      <c r="C47" s="82" t="s">
        <v>416</v>
      </c>
      <c r="H47" s="126">
        <v>10</v>
      </c>
      <c r="I47" s="126">
        <v>11</v>
      </c>
      <c r="J47" s="126">
        <v>13</v>
      </c>
      <c r="K47" s="118">
        <v>14</v>
      </c>
      <c r="L47" s="118">
        <v>23</v>
      </c>
      <c r="M47" s="118">
        <v>22</v>
      </c>
      <c r="N47" s="95">
        <v>23</v>
      </c>
    </row>
    <row r="48" spans="1:23" ht="18.600000000000001">
      <c r="C48" s="82" t="s">
        <v>611</v>
      </c>
      <c r="H48" s="126">
        <v>0</v>
      </c>
      <c r="I48" s="126">
        <v>0</v>
      </c>
      <c r="J48" s="126">
        <v>0</v>
      </c>
      <c r="K48" s="118">
        <v>4</v>
      </c>
      <c r="L48" s="118">
        <v>4</v>
      </c>
      <c r="M48" s="118">
        <v>4</v>
      </c>
      <c r="N48" s="95">
        <v>2</v>
      </c>
    </row>
    <row r="49" spans="3:16" ht="18.600000000000001">
      <c r="C49" s="82" t="s">
        <v>418</v>
      </c>
      <c r="H49" s="126">
        <v>2</v>
      </c>
      <c r="I49" s="126">
        <v>2</v>
      </c>
      <c r="J49" s="126">
        <v>5</v>
      </c>
      <c r="K49" s="118">
        <v>6</v>
      </c>
      <c r="L49" s="118">
        <v>4</v>
      </c>
      <c r="M49" s="118">
        <v>4</v>
      </c>
      <c r="N49" s="95">
        <v>1</v>
      </c>
    </row>
    <row r="50" spans="3:16" ht="18.600000000000001">
      <c r="C50" s="7"/>
      <c r="H50" s="126"/>
      <c r="I50" s="126"/>
      <c r="J50" s="126"/>
      <c r="K50" s="118"/>
      <c r="L50" s="118"/>
      <c r="M50" s="118"/>
      <c r="N50" s="95"/>
    </row>
    <row r="51" spans="3:16" ht="18.75" customHeight="1">
      <c r="C51" s="79" t="s">
        <v>782</v>
      </c>
      <c r="D51" s="79"/>
      <c r="E51" s="79"/>
      <c r="F51" s="79"/>
      <c r="G51" s="79"/>
      <c r="H51" s="437">
        <v>346</v>
      </c>
      <c r="I51" s="437">
        <v>350</v>
      </c>
      <c r="J51" s="437">
        <v>362</v>
      </c>
      <c r="K51" s="437">
        <v>414</v>
      </c>
      <c r="L51" s="437">
        <f>SUM(L52:L57)</f>
        <v>384</v>
      </c>
      <c r="M51" s="437">
        <f>SUM(M52:M57)</f>
        <v>395</v>
      </c>
      <c r="N51" s="437">
        <v>328</v>
      </c>
    </row>
    <row r="52" spans="3:16" ht="18.600000000000001">
      <c r="C52" s="82" t="s">
        <v>413</v>
      </c>
      <c r="H52" s="126">
        <v>275</v>
      </c>
      <c r="I52" s="126">
        <v>278</v>
      </c>
      <c r="J52" s="126">
        <v>290</v>
      </c>
      <c r="K52" s="118">
        <v>328</v>
      </c>
      <c r="L52" s="118">
        <v>297</v>
      </c>
      <c r="M52" s="118">
        <v>318</v>
      </c>
      <c r="N52" s="95">
        <v>261</v>
      </c>
    </row>
    <row r="53" spans="3:16" ht="18.600000000000001">
      <c r="C53" s="82" t="s">
        <v>415</v>
      </c>
      <c r="H53" s="126">
        <v>0</v>
      </c>
      <c r="I53" s="126">
        <v>0</v>
      </c>
      <c r="J53" s="126">
        <v>0</v>
      </c>
      <c r="K53" s="126">
        <v>0</v>
      </c>
      <c r="L53" s="126">
        <v>0</v>
      </c>
      <c r="M53" s="126">
        <v>0</v>
      </c>
      <c r="N53" s="167">
        <v>0</v>
      </c>
    </row>
    <row r="54" spans="3:16" ht="18.600000000000001">
      <c r="C54" s="82" t="s">
        <v>414</v>
      </c>
      <c r="H54" s="126">
        <v>11</v>
      </c>
      <c r="I54" s="126">
        <v>8</v>
      </c>
      <c r="J54" s="126">
        <v>8</v>
      </c>
      <c r="K54" s="118">
        <v>10</v>
      </c>
      <c r="L54" s="118">
        <v>12</v>
      </c>
      <c r="M54" s="118">
        <v>12</v>
      </c>
      <c r="N54" s="95">
        <v>10</v>
      </c>
    </row>
    <row r="55" spans="3:16" ht="18.600000000000001">
      <c r="C55" s="82" t="s">
        <v>416</v>
      </c>
      <c r="H55" s="126">
        <v>38</v>
      </c>
      <c r="I55" s="126">
        <v>39</v>
      </c>
      <c r="J55" s="126">
        <v>41</v>
      </c>
      <c r="K55" s="118">
        <v>40</v>
      </c>
      <c r="L55" s="118">
        <v>33</v>
      </c>
      <c r="M55" s="118">
        <v>29</v>
      </c>
      <c r="N55" s="95">
        <v>27</v>
      </c>
    </row>
    <row r="56" spans="3:16" ht="18.600000000000001">
      <c r="C56" s="82" t="s">
        <v>611</v>
      </c>
      <c r="H56" s="126">
        <v>0</v>
      </c>
      <c r="I56" s="126">
        <v>0</v>
      </c>
      <c r="J56" s="126">
        <v>0</v>
      </c>
      <c r="K56" s="118">
        <v>28</v>
      </c>
      <c r="L56" s="118">
        <v>33</v>
      </c>
      <c r="M56" s="118">
        <v>27</v>
      </c>
      <c r="N56" s="95">
        <v>23</v>
      </c>
    </row>
    <row r="57" spans="3:16" ht="18.600000000000001">
      <c r="C57" s="82" t="s">
        <v>418</v>
      </c>
      <c r="H57" s="126">
        <v>22</v>
      </c>
      <c r="I57" s="126">
        <v>25</v>
      </c>
      <c r="J57" s="126">
        <v>23</v>
      </c>
      <c r="K57" s="118">
        <v>8</v>
      </c>
      <c r="L57" s="118">
        <v>9</v>
      </c>
      <c r="M57" s="118">
        <v>9</v>
      </c>
      <c r="N57" s="95">
        <v>7</v>
      </c>
    </row>
    <row r="58" spans="3:16" ht="18.600000000000001">
      <c r="C58" s="7"/>
      <c r="H58" s="126"/>
      <c r="I58" s="126"/>
      <c r="J58" s="126"/>
      <c r="K58" s="118"/>
      <c r="L58" s="118"/>
      <c r="M58" s="118"/>
      <c r="N58" s="95"/>
    </row>
    <row r="59" spans="3:16" ht="20.100000000000001" customHeight="1">
      <c r="C59" s="7" t="s">
        <v>614</v>
      </c>
      <c r="O59" s="8"/>
      <c r="P59" s="8"/>
    </row>
    <row r="60" spans="3:16" ht="18.600000000000001">
      <c r="C60" s="7" t="s">
        <v>783</v>
      </c>
      <c r="O60" s="8"/>
      <c r="P60" s="8"/>
    </row>
    <row r="61" spans="3:16" ht="39" customHeight="1">
      <c r="C61" s="7"/>
      <c r="O61" s="8"/>
      <c r="P61" s="8"/>
    </row>
    <row r="62" spans="3:16" ht="15.95">
      <c r="O62" s="8"/>
      <c r="P62" s="8"/>
    </row>
    <row r="63" spans="3:16" ht="18.600000000000001">
      <c r="C63" s="98" t="s">
        <v>784</v>
      </c>
      <c r="D63" s="29"/>
      <c r="E63" s="29"/>
      <c r="F63" s="29"/>
      <c r="G63" s="29"/>
      <c r="H63" s="29"/>
      <c r="I63" s="29"/>
      <c r="J63" s="29"/>
      <c r="K63" s="29"/>
      <c r="L63" s="29"/>
      <c r="M63" s="29"/>
      <c r="N63" s="29"/>
      <c r="O63" s="8"/>
      <c r="P63" s="8"/>
    </row>
    <row r="64" spans="3:16" ht="18.600000000000001">
      <c r="C64" s="746" t="s">
        <v>785</v>
      </c>
      <c r="D64" s="746"/>
      <c r="E64" s="746"/>
      <c r="F64" s="746"/>
      <c r="G64" s="746"/>
      <c r="H64" s="746"/>
      <c r="I64" s="746"/>
      <c r="J64" s="746"/>
      <c r="K64" s="746"/>
      <c r="L64" s="746"/>
      <c r="M64" s="746"/>
      <c r="N64" s="746"/>
      <c r="O64" s="102"/>
      <c r="P64" s="102"/>
    </row>
    <row r="65" spans="3:16" ht="18.600000000000001">
      <c r="C65" s="106"/>
      <c r="D65" s="106"/>
      <c r="E65" s="106"/>
      <c r="F65" s="106"/>
      <c r="G65" s="106"/>
      <c r="H65" s="106"/>
      <c r="I65" s="106"/>
      <c r="J65" s="106"/>
      <c r="K65" s="106"/>
      <c r="L65" s="106"/>
      <c r="M65" s="106"/>
      <c r="N65" s="106"/>
      <c r="O65" s="689"/>
      <c r="P65" s="690"/>
    </row>
    <row r="66" spans="3:16" ht="18.600000000000001">
      <c r="C66" s="98" t="s">
        <v>786</v>
      </c>
      <c r="D66" s="29"/>
      <c r="E66" s="29"/>
      <c r="F66" s="29"/>
      <c r="G66" s="29"/>
      <c r="H66" s="29"/>
      <c r="I66" s="29"/>
      <c r="J66" s="29"/>
      <c r="K66" s="29"/>
      <c r="L66" s="29"/>
      <c r="M66" s="29"/>
      <c r="N66" s="29"/>
      <c r="O66" s="101"/>
      <c r="P66" s="101"/>
    </row>
    <row r="67" spans="3:16" ht="18.600000000000001">
      <c r="C67" s="746" t="s">
        <v>787</v>
      </c>
      <c r="D67" s="746"/>
      <c r="E67" s="746"/>
      <c r="F67" s="746"/>
      <c r="G67" s="746"/>
      <c r="H67" s="746"/>
      <c r="I67" s="746"/>
      <c r="J67" s="746"/>
      <c r="K67" s="746"/>
      <c r="L67" s="746"/>
      <c r="M67" s="746"/>
      <c r="N67" s="746"/>
    </row>
    <row r="68" spans="3:16" ht="21">
      <c r="C68" s="131"/>
      <c r="D68" s="109"/>
      <c r="E68" s="109"/>
      <c r="F68" s="109"/>
      <c r="G68" s="109"/>
      <c r="H68" s="109"/>
      <c r="I68" s="109"/>
      <c r="J68" s="109"/>
      <c r="K68" s="109"/>
      <c r="L68" s="109"/>
      <c r="M68" s="109"/>
      <c r="N68" s="109"/>
      <c r="O68" s="689"/>
      <c r="P68" s="690"/>
    </row>
    <row r="69" spans="3:16" ht="18.600000000000001">
      <c r="C69" s="98" t="s">
        <v>788</v>
      </c>
      <c r="D69" s="29"/>
      <c r="E69" s="29"/>
      <c r="F69" s="29"/>
      <c r="G69" s="29"/>
      <c r="H69" s="29"/>
      <c r="I69" s="29"/>
      <c r="J69" s="29"/>
      <c r="K69" s="29"/>
      <c r="L69" s="29"/>
      <c r="M69" s="29"/>
      <c r="N69" s="29"/>
      <c r="O69" s="101"/>
      <c r="P69" s="101"/>
    </row>
    <row r="70" spans="3:16" ht="18.600000000000001">
      <c r="C70" s="746" t="s">
        <v>789</v>
      </c>
      <c r="D70" s="746"/>
      <c r="E70" s="746"/>
      <c r="F70" s="746"/>
      <c r="G70" s="746"/>
      <c r="H70" s="746"/>
      <c r="I70" s="746"/>
      <c r="J70" s="746"/>
      <c r="K70" s="746"/>
      <c r="L70" s="746"/>
      <c r="M70" s="746"/>
      <c r="N70" s="746"/>
    </row>
    <row r="71" spans="3:16" ht="51" customHeight="1">
      <c r="C71" s="744"/>
      <c r="D71" s="744"/>
      <c r="E71" s="744"/>
      <c r="F71" s="744"/>
      <c r="G71" s="744"/>
      <c r="H71" s="744"/>
    </row>
    <row r="74" spans="3:16" ht="18.600000000000001" customHeight="1"/>
    <row r="92" ht="14.45" customHeight="1"/>
    <row r="98" ht="14.45" customHeight="1"/>
    <row r="106" ht="18.600000000000001" customHeight="1"/>
    <row r="107" ht="18.600000000000001" customHeight="1"/>
    <row r="108" ht="18.95" customHeight="1"/>
    <row r="109" ht="18.600000000000001" customHeight="1"/>
    <row r="110" ht="18.600000000000001" customHeight="1"/>
    <row r="111" ht="18.600000000000001" customHeight="1"/>
    <row r="113" ht="18.600000000000001" customHeight="1"/>
    <row r="114" ht="18.600000000000001" customHeight="1"/>
    <row r="116" ht="18.600000000000001" customHeight="1"/>
    <row r="117" ht="18.600000000000001" customHeight="1"/>
    <row r="118" ht="21" customHeight="1"/>
    <row r="119" ht="15.95" customHeight="1"/>
    <row r="120" ht="18.600000000000001" customHeight="1"/>
    <row r="122" ht="18.600000000000001" customHeight="1"/>
    <row r="126" ht="15.95" customHeight="1"/>
    <row r="127" ht="18.600000000000001" customHeight="1"/>
    <row r="129" ht="18.600000000000001" customHeight="1"/>
    <row r="130" ht="18.600000000000001" customHeight="1"/>
    <row r="131" ht="18.600000000000001" customHeight="1"/>
    <row r="132" ht="18.600000000000001" customHeight="1"/>
    <row r="133" ht="14.45" customHeight="1"/>
    <row r="137" ht="14.45" customHeight="1"/>
    <row r="138" ht="14.45" customHeight="1"/>
    <row r="139" ht="14.45" customHeight="1"/>
  </sheetData>
  <mergeCells count="14">
    <mergeCell ref="C7:G7"/>
    <mergeCell ref="C22:N22"/>
    <mergeCell ref="C25:N25"/>
    <mergeCell ref="C28:N28"/>
    <mergeCell ref="C33:G33"/>
    <mergeCell ref="C19:N20"/>
    <mergeCell ref="C71:H71"/>
    <mergeCell ref="O65:P65"/>
    <mergeCell ref="O68:P68"/>
    <mergeCell ref="C43:G43"/>
    <mergeCell ref="C35:G35"/>
    <mergeCell ref="C64:N64"/>
    <mergeCell ref="C67:N67"/>
    <mergeCell ref="C70:N70"/>
  </mergeCells>
  <hyperlinks>
    <hyperlink ref="A4" location="'ÍNDICE REMISSIVO'!A1" display="Índice" xr:uid="{00000000-0004-0000-1200-000000000000}"/>
    <hyperlink ref="L1" location="GRI!A1" display="GRI" xr:uid="{00000000-0004-0000-1200-000001000000}"/>
    <hyperlink ref="M1" location="SASB!A1" display="SASB" xr:uid="{00000000-0004-0000-1200-000002000000}"/>
    <hyperlink ref="K1" location="SOCIAL!A1" display="Social " xr:uid="{00000000-0004-0000-1200-000003000000}"/>
    <hyperlink ref="F1" location="ÍNDICE!A1" display="Índice" xr:uid="{00000000-0004-0000-1200-000004000000}"/>
    <hyperlink ref="G1" location="'TEMAS MATERIAIS'!A1" display="Temas materiais" xr:uid="{00000000-0004-0000-1200-000005000000}"/>
    <hyperlink ref="H1" location="AMBIENTAL!A1" display="Ambiental" xr:uid="{00000000-0004-0000-1200-000006000000}"/>
    <hyperlink ref="I1" location="ECONÔMICO!A1" display="Econômico " xr:uid="{00000000-0004-0000-1200-000007000000}"/>
    <hyperlink ref="J1" location="GOVERNANÇA!A1" display="Governança " xr:uid="{00000000-0004-0000-1200-000008000000}"/>
  </hyperlinks>
  <pageMargins left="0.511811024" right="0.511811024" top="0.78740157499999996" bottom="0.78740157499999996" header="0.31496062000000002" footer="0.31496062000000002"/>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0070C0"/>
  </sheetPr>
  <dimension ref="A1:S112"/>
  <sheetViews>
    <sheetView showGridLines="0" zoomScale="80" zoomScaleNormal="80" workbookViewId="0">
      <selection activeCell="F34" sqref="F34"/>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2"/>
    </row>
    <row r="2" spans="1:19" ht="18.600000000000001">
      <c r="A2" s="3"/>
      <c r="B2" s="3"/>
      <c r="C2" s="3"/>
      <c r="D2" s="3"/>
      <c r="E2" s="3"/>
      <c r="F2" s="15"/>
      <c r="G2" s="15"/>
      <c r="H2" s="15"/>
      <c r="I2" s="15"/>
      <c r="J2" s="15"/>
      <c r="K2" s="15"/>
      <c r="L2" s="15"/>
      <c r="M2" s="15"/>
      <c r="N2" s="3"/>
    </row>
    <row r="3" spans="1:19" ht="28.5">
      <c r="A3" s="3"/>
      <c r="C3" s="36" t="s">
        <v>790</v>
      </c>
      <c r="S3" s="21"/>
    </row>
    <row r="4" spans="1:19" ht="21">
      <c r="A4" s="5" t="s">
        <v>9</v>
      </c>
      <c r="B4" s="6">
        <v>3</v>
      </c>
      <c r="C4" s="4"/>
    </row>
    <row r="5" spans="1:19" ht="21">
      <c r="A5" s="5"/>
      <c r="B5" s="6"/>
      <c r="C5" s="13" t="s">
        <v>791</v>
      </c>
      <c r="D5" s="10"/>
      <c r="E5" s="10"/>
      <c r="F5" s="10"/>
      <c r="G5" s="10"/>
      <c r="H5" s="10"/>
      <c r="I5" s="10"/>
      <c r="J5" s="10"/>
      <c r="K5" s="10"/>
      <c r="L5" s="10"/>
      <c r="M5" s="10"/>
      <c r="N5" s="10"/>
    </row>
    <row r="6" spans="1:19" ht="18.600000000000001">
      <c r="A6" s="5"/>
      <c r="B6" s="6"/>
      <c r="C6" s="121"/>
    </row>
    <row r="7" spans="1:19" ht="57" customHeight="1">
      <c r="A7" s="5"/>
      <c r="B7" s="6"/>
      <c r="C7" s="666" t="s">
        <v>792</v>
      </c>
      <c r="D7" s="666"/>
      <c r="E7" s="666"/>
      <c r="F7" s="666"/>
      <c r="G7" s="666"/>
      <c r="H7" s="666"/>
      <c r="I7" s="666"/>
      <c r="J7" s="666"/>
      <c r="K7" s="666"/>
      <c r="L7" s="666"/>
      <c r="M7" s="666"/>
      <c r="N7" s="666"/>
    </row>
    <row r="8" spans="1:19" ht="360" customHeight="1">
      <c r="A8" s="5"/>
      <c r="B8" s="6"/>
      <c r="C8" s="748" t="s">
        <v>793</v>
      </c>
      <c r="D8" s="748"/>
      <c r="E8" s="748"/>
      <c r="F8" s="748"/>
      <c r="G8" s="748"/>
      <c r="H8" s="748"/>
      <c r="I8" s="748"/>
      <c r="J8" s="748"/>
      <c r="K8" s="748"/>
      <c r="L8" s="748"/>
      <c r="M8" s="748"/>
      <c r="N8" s="748"/>
    </row>
    <row r="9" spans="1:19" ht="18" customHeight="1">
      <c r="A9" s="5"/>
      <c r="B9" s="6"/>
      <c r="C9" s="579"/>
      <c r="D9" s="579"/>
      <c r="E9" s="579"/>
      <c r="F9" s="579"/>
      <c r="G9" s="579"/>
      <c r="H9" s="579"/>
      <c r="I9" s="579"/>
      <c r="J9" s="579"/>
      <c r="K9" s="579"/>
      <c r="L9" s="579"/>
      <c r="M9" s="579"/>
      <c r="N9" s="579"/>
    </row>
    <row r="10" spans="1:19" ht="21">
      <c r="A10" s="5"/>
      <c r="C10" s="13" t="s">
        <v>794</v>
      </c>
      <c r="D10" s="10"/>
      <c r="E10" s="10"/>
      <c r="F10" s="10"/>
      <c r="G10" s="10"/>
      <c r="H10" s="10"/>
      <c r="I10" s="10"/>
      <c r="J10" s="10"/>
      <c r="K10" s="10"/>
      <c r="L10" s="10"/>
      <c r="M10" s="10"/>
      <c r="N10" s="10"/>
    </row>
    <row r="11" spans="1:19" ht="21">
      <c r="A11" s="5"/>
      <c r="C11" s="78"/>
      <c r="D11" s="8"/>
      <c r="E11" s="8"/>
      <c r="F11" s="8"/>
      <c r="G11" s="8"/>
      <c r="H11" s="8"/>
      <c r="I11" s="8"/>
      <c r="J11" s="8"/>
      <c r="K11" s="8"/>
      <c r="L11" s="8"/>
      <c r="M11" s="8"/>
      <c r="N11" s="8"/>
    </row>
    <row r="12" spans="1:19" ht="39" customHeight="1">
      <c r="A12" s="5"/>
      <c r="B12" s="6"/>
      <c r="C12" s="666" t="s">
        <v>795</v>
      </c>
      <c r="D12" s="666"/>
      <c r="E12" s="666"/>
      <c r="F12" s="666"/>
      <c r="G12" s="666"/>
      <c r="H12" s="666"/>
      <c r="I12" s="666"/>
      <c r="J12" s="666"/>
      <c r="K12" s="666"/>
      <c r="L12" s="666"/>
      <c r="M12" s="666"/>
      <c r="N12" s="666"/>
    </row>
    <row r="13" spans="1:19" ht="63.6" customHeight="1">
      <c r="A13" s="5"/>
      <c r="C13" s="635" t="s">
        <v>793</v>
      </c>
      <c r="D13" s="635"/>
      <c r="E13" s="635"/>
      <c r="F13" s="635"/>
      <c r="G13" s="635"/>
      <c r="H13" s="635"/>
      <c r="I13" s="635"/>
      <c r="J13" s="635"/>
      <c r="K13" s="635"/>
      <c r="L13" s="635"/>
      <c r="M13" s="635"/>
      <c r="N13" s="635"/>
    </row>
    <row r="14" spans="1:19" ht="18.600000000000001">
      <c r="A14" s="3"/>
      <c r="B14" s="7"/>
      <c r="C14" s="635"/>
      <c r="D14" s="635"/>
      <c r="E14" s="635"/>
      <c r="F14" s="635"/>
      <c r="G14" s="635"/>
      <c r="H14" s="635"/>
      <c r="I14" s="635"/>
      <c r="J14" s="635"/>
      <c r="K14" s="635"/>
      <c r="L14" s="635"/>
      <c r="M14" s="635"/>
      <c r="N14" s="635"/>
      <c r="Q14" s="20"/>
      <c r="R14" s="20"/>
    </row>
    <row r="15" spans="1:19" ht="40.5" customHeight="1">
      <c r="A15" s="3"/>
      <c r="B15" s="7"/>
      <c r="C15" s="635"/>
      <c r="D15" s="635"/>
      <c r="E15" s="635"/>
      <c r="F15" s="635"/>
      <c r="G15" s="635"/>
      <c r="H15" s="635"/>
      <c r="I15" s="635"/>
      <c r="J15" s="635"/>
      <c r="K15" s="635"/>
      <c r="L15" s="635"/>
      <c r="M15" s="635"/>
      <c r="N15" s="635"/>
      <c r="Q15" s="20"/>
      <c r="R15" s="20"/>
    </row>
    <row r="16" spans="1:19" ht="18.600000000000001">
      <c r="A16" s="3"/>
      <c r="B16" s="7"/>
      <c r="C16" s="635"/>
      <c r="D16" s="635"/>
      <c r="E16" s="635"/>
      <c r="F16" s="635"/>
      <c r="G16" s="635"/>
      <c r="H16" s="635"/>
      <c r="I16" s="635"/>
      <c r="J16" s="635"/>
      <c r="K16" s="635"/>
      <c r="L16" s="635"/>
      <c r="M16" s="635"/>
      <c r="N16" s="635"/>
      <c r="Q16" s="20"/>
      <c r="R16" s="20"/>
    </row>
    <row r="17" spans="1:18">
      <c r="A17" s="5"/>
      <c r="C17" s="635"/>
      <c r="D17" s="635"/>
      <c r="E17" s="635"/>
      <c r="F17" s="635"/>
      <c r="G17" s="635"/>
      <c r="H17" s="635"/>
      <c r="I17" s="635"/>
      <c r="J17" s="635"/>
      <c r="K17" s="635"/>
      <c r="L17" s="635"/>
      <c r="M17" s="635"/>
      <c r="N17" s="635"/>
      <c r="O17" s="31"/>
      <c r="P17" s="31"/>
    </row>
    <row r="18" spans="1:18">
      <c r="A18" s="5"/>
      <c r="C18" s="635"/>
      <c r="D18" s="635"/>
      <c r="E18" s="635"/>
      <c r="F18" s="635"/>
      <c r="G18" s="635"/>
      <c r="H18" s="635"/>
      <c r="I18" s="635"/>
      <c r="J18" s="635"/>
      <c r="K18" s="635"/>
      <c r="L18" s="635"/>
      <c r="M18" s="635"/>
      <c r="N18" s="635"/>
      <c r="O18" s="31"/>
      <c r="P18" s="31"/>
    </row>
    <row r="19" spans="1:18">
      <c r="A19" s="5"/>
      <c r="C19" s="635"/>
      <c r="D19" s="635"/>
      <c r="E19" s="635"/>
      <c r="F19" s="635"/>
      <c r="G19" s="635"/>
      <c r="H19" s="635"/>
      <c r="I19" s="635"/>
      <c r="J19" s="635"/>
      <c r="K19" s="635"/>
      <c r="L19" s="635"/>
      <c r="M19" s="635"/>
      <c r="N19" s="635"/>
      <c r="O19" s="31"/>
      <c r="P19" s="31"/>
    </row>
    <row r="20" spans="1:18" ht="18.600000000000001">
      <c r="A20" s="3"/>
      <c r="B20" s="7"/>
      <c r="C20" s="635"/>
      <c r="D20" s="635"/>
      <c r="E20" s="635"/>
      <c r="F20" s="635"/>
      <c r="G20" s="635"/>
      <c r="H20" s="635"/>
      <c r="I20" s="635"/>
      <c r="J20" s="635"/>
      <c r="K20" s="635"/>
      <c r="L20" s="635"/>
      <c r="M20" s="635"/>
      <c r="N20" s="635"/>
      <c r="Q20" s="20"/>
      <c r="R20" s="20"/>
    </row>
    <row r="21" spans="1:18" ht="18.600000000000001">
      <c r="A21" s="5"/>
      <c r="C21" s="635"/>
      <c r="D21" s="635"/>
      <c r="E21" s="635"/>
      <c r="F21" s="635"/>
      <c r="G21" s="635"/>
      <c r="H21" s="635"/>
      <c r="I21" s="635"/>
      <c r="J21" s="635"/>
      <c r="K21" s="635"/>
      <c r="L21" s="635"/>
      <c r="M21" s="635"/>
      <c r="N21" s="635"/>
      <c r="O21" s="34"/>
      <c r="P21" s="34"/>
    </row>
    <row r="22" spans="1:18">
      <c r="C22" s="635"/>
      <c r="D22" s="635"/>
      <c r="E22" s="635"/>
      <c r="F22" s="635"/>
      <c r="G22" s="635"/>
      <c r="H22" s="635"/>
      <c r="I22" s="635"/>
      <c r="J22" s="635"/>
      <c r="K22" s="635"/>
      <c r="L22" s="635"/>
      <c r="M22" s="635"/>
      <c r="N22" s="635"/>
    </row>
    <row r="23" spans="1:18" ht="36" customHeight="1">
      <c r="C23" s="635"/>
      <c r="D23" s="635"/>
      <c r="E23" s="635"/>
      <c r="F23" s="635"/>
      <c r="G23" s="635"/>
      <c r="H23" s="635"/>
      <c r="I23" s="635"/>
      <c r="J23" s="635"/>
      <c r="K23" s="635"/>
      <c r="L23" s="635"/>
      <c r="M23" s="635"/>
      <c r="N23" s="635"/>
    </row>
    <row r="24" spans="1:18" ht="18.600000000000001">
      <c r="C24" s="635"/>
      <c r="D24" s="635"/>
      <c r="E24" s="635"/>
      <c r="F24" s="635"/>
      <c r="G24" s="635"/>
      <c r="H24" s="635"/>
      <c r="I24" s="635"/>
      <c r="J24" s="635"/>
      <c r="K24" s="635"/>
      <c r="L24" s="635"/>
      <c r="M24" s="635"/>
      <c r="N24" s="635"/>
      <c r="O24" s="97"/>
    </row>
    <row r="25" spans="1:18">
      <c r="C25" s="635"/>
      <c r="D25" s="635"/>
      <c r="E25" s="635"/>
      <c r="F25" s="635"/>
      <c r="G25" s="635"/>
      <c r="H25" s="635"/>
      <c r="I25" s="635"/>
      <c r="J25" s="635"/>
      <c r="K25" s="635"/>
      <c r="L25" s="635"/>
      <c r="M25" s="635"/>
      <c r="N25" s="635"/>
    </row>
    <row r="26" spans="1:18">
      <c r="C26" s="635"/>
      <c r="D26" s="635"/>
      <c r="E26" s="635"/>
      <c r="F26" s="635"/>
      <c r="G26" s="635"/>
      <c r="H26" s="635"/>
      <c r="I26" s="635"/>
      <c r="J26" s="635"/>
      <c r="K26" s="635"/>
      <c r="L26" s="635"/>
      <c r="M26" s="635"/>
      <c r="N26" s="635"/>
    </row>
    <row r="27" spans="1:18">
      <c r="C27" s="635"/>
      <c r="D27" s="635"/>
      <c r="E27" s="635"/>
      <c r="F27" s="635"/>
      <c r="G27" s="635"/>
      <c r="H27" s="635"/>
      <c r="I27" s="635"/>
      <c r="J27" s="635"/>
      <c r="K27" s="635"/>
      <c r="L27" s="635"/>
      <c r="M27" s="635"/>
      <c r="N27" s="635"/>
    </row>
    <row r="28" spans="1:18">
      <c r="C28" s="635"/>
      <c r="D28" s="635"/>
      <c r="E28" s="635"/>
      <c r="F28" s="635"/>
      <c r="G28" s="635"/>
      <c r="H28" s="635"/>
      <c r="I28" s="635"/>
      <c r="J28" s="635"/>
      <c r="K28" s="635"/>
      <c r="L28" s="635"/>
      <c r="M28" s="635"/>
      <c r="N28" s="635"/>
    </row>
    <row r="33" spans="15:16" ht="20.100000000000001" customHeight="1">
      <c r="O33" s="8"/>
      <c r="P33" s="8"/>
    </row>
    <row r="34" spans="15:16" ht="15.95">
      <c r="O34" s="8"/>
      <c r="P34" s="8"/>
    </row>
    <row r="35" spans="15:16" ht="15.95">
      <c r="O35" s="8"/>
      <c r="P35" s="8"/>
    </row>
    <row r="36" spans="15:16" ht="15.95">
      <c r="O36" s="8"/>
      <c r="P36" s="8"/>
    </row>
    <row r="37" spans="15:16">
      <c r="O37" s="102"/>
      <c r="P37" s="102"/>
    </row>
    <row r="38" spans="15:16" ht="18.600000000000001">
      <c r="O38" s="689"/>
      <c r="P38" s="690"/>
    </row>
    <row r="39" spans="15:16">
      <c r="O39" s="101"/>
      <c r="P39" s="101"/>
    </row>
    <row r="41" spans="15:16" ht="18.600000000000001">
      <c r="O41" s="689"/>
      <c r="P41" s="690"/>
    </row>
    <row r="42" spans="15:16">
      <c r="O42" s="101"/>
      <c r="P42" s="101"/>
    </row>
    <row r="44" spans="15:16" ht="51" customHeight="1"/>
    <row r="47" spans="15:16" ht="18.600000000000001" customHeight="1"/>
    <row r="65" ht="14.45" customHeight="1"/>
    <row r="71" ht="14.45" customHeight="1"/>
    <row r="79" ht="18.600000000000001" customHeight="1"/>
    <row r="80" ht="18.600000000000001" customHeight="1"/>
    <row r="81" ht="18.95" customHeight="1"/>
    <row r="82" ht="18.600000000000001" customHeight="1"/>
    <row r="83" ht="18.600000000000001" customHeight="1"/>
    <row r="84" ht="18.600000000000001" customHeight="1"/>
    <row r="86" ht="18.600000000000001" customHeight="1"/>
    <row r="87" ht="18.600000000000001" customHeight="1"/>
    <row r="89" ht="18.600000000000001" customHeight="1"/>
    <row r="90" ht="18.600000000000001" customHeight="1"/>
    <row r="91" ht="21" customHeight="1"/>
    <row r="92" ht="15.95" customHeight="1"/>
    <row r="93" ht="18.600000000000001" customHeight="1"/>
    <row r="95" ht="18.600000000000001" customHeight="1"/>
    <row r="99" ht="15.95" customHeight="1"/>
    <row r="100" ht="18.600000000000001" customHeight="1"/>
    <row r="102" ht="18.600000000000001" customHeight="1"/>
    <row r="103" ht="18.600000000000001" customHeight="1"/>
    <row r="104" ht="18.600000000000001" customHeight="1"/>
    <row r="105" ht="18.600000000000001" customHeight="1"/>
    <row r="106" ht="14.45" customHeight="1"/>
    <row r="110" ht="14.45" customHeight="1"/>
    <row r="111" ht="14.45" customHeight="1"/>
    <row r="112" ht="14.45" customHeight="1"/>
  </sheetData>
  <mergeCells count="6">
    <mergeCell ref="O38:P38"/>
    <mergeCell ref="O41:P41"/>
    <mergeCell ref="C13:N28"/>
    <mergeCell ref="C8:N8"/>
    <mergeCell ref="C7:N7"/>
    <mergeCell ref="C12:N12"/>
  </mergeCells>
  <hyperlinks>
    <hyperlink ref="A4" location="'ÍNDICE REMISSIVO'!A1" display="Índice" xr:uid="{00000000-0004-0000-1300-000000000000}"/>
    <hyperlink ref="L1" location="GRI!A1" display="GRI" xr:uid="{00000000-0004-0000-1300-000001000000}"/>
    <hyperlink ref="M1" location="SASB!A1" display="SASB" xr:uid="{00000000-0004-0000-1300-000002000000}"/>
    <hyperlink ref="K1" location="SOCIAL!A1" display="Social " xr:uid="{00000000-0004-0000-1300-000003000000}"/>
    <hyperlink ref="F1" location="ÍNDICE!A1" display="Índice" xr:uid="{00000000-0004-0000-1300-000004000000}"/>
    <hyperlink ref="G1" location="'TEMAS MATERIAIS'!A1" display="Temas materiais" xr:uid="{00000000-0004-0000-1300-000005000000}"/>
    <hyperlink ref="H1" location="AMBIENTAL!A1" display="Ambiental" xr:uid="{00000000-0004-0000-1300-000006000000}"/>
    <hyperlink ref="I1" location="ECONÔMICO!A1" display="Econômico " xr:uid="{00000000-0004-0000-1300-000007000000}"/>
    <hyperlink ref="J1" location="GOVERNANÇA!A1" display="Governança " xr:uid="{00000000-0004-0000-1300-000008000000}"/>
  </hyperlinks>
  <pageMargins left="0.511811024" right="0.511811024" top="0.78740157499999996" bottom="0.78740157499999996" header="0.31496062000000002" footer="0.31496062000000002"/>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0070C0"/>
  </sheetPr>
  <dimension ref="A1:W101"/>
  <sheetViews>
    <sheetView showGridLines="0" showRowColHeaders="0" topLeftCell="A7" zoomScale="80" zoomScaleNormal="80" workbookViewId="0">
      <selection activeCell="A9" sqref="A9"/>
    </sheetView>
  </sheetViews>
  <sheetFormatPr defaultRowHeight="14.45"/>
  <cols>
    <col min="1" max="1" width="2.85546875" customWidth="1"/>
    <col min="2" max="2" width="7.85546875" customWidth="1"/>
    <col min="5" max="5" width="2.28515625" customWidth="1"/>
    <col min="6" max="13" width="22.42578125" customWidth="1"/>
    <col min="14" max="14" width="20.42578125" customWidth="1"/>
    <col min="15" max="16" width="12.140625" bestFit="1" customWidth="1"/>
    <col min="17" max="17" width="13.5703125" bestFit="1" customWidth="1"/>
    <col min="18" max="21" width="12.140625" bestFit="1" customWidth="1"/>
  </cols>
  <sheetData>
    <row r="1" spans="1:23" ht="45.95" customHeight="1">
      <c r="A1" s="44"/>
      <c r="B1" s="2" t="e" vm="1">
        <v>#VALUE!</v>
      </c>
      <c r="C1" s="2"/>
      <c r="D1" s="2"/>
      <c r="E1" s="2"/>
      <c r="F1" s="42" t="s">
        <v>0</v>
      </c>
      <c r="G1" s="42" t="s">
        <v>406</v>
      </c>
      <c r="H1" s="42" t="s">
        <v>2</v>
      </c>
      <c r="I1" s="42" t="s">
        <v>3</v>
      </c>
      <c r="J1" s="42" t="s">
        <v>4</v>
      </c>
      <c r="K1" s="42" t="s">
        <v>5</v>
      </c>
      <c r="L1" s="42" t="s">
        <v>6</v>
      </c>
      <c r="M1" s="42" t="s">
        <v>7</v>
      </c>
      <c r="N1" s="2"/>
    </row>
    <row r="2" spans="1:23" ht="18.600000000000001">
      <c r="A2" s="3"/>
      <c r="B2" s="3"/>
      <c r="C2" s="3"/>
      <c r="D2" s="3"/>
      <c r="E2" s="3"/>
      <c r="F2" s="15"/>
      <c r="G2" s="15"/>
      <c r="H2" s="15"/>
      <c r="I2" s="15"/>
      <c r="J2" s="15"/>
      <c r="K2" s="15"/>
      <c r="L2" s="15"/>
      <c r="M2" s="15"/>
      <c r="N2" s="3"/>
    </row>
    <row r="3" spans="1:23" ht="28.5">
      <c r="A3" s="3"/>
      <c r="C3" s="36" t="s">
        <v>796</v>
      </c>
      <c r="S3" s="21"/>
    </row>
    <row r="4" spans="1:23" ht="21">
      <c r="A4" s="5" t="s">
        <v>9</v>
      </c>
      <c r="B4" s="6">
        <v>3</v>
      </c>
      <c r="C4" s="4"/>
      <c r="M4" s="390"/>
    </row>
    <row r="5" spans="1:23" ht="21">
      <c r="A5" s="5"/>
      <c r="B5" s="6"/>
      <c r="C5" s="13" t="s">
        <v>797</v>
      </c>
      <c r="D5" s="10"/>
      <c r="E5" s="10"/>
      <c r="F5" s="10"/>
      <c r="G5" s="10"/>
      <c r="H5" s="10"/>
      <c r="I5" s="10"/>
      <c r="J5" s="10"/>
      <c r="K5" s="10"/>
      <c r="L5" s="10"/>
      <c r="M5" s="10"/>
      <c r="N5" s="10"/>
    </row>
    <row r="6" spans="1:23" ht="18.600000000000001">
      <c r="A6" s="5"/>
      <c r="B6" s="6"/>
      <c r="C6" s="121"/>
    </row>
    <row r="7" spans="1:23" ht="64.5" customHeight="1">
      <c r="A7" s="120"/>
      <c r="B7" s="6"/>
      <c r="C7" s="749" t="s">
        <v>798</v>
      </c>
      <c r="D7" s="749"/>
      <c r="E7" s="749"/>
      <c r="F7" s="749"/>
      <c r="G7" s="749"/>
      <c r="H7" s="584">
        <v>2019</v>
      </c>
      <c r="I7" s="584">
        <v>2020</v>
      </c>
      <c r="J7" s="584">
        <v>2021</v>
      </c>
      <c r="K7" s="584">
        <v>2022</v>
      </c>
      <c r="L7" s="584">
        <v>2023</v>
      </c>
      <c r="M7" s="584">
        <v>2024</v>
      </c>
      <c r="N7" s="584">
        <v>2025</v>
      </c>
    </row>
    <row r="8" spans="1:23" ht="18.600000000000001" customHeight="1">
      <c r="A8" s="5"/>
      <c r="B8" s="6"/>
      <c r="C8" s="97"/>
      <c r="D8" s="97"/>
      <c r="E8" s="97"/>
      <c r="F8" s="97"/>
      <c r="G8" s="97"/>
      <c r="H8" s="97"/>
      <c r="I8" s="97"/>
      <c r="J8" s="97"/>
      <c r="K8" s="97"/>
      <c r="L8" s="97"/>
      <c r="M8" s="97"/>
      <c r="N8" s="97"/>
    </row>
    <row r="9" spans="1:23" ht="18.600000000000001">
      <c r="A9" s="5"/>
      <c r="C9" s="745" t="s">
        <v>799</v>
      </c>
      <c r="D9" s="745"/>
      <c r="E9" s="745"/>
      <c r="F9" s="745"/>
      <c r="G9" s="745"/>
      <c r="H9" s="115">
        <v>0.75696587822687722</v>
      </c>
      <c r="I9" s="115">
        <v>0.82559614330456521</v>
      </c>
      <c r="J9" s="115">
        <v>0.77631648153723065</v>
      </c>
      <c r="K9" s="115">
        <v>0.82776194849961449</v>
      </c>
      <c r="L9" s="114">
        <v>0.82264191226522854</v>
      </c>
      <c r="M9" s="114">
        <v>0.82372582592527843</v>
      </c>
      <c r="N9" s="114">
        <v>0.86058041040426003</v>
      </c>
    </row>
    <row r="10" spans="1:23" ht="18.600000000000001">
      <c r="A10" s="5"/>
      <c r="C10" s="7" t="s">
        <v>413</v>
      </c>
      <c r="H10" s="139">
        <v>0.7346505370766101</v>
      </c>
      <c r="I10" s="139">
        <v>0.78797293183590233</v>
      </c>
      <c r="J10" s="137">
        <v>0.76228182660093635</v>
      </c>
      <c r="K10" s="139">
        <v>0.83264737262746058</v>
      </c>
      <c r="L10" s="433">
        <v>0.84850000000000003</v>
      </c>
      <c r="M10" s="139">
        <v>0.84531190140144319</v>
      </c>
      <c r="N10" s="139">
        <v>0.85538464605186992</v>
      </c>
    </row>
    <row r="11" spans="1:23" ht="18.600000000000001">
      <c r="A11" s="5"/>
      <c r="C11" s="7" t="s">
        <v>415</v>
      </c>
      <c r="H11" s="139">
        <v>0.92875408117031943</v>
      </c>
      <c r="I11" s="139">
        <v>0.98021099874009132</v>
      </c>
      <c r="J11" s="139">
        <v>0.9803383507236858</v>
      </c>
      <c r="K11" s="139">
        <v>0.97835695569944503</v>
      </c>
      <c r="L11" s="433">
        <v>0.80669999999999997</v>
      </c>
      <c r="M11" s="139">
        <v>0.78315471817217319</v>
      </c>
      <c r="N11" s="139">
        <v>0.98176662239480694</v>
      </c>
    </row>
    <row r="12" spans="1:23" ht="18.600000000000001">
      <c r="A12" s="5"/>
      <c r="C12" s="7" t="s">
        <v>800</v>
      </c>
      <c r="H12" s="139">
        <v>0.56926597507713916</v>
      </c>
      <c r="I12" s="139">
        <v>0.6980745828056274</v>
      </c>
      <c r="J12" s="139">
        <v>0.71724501324842482</v>
      </c>
      <c r="K12" s="139">
        <v>0.70769279146392594</v>
      </c>
      <c r="L12" s="433">
        <v>0.72299999999999998</v>
      </c>
      <c r="M12" s="139">
        <v>0.80482966111443432</v>
      </c>
      <c r="N12" s="139">
        <v>0.77184393205715618</v>
      </c>
    </row>
    <row r="13" spans="1:23" ht="18.600000000000001">
      <c r="A13" s="5"/>
      <c r="C13" s="7" t="s">
        <v>416</v>
      </c>
      <c r="H13" s="139">
        <v>0.62515362321266021</v>
      </c>
      <c r="I13" s="139">
        <v>0.74735742337783473</v>
      </c>
      <c r="J13" s="139">
        <v>0.60423354954246478</v>
      </c>
      <c r="K13" s="139">
        <v>0.63574939903406646</v>
      </c>
      <c r="L13" s="433">
        <v>0.62339999999999995</v>
      </c>
      <c r="M13" s="139">
        <v>0.70058398247155307</v>
      </c>
      <c r="N13" s="139">
        <v>0.78856264033178791</v>
      </c>
    </row>
    <row r="14" spans="1:23" ht="18.600000000000001">
      <c r="A14" s="5"/>
      <c r="C14" s="7"/>
    </row>
    <row r="15" spans="1:23" ht="18.600000000000001">
      <c r="A15" s="5"/>
      <c r="C15" s="745" t="s">
        <v>801</v>
      </c>
      <c r="D15" s="745"/>
      <c r="E15" s="745"/>
      <c r="F15" s="745"/>
      <c r="G15" s="745"/>
      <c r="H15" s="140">
        <v>7646311594.5104208</v>
      </c>
      <c r="I15" s="140">
        <v>8507000024.3654079</v>
      </c>
      <c r="J15" s="434">
        <v>10425842125.17252</v>
      </c>
      <c r="K15" s="140">
        <v>13479617589.688927</v>
      </c>
      <c r="L15" s="141">
        <v>11865149539.847326</v>
      </c>
      <c r="M15" s="141">
        <v>10542673812.298939</v>
      </c>
      <c r="N15" s="141">
        <v>11428786350.883575</v>
      </c>
      <c r="W15" s="253"/>
    </row>
    <row r="16" spans="1:23" ht="18.600000000000001">
      <c r="A16" s="5"/>
      <c r="C16" s="7" t="s">
        <v>413</v>
      </c>
      <c r="D16" s="7"/>
      <c r="E16" s="7"/>
      <c r="F16" s="7"/>
      <c r="G16" s="7"/>
      <c r="H16" s="118">
        <v>5177229005.6796513</v>
      </c>
      <c r="I16" s="118">
        <v>5389586076.0997934</v>
      </c>
      <c r="J16" s="118">
        <v>8113978320.0695143</v>
      </c>
      <c r="K16" s="118">
        <v>10473672369.980349</v>
      </c>
      <c r="L16" s="118">
        <v>9377396218.5297909</v>
      </c>
      <c r="M16" s="118">
        <v>8087190361.7890549</v>
      </c>
      <c r="N16" s="118">
        <v>8281621123.2394638</v>
      </c>
    </row>
    <row r="17" spans="1:16" ht="18.600000000000001">
      <c r="A17" s="5"/>
      <c r="C17" s="7" t="s">
        <v>415</v>
      </c>
      <c r="D17" s="7"/>
      <c r="E17" s="7"/>
      <c r="F17" s="7"/>
      <c r="G17" s="7"/>
      <c r="H17" s="118">
        <v>1796051223.0075769</v>
      </c>
      <c r="I17" s="118">
        <v>2304318224.4207397</v>
      </c>
      <c r="J17" s="118">
        <v>1497819771.5971966</v>
      </c>
      <c r="K17" s="118">
        <v>1689330957.5449822</v>
      </c>
      <c r="L17" s="118">
        <v>1468477997.7578499</v>
      </c>
      <c r="M17" s="118">
        <v>1299251772.7326679</v>
      </c>
      <c r="N17" s="118">
        <v>1619761445.2908161</v>
      </c>
    </row>
    <row r="18" spans="1:16" ht="18.600000000000001">
      <c r="A18" s="5"/>
      <c r="C18" s="7" t="s">
        <v>800</v>
      </c>
      <c r="D18" s="7"/>
      <c r="E18" s="7"/>
      <c r="F18" s="7"/>
      <c r="G18" s="7"/>
      <c r="H18" s="118">
        <v>277948572.71607012</v>
      </c>
      <c r="I18" s="118">
        <v>269503363.19559664</v>
      </c>
      <c r="J18" s="118">
        <v>343359999.65171689</v>
      </c>
      <c r="K18" s="118">
        <v>575432707.09683919</v>
      </c>
      <c r="L18" s="118">
        <v>380298989.336739</v>
      </c>
      <c r="M18" s="118">
        <v>420391715.27134371</v>
      </c>
      <c r="N18" s="118">
        <v>428937020.95014584</v>
      </c>
    </row>
    <row r="19" spans="1:16" ht="18.600000000000001">
      <c r="A19" s="5"/>
      <c r="C19" s="7" t="s">
        <v>416</v>
      </c>
      <c r="H19" s="118">
        <v>395082793.1071226</v>
      </c>
      <c r="I19" s="118">
        <v>543592360.649279</v>
      </c>
      <c r="J19" s="118">
        <v>470684033.85409194</v>
      </c>
      <c r="K19" s="118">
        <v>741181555.06675529</v>
      </c>
      <c r="L19" s="118">
        <v>638976334.22294605</v>
      </c>
      <c r="M19" s="118">
        <v>735839962.50587344</v>
      </c>
      <c r="N19" s="118">
        <v>1098466761.4031496</v>
      </c>
    </row>
    <row r="20" spans="1:16" ht="18.600000000000001">
      <c r="A20" s="5"/>
      <c r="C20" s="7"/>
      <c r="H20" s="118"/>
      <c r="I20" s="118"/>
      <c r="J20" s="118"/>
      <c r="K20" s="118"/>
      <c r="L20" s="118"/>
      <c r="M20" s="118"/>
      <c r="N20" s="118"/>
    </row>
    <row r="21" spans="1:16" ht="15.95" customHeight="1">
      <c r="A21" s="5"/>
      <c r="C21" s="745" t="s">
        <v>802</v>
      </c>
      <c r="D21" s="745"/>
      <c r="E21" s="745"/>
      <c r="F21" s="745"/>
      <c r="G21" s="745"/>
      <c r="H21" s="140">
        <v>10101263233.187208</v>
      </c>
      <c r="I21" s="140">
        <v>10304069481.617172</v>
      </c>
      <c r="J21" s="140">
        <v>13429886358.367256</v>
      </c>
      <c r="K21" s="140">
        <v>16284413186.812735</v>
      </c>
      <c r="L21" s="141">
        <v>14423225176.037317</v>
      </c>
      <c r="M21" s="141">
        <v>12798765657.804302</v>
      </c>
      <c r="N21" s="141">
        <v>13280323619.631165</v>
      </c>
    </row>
    <row r="22" spans="1:16" ht="18.600000000000001">
      <c r="A22" s="5"/>
      <c r="C22" s="7" t="s">
        <v>413</v>
      </c>
      <c r="H22" s="118">
        <v>7047199647.1701546</v>
      </c>
      <c r="I22" s="118">
        <v>6839811189.3800316</v>
      </c>
      <c r="J22" s="118">
        <v>10644328694.349524</v>
      </c>
      <c r="K22" s="118">
        <v>12578761086.977491</v>
      </c>
      <c r="L22" s="118">
        <v>11052026053.129801</v>
      </c>
      <c r="M22" s="118">
        <v>9567108127.0490761</v>
      </c>
      <c r="N22" s="118">
        <v>9681750966.0294647</v>
      </c>
    </row>
    <row r="23" spans="1:16" ht="18.600000000000001">
      <c r="A23" s="5"/>
      <c r="C23" s="7" t="s">
        <v>415</v>
      </c>
      <c r="H23" s="118">
        <v>1933828619.8908324</v>
      </c>
      <c r="I23" s="118">
        <v>2350838979.9569502</v>
      </c>
      <c r="J23" s="118">
        <v>1527860019.4427831</v>
      </c>
      <c r="K23" s="118">
        <v>1726702046.4297194</v>
      </c>
      <c r="L23" s="118">
        <v>1820299125.6115899</v>
      </c>
      <c r="M23" s="118">
        <v>1658997567.8944106</v>
      </c>
      <c r="N23" s="118">
        <v>1649843667.8767495</v>
      </c>
    </row>
    <row r="24" spans="1:16" ht="18.600000000000001">
      <c r="A24" s="5"/>
      <c r="C24" s="7" t="s">
        <v>800</v>
      </c>
      <c r="H24" s="118">
        <v>488257835.32628369</v>
      </c>
      <c r="I24" s="118">
        <v>386066718.13266325</v>
      </c>
      <c r="J24" s="118">
        <v>478720650.97619689</v>
      </c>
      <c r="K24" s="118">
        <v>813110878.10645223</v>
      </c>
      <c r="L24" s="118">
        <v>525982291.64314699</v>
      </c>
      <c r="M24" s="118">
        <v>522336260.18359494</v>
      </c>
      <c r="N24" s="118">
        <v>555730249.51679277</v>
      </c>
    </row>
    <row r="25" spans="1:16" ht="18.600000000000001">
      <c r="A25" s="5"/>
      <c r="C25" s="7" t="s">
        <v>416</v>
      </c>
      <c r="H25" s="118">
        <v>631977130.79993808</v>
      </c>
      <c r="I25" s="118">
        <v>727352594.14752591</v>
      </c>
      <c r="J25" s="118">
        <v>778976993.59875226</v>
      </c>
      <c r="K25" s="118">
        <v>1165839175.2990699</v>
      </c>
      <c r="L25" s="118">
        <v>1024917705.6527801</v>
      </c>
      <c r="M25" s="118">
        <v>1050323702.6772189</v>
      </c>
      <c r="N25" s="118">
        <v>1392998736.208159</v>
      </c>
    </row>
    <row r="26" spans="1:16">
      <c r="A26" s="5"/>
    </row>
    <row r="27" spans="1:16">
      <c r="A27" s="5"/>
    </row>
    <row r="28" spans="1:16" ht="18.600000000000001">
      <c r="C28" s="98" t="s">
        <v>803</v>
      </c>
      <c r="D28" s="29"/>
      <c r="E28" s="29"/>
      <c r="F28" s="29"/>
      <c r="G28" s="29"/>
      <c r="H28" s="29"/>
      <c r="I28" s="29"/>
      <c r="J28" s="29"/>
      <c r="K28" s="29"/>
      <c r="L28" s="29"/>
      <c r="M28" s="29"/>
      <c r="N28" s="29"/>
      <c r="O28" s="8"/>
      <c r="P28" s="8"/>
    </row>
    <row r="29" spans="1:16" ht="18.600000000000001">
      <c r="C29" s="746" t="s">
        <v>804</v>
      </c>
      <c r="D29" s="746"/>
      <c r="E29" s="746"/>
      <c r="F29" s="746"/>
      <c r="G29" s="746"/>
      <c r="H29" s="746"/>
      <c r="I29" s="746"/>
      <c r="J29" s="746"/>
      <c r="K29" s="746"/>
      <c r="L29" s="746"/>
      <c r="M29" s="746"/>
      <c r="N29" s="746"/>
      <c r="O29" s="102"/>
      <c r="P29" s="102"/>
    </row>
    <row r="30" spans="1:16" ht="18.600000000000001">
      <c r="C30" s="106"/>
      <c r="D30" s="106"/>
      <c r="E30" s="106"/>
      <c r="F30" s="106"/>
      <c r="G30" s="106"/>
      <c r="H30" s="106"/>
      <c r="I30" s="106"/>
      <c r="J30" s="106"/>
      <c r="K30" s="106"/>
      <c r="L30" s="106"/>
      <c r="M30" s="106"/>
      <c r="N30" s="106"/>
      <c r="O30" s="689"/>
      <c r="P30" s="690"/>
    </row>
    <row r="31" spans="1:16" ht="18.600000000000001">
      <c r="C31" s="98" t="s">
        <v>805</v>
      </c>
      <c r="D31" s="29"/>
      <c r="E31" s="29"/>
      <c r="F31" s="29"/>
      <c r="G31" s="29"/>
      <c r="H31" s="29"/>
      <c r="I31" s="29"/>
      <c r="J31" s="29"/>
      <c r="K31" s="29"/>
      <c r="L31" s="29"/>
      <c r="M31" s="29"/>
      <c r="N31" s="29"/>
      <c r="O31" s="101"/>
      <c r="P31" s="101"/>
    </row>
    <row r="32" spans="1:16" ht="18.600000000000001">
      <c r="C32" s="746" t="s">
        <v>806</v>
      </c>
      <c r="D32" s="746"/>
      <c r="E32" s="746"/>
      <c r="F32" s="746"/>
      <c r="G32" s="746"/>
      <c r="H32" s="746"/>
      <c r="I32" s="746"/>
      <c r="J32" s="746"/>
      <c r="K32" s="746"/>
      <c r="L32" s="746"/>
      <c r="M32" s="746"/>
      <c r="N32" s="746"/>
    </row>
    <row r="33" spans="3:16" ht="21">
      <c r="C33" s="131"/>
      <c r="D33" s="109"/>
      <c r="E33" s="109"/>
      <c r="F33" s="109"/>
      <c r="G33" s="109"/>
      <c r="H33" s="109"/>
      <c r="I33" s="109"/>
      <c r="J33" s="109"/>
      <c r="K33" s="109"/>
      <c r="L33" s="109"/>
      <c r="M33" s="109"/>
      <c r="N33" s="109"/>
      <c r="O33" s="689"/>
      <c r="P33" s="690"/>
    </row>
    <row r="36" spans="3:16" ht="18.600000000000001" customHeight="1"/>
    <row r="54" ht="14.45" customHeight="1"/>
    <row r="60" ht="14.45" customHeight="1"/>
    <row r="68" ht="18.600000000000001" customHeight="1"/>
    <row r="69" ht="18.600000000000001" customHeight="1"/>
    <row r="70" ht="18.95" customHeight="1"/>
    <row r="71" ht="18.600000000000001" customHeight="1"/>
    <row r="72" ht="18.600000000000001" customHeight="1"/>
    <row r="73" ht="18.600000000000001" customHeight="1"/>
    <row r="75" ht="18.600000000000001" customHeight="1"/>
    <row r="76" ht="18.600000000000001" customHeight="1"/>
    <row r="78" ht="18.600000000000001" customHeight="1"/>
    <row r="79" ht="18.600000000000001" customHeight="1"/>
    <row r="80" ht="21" customHeight="1"/>
    <row r="81" ht="15.95" customHeight="1"/>
    <row r="82" ht="18.600000000000001" customHeight="1"/>
    <row r="84" ht="18.600000000000001" customHeight="1"/>
    <row r="88" ht="15.95" customHeight="1"/>
    <row r="89" ht="18.600000000000001" customHeight="1"/>
    <row r="91" ht="18.600000000000001" customHeight="1"/>
    <row r="92" ht="18.600000000000001" customHeight="1"/>
    <row r="93" ht="18.600000000000001" customHeight="1"/>
    <row r="94" ht="18.600000000000001" customHeight="1"/>
    <row r="95" ht="14.45" customHeight="1"/>
    <row r="99" ht="14.45" customHeight="1"/>
    <row r="100" ht="14.45" customHeight="1"/>
    <row r="101" ht="14.45" customHeight="1"/>
  </sheetData>
  <mergeCells count="8">
    <mergeCell ref="C29:N29"/>
    <mergeCell ref="O30:P30"/>
    <mergeCell ref="C32:N32"/>
    <mergeCell ref="O33:P33"/>
    <mergeCell ref="C7:G7"/>
    <mergeCell ref="C9:G9"/>
    <mergeCell ref="C15:G15"/>
    <mergeCell ref="C21:G21"/>
  </mergeCells>
  <hyperlinks>
    <hyperlink ref="A4" location="'ÍNDICE REMISSIVO'!A1" display="Índice" xr:uid="{00000000-0004-0000-1400-000000000000}"/>
    <hyperlink ref="L1" location="GRI!A1" display="GRI" xr:uid="{00000000-0004-0000-1400-000001000000}"/>
    <hyperlink ref="M1" location="SASB!A1" display="SASB" xr:uid="{00000000-0004-0000-1400-000002000000}"/>
    <hyperlink ref="K1" location="SOCIAL!A1" display="Social " xr:uid="{00000000-0004-0000-1400-000003000000}"/>
    <hyperlink ref="F1" location="ÍNDICE!A1" display="Índice" xr:uid="{00000000-0004-0000-1400-000004000000}"/>
    <hyperlink ref="G1" location="'TEMAS MATERIAIS'!A1" display="Temas materiais" xr:uid="{00000000-0004-0000-1400-000005000000}"/>
    <hyperlink ref="H1" location="AMBIENTAL!A1" display="Ambiental" xr:uid="{00000000-0004-0000-1400-000006000000}"/>
    <hyperlink ref="I1" location="ECONÔMICO!A1" display="Econômico " xr:uid="{00000000-0004-0000-1400-000007000000}"/>
    <hyperlink ref="J1" location="GOVERNANÇA!A1" display="Governança " xr:uid="{00000000-0004-0000-1400-000008000000}"/>
  </hyperlinks>
  <pageMargins left="0.511811024" right="0.511811024" top="0.78740157499999996" bottom="0.78740157499999996" header="0.31496062000000002" footer="0.31496062000000002"/>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0070C0"/>
  </sheetPr>
  <dimension ref="A1:S97"/>
  <sheetViews>
    <sheetView showGridLines="0" topLeftCell="A25" zoomScale="80" zoomScaleNormal="80" workbookViewId="0">
      <selection activeCell="S9" sqref="S9"/>
    </sheetView>
  </sheetViews>
  <sheetFormatPr defaultRowHeight="14.45"/>
  <cols>
    <col min="1" max="1" width="2.85546875" customWidth="1"/>
    <col min="2" max="2" width="7.85546875" customWidth="1"/>
    <col min="5" max="5" width="2.28515625" customWidth="1"/>
    <col min="6" max="13" width="22.42578125" customWidth="1"/>
    <col min="14" max="14" width="24.85546875"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2"/>
    </row>
    <row r="2" spans="1:19" ht="18.600000000000001">
      <c r="A2" s="3"/>
      <c r="B2" s="3"/>
      <c r="C2" s="3"/>
      <c r="D2" s="3"/>
      <c r="E2" s="3"/>
      <c r="F2" s="15"/>
      <c r="G2" s="15"/>
      <c r="H2" s="15"/>
      <c r="I2" s="15"/>
      <c r="J2" s="15"/>
      <c r="K2" s="15"/>
      <c r="L2" s="15"/>
      <c r="M2" s="15"/>
      <c r="N2" s="3"/>
    </row>
    <row r="3" spans="1:19" ht="28.5">
      <c r="A3" s="3"/>
      <c r="C3" s="36" t="s">
        <v>807</v>
      </c>
      <c r="S3" s="21"/>
    </row>
    <row r="4" spans="1:19" ht="21">
      <c r="A4" s="5" t="s">
        <v>9</v>
      </c>
      <c r="B4" s="6">
        <v>3</v>
      </c>
      <c r="C4" s="4"/>
    </row>
    <row r="5" spans="1:19" ht="21">
      <c r="A5" s="5"/>
      <c r="B5" s="6"/>
      <c r="C5" s="13" t="s">
        <v>808</v>
      </c>
      <c r="D5" s="10"/>
      <c r="E5" s="10"/>
      <c r="F5" s="10"/>
      <c r="G5" s="10"/>
      <c r="H5" s="10"/>
      <c r="I5" s="10"/>
      <c r="J5" s="10"/>
      <c r="K5" s="10"/>
      <c r="L5" s="10"/>
      <c r="M5" s="10"/>
      <c r="N5" s="10"/>
    </row>
    <row r="6" spans="1:19" ht="18.600000000000001">
      <c r="A6" s="5"/>
      <c r="B6" s="6"/>
      <c r="C6" s="121"/>
    </row>
    <row r="7" spans="1:19" ht="57.6" customHeight="1" thickBot="1">
      <c r="A7" s="120"/>
      <c r="B7" s="6"/>
      <c r="C7" s="636" t="s">
        <v>809</v>
      </c>
      <c r="D7" s="636"/>
      <c r="E7" s="636"/>
      <c r="F7" s="636"/>
      <c r="G7" s="636"/>
      <c r="H7" s="76">
        <v>2019</v>
      </c>
      <c r="I7" s="76">
        <v>2020</v>
      </c>
      <c r="J7" s="76">
        <v>2021</v>
      </c>
      <c r="K7" s="76">
        <v>2022</v>
      </c>
      <c r="L7" s="76">
        <v>2023</v>
      </c>
      <c r="M7" s="76">
        <v>2024</v>
      </c>
      <c r="N7" s="76">
        <v>2025</v>
      </c>
      <c r="O7" s="75"/>
      <c r="P7" s="75"/>
      <c r="Q7" s="75"/>
      <c r="R7" s="75"/>
      <c r="S7" s="75"/>
    </row>
    <row r="8" spans="1:19" ht="18.600000000000001" customHeight="1">
      <c r="A8" s="5"/>
      <c r="B8" s="6"/>
      <c r="C8" s="97"/>
      <c r="D8" s="97"/>
      <c r="E8" s="97"/>
      <c r="F8" s="97"/>
      <c r="G8" s="97"/>
      <c r="H8" s="97"/>
      <c r="I8" s="97"/>
      <c r="J8" s="97"/>
      <c r="K8" s="97"/>
      <c r="L8" s="97"/>
      <c r="M8" s="97"/>
      <c r="N8" s="97"/>
    </row>
    <row r="9" spans="1:19" ht="18.600000000000001">
      <c r="A9" s="5"/>
      <c r="C9" s="123" t="s">
        <v>810</v>
      </c>
      <c r="H9" s="142">
        <v>41</v>
      </c>
      <c r="I9" s="142">
        <v>41</v>
      </c>
      <c r="J9" s="142">
        <v>40</v>
      </c>
      <c r="K9" s="142">
        <v>40</v>
      </c>
      <c r="L9" s="142">
        <v>40</v>
      </c>
      <c r="M9" s="142">
        <v>40</v>
      </c>
      <c r="N9" s="142">
        <v>40</v>
      </c>
    </row>
    <row r="10" spans="1:19" ht="25.5" customHeight="1">
      <c r="A10" s="5"/>
      <c r="C10" s="123" t="s">
        <v>811</v>
      </c>
      <c r="H10" s="143">
        <v>1</v>
      </c>
      <c r="I10" s="143">
        <v>1</v>
      </c>
      <c r="J10" s="143">
        <v>1</v>
      </c>
      <c r="K10" s="143">
        <v>1</v>
      </c>
      <c r="L10" s="143">
        <v>1</v>
      </c>
      <c r="M10" s="143">
        <v>1</v>
      </c>
      <c r="N10" s="143">
        <v>1</v>
      </c>
    </row>
    <row r="11" spans="1:19">
      <c r="A11" s="5"/>
    </row>
    <row r="12" spans="1:19">
      <c r="A12" s="5"/>
    </row>
    <row r="13" spans="1:19" ht="18.600000000000001">
      <c r="A13" s="5"/>
      <c r="C13" s="98" t="s">
        <v>812</v>
      </c>
      <c r="D13" s="29"/>
      <c r="E13" s="29"/>
      <c r="F13" s="29"/>
      <c r="G13" s="29"/>
      <c r="H13" s="29"/>
      <c r="I13" s="29"/>
      <c r="J13" s="29"/>
      <c r="K13" s="29"/>
      <c r="L13" s="29"/>
      <c r="M13" s="29"/>
      <c r="N13" s="29"/>
    </row>
    <row r="14" spans="1:19" ht="18.600000000000001">
      <c r="A14" s="5"/>
      <c r="C14" s="746" t="s">
        <v>813</v>
      </c>
      <c r="D14" s="746"/>
      <c r="E14" s="746"/>
      <c r="F14" s="746"/>
      <c r="G14" s="746"/>
      <c r="H14" s="746"/>
      <c r="I14" s="746"/>
      <c r="J14" s="746"/>
      <c r="K14" s="746"/>
      <c r="L14" s="746"/>
      <c r="M14" s="746"/>
      <c r="N14" s="746"/>
    </row>
    <row r="15" spans="1:19">
      <c r="A15" s="5"/>
    </row>
    <row r="16" spans="1:19" ht="21">
      <c r="A16" s="5"/>
      <c r="C16" s="13" t="s">
        <v>814</v>
      </c>
      <c r="D16" s="10"/>
      <c r="E16" s="10"/>
      <c r="F16" s="10"/>
      <c r="G16" s="10"/>
      <c r="H16" s="10"/>
      <c r="I16" s="10"/>
      <c r="J16" s="10"/>
      <c r="K16" s="10"/>
      <c r="L16" s="10"/>
      <c r="M16" s="10"/>
      <c r="N16" s="10"/>
    </row>
    <row r="17" spans="1:16">
      <c r="A17" s="5"/>
    </row>
    <row r="18" spans="1:16" ht="86.45" customHeight="1" thickBot="1">
      <c r="A18" s="5"/>
      <c r="C18" s="636" t="s">
        <v>815</v>
      </c>
      <c r="D18" s="636"/>
      <c r="E18" s="636"/>
      <c r="F18" s="636"/>
      <c r="G18" s="636"/>
      <c r="H18" s="76">
        <v>2019</v>
      </c>
      <c r="I18" s="76">
        <v>2020</v>
      </c>
      <c r="J18" s="76">
        <v>2021</v>
      </c>
      <c r="K18" s="76">
        <v>2022</v>
      </c>
      <c r="L18" s="76">
        <v>2023</v>
      </c>
      <c r="M18" s="76">
        <v>2024</v>
      </c>
      <c r="N18" s="76">
        <v>2025</v>
      </c>
    </row>
    <row r="19" spans="1:16" ht="18.600000000000001">
      <c r="A19" s="5"/>
      <c r="C19" s="97"/>
      <c r="D19" s="97"/>
      <c r="E19" s="97"/>
      <c r="F19" s="97"/>
      <c r="G19" s="97"/>
      <c r="H19" s="97"/>
      <c r="I19" s="97"/>
      <c r="J19" s="97"/>
      <c r="K19" s="97"/>
      <c r="L19" s="97"/>
      <c r="M19" s="97"/>
    </row>
    <row r="20" spans="1:16" ht="18.600000000000001">
      <c r="A20" s="5"/>
      <c r="C20" s="123" t="s">
        <v>810</v>
      </c>
      <c r="H20" s="112" t="s">
        <v>780</v>
      </c>
      <c r="I20" s="112">
        <v>11</v>
      </c>
      <c r="J20" s="142">
        <v>11</v>
      </c>
      <c r="K20" s="142">
        <v>11</v>
      </c>
      <c r="L20" s="142">
        <v>11</v>
      </c>
      <c r="M20" s="142">
        <v>11</v>
      </c>
      <c r="N20" s="142">
        <v>11</v>
      </c>
    </row>
    <row r="21" spans="1:16" ht="18.600000000000001">
      <c r="A21" s="5"/>
      <c r="C21" s="123" t="s">
        <v>816</v>
      </c>
      <c r="H21" s="143" t="s">
        <v>780</v>
      </c>
      <c r="I21" s="143">
        <v>1</v>
      </c>
      <c r="J21" s="143">
        <v>1</v>
      </c>
      <c r="K21" s="143">
        <v>1</v>
      </c>
      <c r="L21" s="143">
        <v>1</v>
      </c>
      <c r="M21" s="143">
        <v>1</v>
      </c>
      <c r="N21" s="143">
        <v>1</v>
      </c>
    </row>
    <row r="22" spans="1:16">
      <c r="A22" s="5"/>
    </row>
    <row r="23" spans="1:16">
      <c r="A23" s="5"/>
    </row>
    <row r="24" spans="1:16" ht="96.75" customHeight="1" thickBot="1">
      <c r="A24" s="5"/>
      <c r="C24" s="636" t="s">
        <v>817</v>
      </c>
      <c r="D24" s="636"/>
      <c r="E24" s="636"/>
      <c r="F24" s="636"/>
      <c r="G24" s="636"/>
      <c r="H24" s="76">
        <v>2019</v>
      </c>
      <c r="I24" s="76">
        <v>2020</v>
      </c>
      <c r="J24" s="76">
        <v>2021</v>
      </c>
      <c r="K24" s="76">
        <v>2022</v>
      </c>
      <c r="L24" s="76">
        <v>2023</v>
      </c>
      <c r="M24" s="76">
        <v>2024</v>
      </c>
      <c r="N24" s="76">
        <v>2025</v>
      </c>
    </row>
    <row r="25" spans="1:16" ht="18.600000000000001">
      <c r="C25" s="97"/>
      <c r="D25" s="97"/>
      <c r="E25" s="97"/>
      <c r="F25" s="97"/>
      <c r="G25" s="97"/>
      <c r="H25" s="97"/>
      <c r="I25" s="97"/>
      <c r="J25" s="97"/>
      <c r="K25" s="97"/>
      <c r="L25" s="97"/>
      <c r="M25" s="97"/>
      <c r="O25" s="8"/>
      <c r="P25" s="8"/>
    </row>
    <row r="26" spans="1:16" ht="18.600000000000001">
      <c r="C26" s="123" t="s">
        <v>810</v>
      </c>
      <c r="H26" s="144" t="s">
        <v>780</v>
      </c>
      <c r="I26" s="83">
        <v>7993</v>
      </c>
      <c r="J26" s="83">
        <v>8312</v>
      </c>
      <c r="K26" s="83">
        <v>8668</v>
      </c>
      <c r="L26" s="83">
        <v>8569</v>
      </c>
      <c r="M26" s="83">
        <v>8846</v>
      </c>
      <c r="N26" s="83">
        <v>8233</v>
      </c>
      <c r="O26" s="102"/>
      <c r="P26" s="102"/>
    </row>
    <row r="27" spans="1:16" ht="18.600000000000001">
      <c r="C27" s="123" t="s">
        <v>818</v>
      </c>
      <c r="H27" s="136" t="s">
        <v>780</v>
      </c>
      <c r="I27" s="136">
        <v>1</v>
      </c>
      <c r="J27" s="136">
        <v>1.0047793531942011</v>
      </c>
      <c r="K27" s="145">
        <v>1</v>
      </c>
      <c r="L27" s="145">
        <v>1</v>
      </c>
      <c r="M27" s="145">
        <v>1</v>
      </c>
      <c r="N27" s="145">
        <v>1</v>
      </c>
      <c r="O27" s="689"/>
      <c r="P27" s="690"/>
    </row>
    <row r="30" spans="1:16" ht="60" customHeight="1">
      <c r="C30" s="666" t="s">
        <v>819</v>
      </c>
      <c r="D30" s="666"/>
      <c r="E30" s="666"/>
      <c r="F30" s="666"/>
      <c r="G30" s="666"/>
      <c r="H30" s="666"/>
      <c r="I30" s="666"/>
      <c r="J30" s="666"/>
      <c r="K30" s="666"/>
      <c r="L30" s="666"/>
      <c r="M30" s="666"/>
      <c r="N30" s="666"/>
    </row>
    <row r="31" spans="1:16" ht="18.600000000000001" customHeight="1">
      <c r="C31" s="729" t="s">
        <v>820</v>
      </c>
      <c r="D31" s="729"/>
      <c r="E31" s="729"/>
      <c r="F31" s="729"/>
      <c r="G31" s="729"/>
      <c r="H31" s="729"/>
      <c r="I31" s="729"/>
      <c r="J31" s="729"/>
      <c r="K31" s="729"/>
      <c r="L31" s="729"/>
      <c r="M31" s="729"/>
    </row>
    <row r="32" spans="1:16">
      <c r="C32" s="729"/>
      <c r="D32" s="729"/>
      <c r="E32" s="729"/>
      <c r="F32" s="729"/>
      <c r="G32" s="729"/>
      <c r="H32" s="729"/>
      <c r="I32" s="729"/>
      <c r="J32" s="729"/>
      <c r="K32" s="729"/>
      <c r="L32" s="729"/>
      <c r="M32" s="729"/>
    </row>
    <row r="33" spans="3:14">
      <c r="C33" s="729"/>
      <c r="D33" s="729"/>
      <c r="E33" s="729"/>
      <c r="F33" s="729"/>
      <c r="G33" s="729"/>
      <c r="H33" s="729"/>
      <c r="I33" s="729"/>
      <c r="J33" s="729"/>
      <c r="K33" s="729"/>
      <c r="L33" s="729"/>
      <c r="M33" s="729"/>
    </row>
    <row r="34" spans="3:14">
      <c r="C34" s="729"/>
      <c r="D34" s="729"/>
      <c r="E34" s="729"/>
      <c r="F34" s="729"/>
      <c r="G34" s="729"/>
      <c r="H34" s="729"/>
      <c r="I34" s="729"/>
      <c r="J34" s="729"/>
      <c r="K34" s="729"/>
      <c r="L34" s="729"/>
      <c r="M34" s="729"/>
    </row>
    <row r="35" spans="3:14">
      <c r="C35" s="729"/>
      <c r="D35" s="729"/>
      <c r="E35" s="729"/>
      <c r="F35" s="729"/>
      <c r="G35" s="729"/>
      <c r="H35" s="729"/>
      <c r="I35" s="729"/>
      <c r="J35" s="729"/>
      <c r="K35" s="729"/>
      <c r="L35" s="729"/>
      <c r="M35" s="729"/>
    </row>
    <row r="36" spans="3:14" ht="97.5" customHeight="1" thickBot="1">
      <c r="C36" s="636" t="s">
        <v>821</v>
      </c>
      <c r="D36" s="636"/>
      <c r="E36" s="636"/>
      <c r="F36" s="636"/>
      <c r="G36" s="636"/>
      <c r="H36" s="76">
        <v>2019</v>
      </c>
      <c r="I36" s="76">
        <v>2020</v>
      </c>
      <c r="J36" s="76">
        <v>2021</v>
      </c>
      <c r="K36" s="76">
        <v>2022</v>
      </c>
      <c r="L36" s="76">
        <v>2023</v>
      </c>
      <c r="M36" s="76">
        <v>2024</v>
      </c>
      <c r="N36" s="76">
        <v>2025</v>
      </c>
    </row>
    <row r="37" spans="3:14" ht="18.600000000000001">
      <c r="C37" s="97"/>
      <c r="D37" s="97"/>
      <c r="E37" s="97"/>
      <c r="F37" s="97"/>
      <c r="G37" s="97"/>
      <c r="H37" s="97"/>
      <c r="I37" s="97"/>
      <c r="J37" s="97"/>
      <c r="K37" s="97"/>
      <c r="L37" s="97"/>
      <c r="M37" s="97"/>
      <c r="N37" s="97"/>
    </row>
    <row r="38" spans="3:14" ht="18.600000000000001">
      <c r="C38" s="123" t="s">
        <v>810</v>
      </c>
      <c r="H38" s="146" t="s">
        <v>780</v>
      </c>
      <c r="I38" s="146">
        <v>11</v>
      </c>
      <c r="J38" s="146">
        <v>11</v>
      </c>
      <c r="K38" s="146">
        <v>11</v>
      </c>
      <c r="L38" s="146">
        <v>11</v>
      </c>
      <c r="M38" s="146">
        <v>9</v>
      </c>
      <c r="N38" s="146">
        <v>10</v>
      </c>
    </row>
    <row r="39" spans="3:14" ht="18.600000000000001">
      <c r="C39" s="123" t="s">
        <v>822</v>
      </c>
      <c r="H39" s="136" t="s">
        <v>780</v>
      </c>
      <c r="I39" s="136">
        <v>1</v>
      </c>
      <c r="J39" s="136">
        <v>1</v>
      </c>
      <c r="K39" s="145">
        <v>1</v>
      </c>
      <c r="L39" s="145">
        <v>1</v>
      </c>
      <c r="M39" s="145">
        <v>0.81</v>
      </c>
      <c r="N39" s="145">
        <v>0.91</v>
      </c>
    </row>
    <row r="41" spans="3:14" ht="54" customHeight="1" thickBot="1">
      <c r="C41" s="636" t="s">
        <v>823</v>
      </c>
      <c r="D41" s="636"/>
      <c r="E41" s="636"/>
      <c r="F41" s="636"/>
      <c r="G41" s="636"/>
      <c r="H41" s="76">
        <v>2019</v>
      </c>
      <c r="I41" s="76">
        <v>2020</v>
      </c>
      <c r="J41" s="76">
        <v>2021</v>
      </c>
      <c r="K41" s="76">
        <v>2022</v>
      </c>
      <c r="L41" s="76">
        <v>2023</v>
      </c>
      <c r="M41" s="76">
        <v>2024</v>
      </c>
      <c r="N41" s="76">
        <v>2025</v>
      </c>
    </row>
    <row r="42" spans="3:14" ht="18.600000000000001">
      <c r="C42" s="97"/>
      <c r="D42" s="97"/>
      <c r="E42" s="97"/>
      <c r="F42" s="97"/>
      <c r="G42" s="97"/>
      <c r="H42" s="97"/>
      <c r="I42" s="97"/>
      <c r="J42" s="97"/>
      <c r="K42" s="97"/>
      <c r="L42" s="97"/>
      <c r="M42" s="97"/>
      <c r="N42" s="97"/>
    </row>
    <row r="43" spans="3:14" ht="18.600000000000001">
      <c r="C43" s="123" t="s">
        <v>810</v>
      </c>
      <c r="H43" s="144" t="s">
        <v>780</v>
      </c>
      <c r="I43" s="83">
        <v>7486.9331120755678</v>
      </c>
      <c r="J43" s="83">
        <v>8092.1058201058195</v>
      </c>
      <c r="K43" s="83">
        <v>8373.2880000000005</v>
      </c>
      <c r="L43" s="83">
        <v>8569</v>
      </c>
      <c r="M43" s="83">
        <v>8799</v>
      </c>
      <c r="N43" s="83">
        <v>8015</v>
      </c>
    </row>
    <row r="44" spans="3:14" ht="18.600000000000001">
      <c r="C44" s="123" t="s">
        <v>824</v>
      </c>
      <c r="H44" s="136" t="s">
        <v>780</v>
      </c>
      <c r="I44" s="136">
        <v>0.93668623946898133</v>
      </c>
      <c r="J44" s="136">
        <v>0.97354497354497349</v>
      </c>
      <c r="K44" s="136">
        <v>0.96599999999999997</v>
      </c>
      <c r="L44" s="136">
        <v>1</v>
      </c>
      <c r="M44" s="136">
        <v>0.99</v>
      </c>
      <c r="N44" s="136">
        <v>0.97</v>
      </c>
    </row>
    <row r="47" spans="3:14" ht="87.95" customHeight="1">
      <c r="C47" s="705" t="s">
        <v>825</v>
      </c>
      <c r="D47" s="705"/>
      <c r="E47" s="705"/>
      <c r="F47" s="705"/>
      <c r="G47" s="705"/>
      <c r="H47" s="705"/>
      <c r="I47" s="705"/>
      <c r="J47" s="705"/>
      <c r="K47" s="705"/>
      <c r="L47" s="705"/>
      <c r="M47" s="705"/>
    </row>
    <row r="49" spans="3:14" ht="21">
      <c r="C49" s="13" t="s">
        <v>826</v>
      </c>
      <c r="D49" s="10"/>
      <c r="E49" s="10"/>
      <c r="F49" s="10"/>
      <c r="G49" s="10"/>
      <c r="H49" s="10"/>
      <c r="I49" s="10"/>
      <c r="J49" s="10"/>
      <c r="K49" s="10"/>
      <c r="L49" s="10"/>
      <c r="M49" s="10"/>
      <c r="N49" s="10"/>
    </row>
    <row r="50" spans="3:14" ht="14.45" customHeight="1">
      <c r="C50" s="121"/>
    </row>
    <row r="51" spans="3:14" ht="39" customHeight="1" thickBot="1">
      <c r="C51" s="636" t="s">
        <v>827</v>
      </c>
      <c r="D51" s="636"/>
      <c r="E51" s="636"/>
      <c r="F51" s="636"/>
      <c r="G51" s="636"/>
      <c r="H51" s="76">
        <v>2019</v>
      </c>
      <c r="I51" s="76">
        <v>2020</v>
      </c>
      <c r="J51" s="76">
        <v>2021</v>
      </c>
      <c r="K51" s="76">
        <v>2022</v>
      </c>
      <c r="L51" s="76">
        <v>2023</v>
      </c>
      <c r="M51" s="76">
        <v>2024</v>
      </c>
      <c r="N51" s="76">
        <v>2025</v>
      </c>
    </row>
    <row r="52" spans="3:14" ht="12.6" customHeight="1">
      <c r="C52" s="97"/>
      <c r="D52" s="97"/>
      <c r="E52" s="97"/>
      <c r="F52" s="97"/>
      <c r="G52" s="97"/>
      <c r="H52" s="97"/>
      <c r="I52" s="97"/>
      <c r="J52" s="97"/>
      <c r="K52" s="97"/>
      <c r="L52" s="97"/>
      <c r="M52" s="97"/>
    </row>
    <row r="53" spans="3:14" ht="18.600000000000001">
      <c r="C53" s="123" t="s">
        <v>828</v>
      </c>
      <c r="H53" s="133" t="s">
        <v>780</v>
      </c>
      <c r="I53" s="133">
        <v>0</v>
      </c>
      <c r="J53" s="133">
        <v>0</v>
      </c>
      <c r="K53" s="133">
        <v>0</v>
      </c>
      <c r="L53" s="133">
        <v>0</v>
      </c>
      <c r="M53" s="133">
        <v>0</v>
      </c>
      <c r="N53" s="133">
        <v>0</v>
      </c>
    </row>
    <row r="54" spans="3:14" ht="18.600000000000001">
      <c r="C54" s="123"/>
    </row>
    <row r="55" spans="3:14" ht="48.6" customHeight="1" thickBot="1">
      <c r="C55" s="636" t="s">
        <v>829</v>
      </c>
      <c r="D55" s="636"/>
      <c r="E55" s="636"/>
      <c r="F55" s="636"/>
      <c r="G55" s="636"/>
      <c r="H55" s="76">
        <v>2019</v>
      </c>
      <c r="I55" s="76">
        <v>2020</v>
      </c>
      <c r="J55" s="76">
        <v>2021</v>
      </c>
      <c r="K55" s="76">
        <v>2022</v>
      </c>
      <c r="L55" s="76">
        <v>2023</v>
      </c>
      <c r="M55" s="76">
        <v>2024</v>
      </c>
      <c r="N55" s="76">
        <v>2025</v>
      </c>
    </row>
    <row r="56" spans="3:14" ht="14.45" customHeight="1">
      <c r="C56" s="97"/>
      <c r="D56" s="97"/>
      <c r="E56" s="97"/>
      <c r="F56" s="97"/>
      <c r="G56" s="97"/>
      <c r="H56" s="97"/>
      <c r="I56" s="97"/>
      <c r="J56" s="97"/>
      <c r="K56" s="97"/>
      <c r="L56" s="97"/>
      <c r="M56" s="97"/>
    </row>
    <row r="57" spans="3:14" ht="18.600000000000001">
      <c r="C57" s="123" t="s">
        <v>828</v>
      </c>
      <c r="H57" s="133" t="s">
        <v>780</v>
      </c>
      <c r="I57" s="133">
        <v>0</v>
      </c>
      <c r="J57" s="133">
        <v>0</v>
      </c>
      <c r="K57" s="133">
        <v>0</v>
      </c>
      <c r="L57" s="133">
        <v>0</v>
      </c>
      <c r="M57" s="133">
        <v>0</v>
      </c>
      <c r="N57" s="133">
        <v>0</v>
      </c>
    </row>
    <row r="59" spans="3:14" ht="87.95" customHeight="1" thickBot="1">
      <c r="C59" s="636" t="s">
        <v>830</v>
      </c>
      <c r="D59" s="636"/>
      <c r="E59" s="636"/>
      <c r="F59" s="636"/>
      <c r="G59" s="636"/>
      <c r="H59" s="76">
        <v>2019</v>
      </c>
      <c r="I59" s="76">
        <v>2020</v>
      </c>
      <c r="J59" s="76">
        <v>2021</v>
      </c>
      <c r="K59" s="76">
        <v>2022</v>
      </c>
      <c r="L59" s="76">
        <v>2023</v>
      </c>
      <c r="M59" s="76">
        <v>2024</v>
      </c>
      <c r="N59" s="76">
        <v>2025</v>
      </c>
    </row>
    <row r="60" spans="3:14" ht="18.600000000000001">
      <c r="C60" s="97"/>
      <c r="D60" s="97"/>
      <c r="E60" s="97"/>
      <c r="F60" s="97"/>
      <c r="G60" s="97"/>
      <c r="H60" s="97"/>
      <c r="I60" s="97"/>
      <c r="J60" s="97"/>
      <c r="K60" s="97"/>
      <c r="L60" s="97"/>
      <c r="M60" s="97"/>
    </row>
    <row r="61" spans="3:14" ht="18.600000000000001">
      <c r="C61" s="644" t="s">
        <v>831</v>
      </c>
      <c r="D61" s="644"/>
      <c r="E61" s="644"/>
      <c r="F61" s="644"/>
      <c r="G61" s="644"/>
      <c r="H61" s="133" t="s">
        <v>780</v>
      </c>
      <c r="I61" s="133">
        <v>0</v>
      </c>
      <c r="J61" s="133">
        <v>0</v>
      </c>
      <c r="K61" s="133">
        <v>0</v>
      </c>
      <c r="L61" s="133">
        <v>0</v>
      </c>
      <c r="M61" s="133">
        <v>0</v>
      </c>
      <c r="N61" s="133">
        <v>0</v>
      </c>
    </row>
    <row r="62" spans="3:14">
      <c r="C62" s="644"/>
      <c r="D62" s="644"/>
      <c r="E62" s="644"/>
      <c r="F62" s="644"/>
      <c r="G62" s="644"/>
    </row>
    <row r="64" spans="3:14" ht="84.6" customHeight="1" thickBot="1">
      <c r="C64" s="636" t="s">
        <v>832</v>
      </c>
      <c r="D64" s="636"/>
      <c r="E64" s="636"/>
      <c r="F64" s="636"/>
      <c r="G64" s="636"/>
      <c r="H64" s="76">
        <v>2019</v>
      </c>
      <c r="I64" s="76">
        <v>2020</v>
      </c>
      <c r="J64" s="76">
        <v>2021</v>
      </c>
      <c r="K64" s="76">
        <v>2022</v>
      </c>
      <c r="L64" s="76">
        <v>2023</v>
      </c>
      <c r="M64" s="76">
        <v>2024</v>
      </c>
      <c r="N64" s="76">
        <v>2025</v>
      </c>
    </row>
    <row r="65" spans="3:14" ht="18.600000000000001" customHeight="1">
      <c r="C65" s="97"/>
      <c r="D65" s="97"/>
      <c r="E65" s="97"/>
      <c r="F65" s="97"/>
      <c r="G65" s="97"/>
      <c r="H65" s="97"/>
      <c r="I65" s="97"/>
      <c r="J65" s="97"/>
      <c r="K65" s="97"/>
      <c r="L65" s="97"/>
      <c r="M65" s="97"/>
    </row>
    <row r="66" spans="3:14" ht="18.95" customHeight="1">
      <c r="C66" s="123" t="s">
        <v>833</v>
      </c>
      <c r="H66" s="133" t="s">
        <v>780</v>
      </c>
      <c r="I66" s="133">
        <v>0</v>
      </c>
      <c r="J66" s="133">
        <v>0</v>
      </c>
      <c r="K66" s="133">
        <v>0</v>
      </c>
      <c r="L66" s="133">
        <v>0</v>
      </c>
      <c r="M66" s="133">
        <v>0</v>
      </c>
      <c r="N66" s="133">
        <v>0</v>
      </c>
    </row>
    <row r="67" spans="3:14" ht="18.600000000000001" customHeight="1"/>
    <row r="68" spans="3:14" ht="18.600000000000001" customHeight="1"/>
    <row r="69" spans="3:14" ht="18.600000000000001" customHeight="1"/>
    <row r="71" spans="3:14" ht="18.600000000000001" customHeight="1"/>
    <row r="72" spans="3:14" ht="18.600000000000001" customHeight="1"/>
    <row r="74" spans="3:14" ht="18.600000000000001" customHeight="1"/>
    <row r="75" spans="3:14" ht="18.600000000000001" customHeight="1"/>
    <row r="76" spans="3:14" ht="21" customHeight="1"/>
    <row r="77" spans="3:14" ht="15.95" customHeight="1"/>
    <row r="78" spans="3:14" ht="18.600000000000001" customHeight="1"/>
    <row r="80" spans="3:14" ht="18.600000000000001" customHeight="1"/>
    <row r="84" ht="15.95" customHeight="1"/>
    <row r="85" ht="18.600000000000001" customHeight="1"/>
    <row r="87" ht="18.600000000000001" customHeight="1"/>
    <row r="88" ht="18.600000000000001" customHeight="1"/>
    <row r="89" ht="18.600000000000001" customHeight="1"/>
    <row r="90" ht="18.600000000000001" customHeight="1"/>
    <row r="91" ht="14.45" customHeight="1"/>
    <row r="95" ht="14.45" customHeight="1"/>
    <row r="96" ht="14.45" customHeight="1"/>
    <row r="97" ht="14.45" customHeight="1"/>
  </sheetData>
  <mergeCells count="15">
    <mergeCell ref="C59:G59"/>
    <mergeCell ref="C64:G64"/>
    <mergeCell ref="C61:G62"/>
    <mergeCell ref="C31:M35"/>
    <mergeCell ref="C36:G36"/>
    <mergeCell ref="C41:G41"/>
    <mergeCell ref="C47:M47"/>
    <mergeCell ref="C51:G51"/>
    <mergeCell ref="C55:G55"/>
    <mergeCell ref="O27:P27"/>
    <mergeCell ref="C18:G18"/>
    <mergeCell ref="C24:G24"/>
    <mergeCell ref="C30:N30"/>
    <mergeCell ref="C7:G7"/>
    <mergeCell ref="C14:N14"/>
  </mergeCells>
  <hyperlinks>
    <hyperlink ref="A4" location="'ÍNDICE REMISSIVO'!A1" display="Índice" xr:uid="{00000000-0004-0000-1500-000000000000}"/>
    <hyperlink ref="L1" location="GRI!A1" display="GRI" xr:uid="{00000000-0004-0000-1500-000001000000}"/>
    <hyperlink ref="M1" location="SASB!A1" display="SASB" xr:uid="{00000000-0004-0000-1500-000002000000}"/>
    <hyperlink ref="K1" location="SOCIAL!A1" display="Social " xr:uid="{00000000-0004-0000-1500-000003000000}"/>
    <hyperlink ref="F1" location="ÍNDICE!A1" display="Índice" xr:uid="{00000000-0004-0000-1500-000004000000}"/>
    <hyperlink ref="G1" location="'TEMAS MATERIAIS'!A1" display="Temas materiais" xr:uid="{00000000-0004-0000-1500-000005000000}"/>
    <hyperlink ref="H1" location="AMBIENTAL!A1" display="Ambiental" xr:uid="{00000000-0004-0000-1500-000006000000}"/>
    <hyperlink ref="I1" location="ECONÔMICO!A1" display="Econômico " xr:uid="{00000000-0004-0000-1500-000007000000}"/>
    <hyperlink ref="J1" location="GOVERNANÇA!A1" display="Governança " xr:uid="{00000000-0004-0000-1500-000008000000}"/>
  </hyperlinks>
  <pageMargins left="0.511811024" right="0.511811024" top="0.78740157499999996" bottom="0.78740157499999996" header="0.31496062000000002" footer="0.31496062000000002"/>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70C0"/>
  </sheetPr>
  <dimension ref="A1:S96"/>
  <sheetViews>
    <sheetView showGridLines="0" showRowColHeaders="0" zoomScale="80" zoomScaleNormal="80" workbookViewId="0">
      <selection activeCell="P10" sqref="P10"/>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2"/>
    </row>
    <row r="2" spans="1:19" ht="18.600000000000001">
      <c r="A2" s="3"/>
      <c r="B2" s="3"/>
      <c r="C2" s="3"/>
      <c r="D2" s="3"/>
      <c r="E2" s="3"/>
      <c r="F2" s="15"/>
      <c r="G2" s="15"/>
      <c r="H2" s="15"/>
      <c r="I2" s="15"/>
      <c r="J2" s="15"/>
      <c r="K2" s="15"/>
      <c r="L2" s="15"/>
      <c r="M2" s="15"/>
      <c r="N2" s="3"/>
    </row>
    <row r="3" spans="1:19" ht="28.5">
      <c r="A3" s="3"/>
      <c r="C3" s="36" t="s">
        <v>834</v>
      </c>
      <c r="S3" s="21"/>
    </row>
    <row r="4" spans="1:19" ht="21">
      <c r="A4" s="5" t="s">
        <v>9</v>
      </c>
      <c r="B4" s="6">
        <v>3</v>
      </c>
      <c r="C4" s="4"/>
    </row>
    <row r="5" spans="1:19" ht="21">
      <c r="A5" s="5"/>
      <c r="B5" s="6"/>
      <c r="C5" s="13" t="s">
        <v>835</v>
      </c>
      <c r="D5" s="10"/>
      <c r="E5" s="10"/>
      <c r="F5" s="10"/>
      <c r="G5" s="10"/>
      <c r="H5" s="10"/>
      <c r="I5" s="10"/>
      <c r="J5" s="10"/>
      <c r="K5" s="10"/>
      <c r="L5" s="10"/>
      <c r="M5" s="10"/>
      <c r="N5" s="10"/>
    </row>
    <row r="6" spans="1:19">
      <c r="A6" s="5"/>
    </row>
    <row r="7" spans="1:19" ht="39.6" customHeight="1">
      <c r="A7" s="5"/>
      <c r="C7" s="666" t="s">
        <v>836</v>
      </c>
      <c r="D7" s="666"/>
      <c r="E7" s="666"/>
      <c r="F7" s="666"/>
      <c r="G7" s="666"/>
      <c r="H7" s="666"/>
      <c r="I7" s="666"/>
      <c r="J7" s="666"/>
      <c r="K7" s="666"/>
      <c r="L7" s="666"/>
      <c r="M7" s="666"/>
      <c r="N7" s="666"/>
    </row>
    <row r="8" spans="1:19" ht="36.950000000000003" customHeight="1">
      <c r="A8" s="5"/>
      <c r="C8" s="670" t="s">
        <v>837</v>
      </c>
      <c r="D8" s="670"/>
      <c r="E8" s="670"/>
      <c r="F8" s="670"/>
      <c r="G8" s="670"/>
      <c r="H8" s="670"/>
      <c r="I8" s="670"/>
      <c r="J8" s="670"/>
      <c r="K8" s="670"/>
      <c r="L8" s="670"/>
      <c r="M8" s="670"/>
      <c r="N8" s="670"/>
    </row>
    <row r="9" spans="1:19">
      <c r="A9" s="5"/>
    </row>
    <row r="10" spans="1:19" ht="18.600000000000001">
      <c r="A10" s="5"/>
      <c r="C10" s="666" t="s">
        <v>838</v>
      </c>
      <c r="D10" s="666"/>
      <c r="E10" s="666"/>
      <c r="F10" s="666"/>
      <c r="G10" s="666"/>
      <c r="H10" s="666"/>
      <c r="I10" s="666"/>
      <c r="J10" s="666"/>
      <c r="K10" s="666"/>
      <c r="L10" s="666"/>
      <c r="M10" s="666"/>
      <c r="N10" s="666"/>
    </row>
    <row r="11" spans="1:19" ht="36" customHeight="1">
      <c r="A11" s="5"/>
      <c r="C11" s="670" t="s">
        <v>837</v>
      </c>
      <c r="D11" s="670"/>
      <c r="E11" s="670"/>
      <c r="F11" s="670"/>
      <c r="G11" s="670"/>
      <c r="H11" s="670"/>
      <c r="I11" s="670"/>
      <c r="J11" s="670"/>
      <c r="K11" s="670"/>
      <c r="L11" s="670"/>
      <c r="M11" s="670"/>
      <c r="N11" s="670"/>
    </row>
    <row r="12" spans="1:19">
      <c r="A12" s="5"/>
    </row>
    <row r="13" spans="1:19">
      <c r="A13" s="5"/>
    </row>
    <row r="16" spans="1:19" ht="86.45" customHeight="1"/>
    <row r="22" ht="81.599999999999994" customHeight="1"/>
    <row r="28" ht="60" customHeight="1"/>
    <row r="29" ht="47.1" customHeight="1"/>
    <row r="30" ht="18.600000000000001" customHeight="1"/>
    <row r="35" ht="97.5" customHeight="1"/>
    <row r="40" ht="54" customHeight="1"/>
    <row r="46" ht="62.1" customHeight="1"/>
    <row r="49" ht="14.45" customHeight="1"/>
    <row r="50" ht="39" customHeight="1"/>
    <row r="51" ht="12.6" customHeight="1"/>
    <row r="54" ht="48.6" customHeight="1"/>
    <row r="55" ht="14.45" customHeight="1"/>
    <row r="58" ht="87.95" customHeight="1"/>
    <row r="63" ht="84.6" customHeight="1"/>
    <row r="64" ht="18.600000000000001" customHeight="1"/>
    <row r="65" ht="18.95" customHeight="1"/>
    <row r="66" ht="18.600000000000001" customHeight="1"/>
    <row r="67" ht="18.600000000000001" customHeight="1"/>
    <row r="68" ht="18.600000000000001" customHeight="1"/>
    <row r="70" ht="18.600000000000001" customHeight="1"/>
    <row r="71" ht="18.600000000000001" customHeight="1"/>
    <row r="73" ht="18.600000000000001" customHeight="1"/>
    <row r="74" ht="18.600000000000001" customHeight="1"/>
    <row r="75" ht="21" customHeight="1"/>
    <row r="76" ht="15.95" customHeight="1"/>
    <row r="77" ht="18.600000000000001" customHeight="1"/>
    <row r="79" ht="18.600000000000001" customHeight="1"/>
    <row r="83" ht="15.95" customHeight="1"/>
    <row r="84" ht="18.600000000000001" customHeight="1"/>
    <row r="86" ht="18.600000000000001" customHeight="1"/>
    <row r="87" ht="18.600000000000001" customHeight="1"/>
    <row r="88" ht="18.600000000000001" customHeight="1"/>
    <row r="89" ht="18.600000000000001" customHeight="1"/>
    <row r="90" ht="14.45" customHeight="1"/>
    <row r="94" ht="14.45" customHeight="1"/>
    <row r="95" ht="14.45" customHeight="1"/>
    <row r="96" ht="14.45" customHeight="1"/>
  </sheetData>
  <mergeCells count="4">
    <mergeCell ref="C7:N7"/>
    <mergeCell ref="C10:N10"/>
    <mergeCell ref="C11:N11"/>
    <mergeCell ref="C8:N8"/>
  </mergeCells>
  <hyperlinks>
    <hyperlink ref="A4" location="'ÍNDICE REMISSIVO'!A1" display="Índice" xr:uid="{00000000-0004-0000-1600-000000000000}"/>
    <hyperlink ref="L1" location="GRI!A1" display="GRI" xr:uid="{00000000-0004-0000-1600-000001000000}"/>
    <hyperlink ref="M1" location="SASB!A1" display="SASB" xr:uid="{00000000-0004-0000-1600-000002000000}"/>
    <hyperlink ref="K1" location="SOCIAL!A1" display="Social " xr:uid="{00000000-0004-0000-1600-000003000000}"/>
    <hyperlink ref="F1" location="ÍNDICE!A1" display="Índice" xr:uid="{00000000-0004-0000-1600-000004000000}"/>
    <hyperlink ref="G1" location="'TEMAS MATERIAIS'!A1" display="Temas materiais" xr:uid="{00000000-0004-0000-1600-000005000000}"/>
    <hyperlink ref="H1" location="AMBIENTAL!A1" display="Ambiental" xr:uid="{00000000-0004-0000-1600-000006000000}"/>
    <hyperlink ref="I1" location="ECONÔMICO!A1" display="Econômico " xr:uid="{00000000-0004-0000-1600-000007000000}"/>
    <hyperlink ref="J1" location="GOVERNANÇA!A1" display="Governança " xr:uid="{00000000-0004-0000-1600-000008000000}"/>
  </hyperlinks>
  <pageMargins left="0.511811024" right="0.511811024" top="0.78740157499999996" bottom="0.78740157499999996" header="0.31496062000000002" footer="0.31496062000000002"/>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0070C0"/>
  </sheetPr>
  <dimension ref="A1:S73"/>
  <sheetViews>
    <sheetView showGridLines="0" topLeftCell="A26" zoomScale="80" zoomScaleNormal="80" workbookViewId="0">
      <selection activeCell="B11" sqref="B11"/>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2"/>
    </row>
    <row r="2" spans="1:19" ht="18.600000000000001">
      <c r="A2" s="3"/>
      <c r="B2" s="3"/>
      <c r="C2" s="3"/>
      <c r="D2" s="3"/>
      <c r="E2" s="3"/>
      <c r="F2" s="15"/>
      <c r="G2" s="15"/>
      <c r="H2" s="15"/>
      <c r="I2" s="15"/>
      <c r="J2" s="15"/>
      <c r="K2" s="15"/>
      <c r="L2" s="15"/>
      <c r="M2" s="15"/>
      <c r="N2" s="3"/>
    </row>
    <row r="3" spans="1:19" ht="28.5">
      <c r="A3" s="3"/>
      <c r="C3" s="36" t="s">
        <v>839</v>
      </c>
      <c r="S3" s="21"/>
    </row>
    <row r="4" spans="1:19" ht="21">
      <c r="A4" s="5" t="s">
        <v>9</v>
      </c>
      <c r="B4" s="6">
        <v>3</v>
      </c>
      <c r="C4" s="4"/>
    </row>
    <row r="5" spans="1:19" ht="21">
      <c r="A5" s="5"/>
      <c r="B5" s="6"/>
      <c r="C5" s="13" t="s">
        <v>840</v>
      </c>
      <c r="D5" s="10"/>
      <c r="E5" s="10"/>
      <c r="F5" s="10"/>
      <c r="G5" s="10"/>
      <c r="H5" s="10"/>
      <c r="I5" s="10"/>
      <c r="J5" s="10"/>
      <c r="K5" s="10"/>
      <c r="L5" s="10"/>
      <c r="M5" s="10"/>
      <c r="N5" s="10"/>
    </row>
    <row r="6" spans="1:19">
      <c r="A6" s="5"/>
    </row>
    <row r="7" spans="1:19" ht="18.600000000000001">
      <c r="A7" s="5"/>
      <c r="C7" s="666" t="s">
        <v>841</v>
      </c>
      <c r="D7" s="666"/>
      <c r="E7" s="666"/>
      <c r="F7" s="666"/>
      <c r="G7" s="666"/>
      <c r="H7" s="666"/>
      <c r="I7" s="666"/>
      <c r="J7" s="666"/>
      <c r="K7" s="666"/>
      <c r="L7" s="666"/>
      <c r="M7" s="666"/>
      <c r="N7" s="666"/>
    </row>
    <row r="8" spans="1:19" ht="275.45" customHeight="1">
      <c r="A8" s="5"/>
      <c r="C8" s="670" t="s">
        <v>842</v>
      </c>
      <c r="D8" s="670"/>
      <c r="E8" s="670"/>
      <c r="F8" s="670"/>
      <c r="G8" s="670"/>
      <c r="H8" s="670"/>
      <c r="I8" s="670"/>
      <c r="J8" s="670"/>
      <c r="K8" s="670"/>
      <c r="L8" s="670"/>
      <c r="M8" s="670"/>
      <c r="N8" s="670"/>
    </row>
    <row r="9" spans="1:19" ht="18.600000000000001">
      <c r="A9" s="5"/>
      <c r="C9" s="59"/>
      <c r="D9" s="59"/>
      <c r="E9" s="59"/>
      <c r="F9" s="59"/>
      <c r="G9" s="59"/>
      <c r="H9" s="59"/>
      <c r="I9" s="59"/>
      <c r="J9" s="59"/>
      <c r="K9" s="59"/>
      <c r="L9" s="59"/>
      <c r="M9" s="59"/>
      <c r="N9" s="59"/>
    </row>
    <row r="10" spans="1:19" ht="21">
      <c r="A10" s="5"/>
      <c r="C10" s="13" t="s">
        <v>843</v>
      </c>
      <c r="D10" s="10"/>
      <c r="E10" s="10"/>
      <c r="F10" s="10"/>
      <c r="G10" s="10"/>
      <c r="H10" s="10"/>
      <c r="I10" s="10"/>
      <c r="J10" s="10"/>
      <c r="K10" s="10"/>
      <c r="L10" s="10"/>
      <c r="M10" s="10"/>
      <c r="N10" s="10"/>
    </row>
    <row r="12" spans="1:19" ht="18.600000000000001">
      <c r="A12" s="5"/>
      <c r="C12" s="666" t="s">
        <v>844</v>
      </c>
      <c r="D12" s="666"/>
      <c r="E12" s="666"/>
      <c r="F12" s="666"/>
      <c r="G12" s="666"/>
      <c r="H12" s="666"/>
      <c r="I12" s="666"/>
      <c r="J12" s="666"/>
      <c r="K12" s="666"/>
      <c r="L12" s="666"/>
      <c r="M12" s="666"/>
      <c r="N12" s="666"/>
    </row>
    <row r="13" spans="1:19" ht="180" customHeight="1">
      <c r="A13" s="5"/>
      <c r="C13" s="670" t="s">
        <v>845</v>
      </c>
      <c r="D13" s="670"/>
      <c r="E13" s="670"/>
      <c r="F13" s="670"/>
      <c r="G13" s="670"/>
      <c r="H13" s="670"/>
      <c r="I13" s="670"/>
      <c r="J13" s="670"/>
      <c r="K13" s="670"/>
      <c r="L13" s="670"/>
      <c r="M13" s="670"/>
      <c r="N13" s="670"/>
    </row>
    <row r="14" spans="1:19" ht="302.25" customHeight="1">
      <c r="A14" s="5"/>
      <c r="C14" s="646"/>
      <c r="D14" s="646"/>
      <c r="E14" s="646"/>
      <c r="F14" s="646"/>
      <c r="G14" s="646"/>
      <c r="H14" s="646"/>
      <c r="I14" s="646"/>
      <c r="J14" s="646"/>
      <c r="K14" s="646"/>
      <c r="L14" s="646"/>
      <c r="M14" s="646"/>
      <c r="N14" s="646"/>
    </row>
    <row r="15" spans="1:19">
      <c r="A15" s="5"/>
    </row>
    <row r="16" spans="1:19" ht="18.600000000000001">
      <c r="A16" s="5"/>
      <c r="C16" s="666" t="s">
        <v>846</v>
      </c>
      <c r="D16" s="666"/>
      <c r="E16" s="666"/>
      <c r="F16" s="666"/>
      <c r="G16" s="666"/>
      <c r="H16" s="666"/>
      <c r="I16" s="666"/>
      <c r="J16" s="666"/>
      <c r="K16" s="666"/>
      <c r="L16" s="666"/>
      <c r="M16" s="666"/>
      <c r="N16" s="666"/>
    </row>
    <row r="17" spans="3:14" ht="24" customHeight="1">
      <c r="C17" s="667" t="s">
        <v>847</v>
      </c>
      <c r="D17" s="667"/>
      <c r="E17" s="667"/>
      <c r="F17" s="667"/>
      <c r="G17" s="667"/>
      <c r="H17" s="667"/>
      <c r="I17" s="667"/>
      <c r="J17" s="667"/>
      <c r="K17" s="667"/>
      <c r="L17" s="667"/>
      <c r="M17" s="667"/>
      <c r="N17" s="667"/>
    </row>
    <row r="18" spans="3:14">
      <c r="C18" s="272"/>
      <c r="D18" s="272"/>
      <c r="E18" s="272"/>
      <c r="F18" s="272"/>
      <c r="G18" s="272"/>
      <c r="H18" s="272"/>
      <c r="I18" s="272"/>
      <c r="J18" s="272"/>
      <c r="K18" s="272"/>
      <c r="L18" s="272"/>
      <c r="M18" s="272"/>
      <c r="N18" s="272"/>
    </row>
    <row r="19" spans="3:14" ht="18.600000000000001">
      <c r="C19" s="672" t="s">
        <v>848</v>
      </c>
      <c r="D19" s="672"/>
      <c r="E19" s="672"/>
      <c r="F19" s="672"/>
      <c r="G19" s="672"/>
      <c r="H19" s="672"/>
      <c r="I19" s="672"/>
      <c r="J19" s="672"/>
      <c r="K19" s="672"/>
      <c r="L19" s="672"/>
      <c r="M19" s="672"/>
      <c r="N19" s="672"/>
    </row>
    <row r="20" spans="3:14" ht="30.75" customHeight="1">
      <c r="C20" s="667" t="s">
        <v>849</v>
      </c>
      <c r="D20" s="667"/>
      <c r="E20" s="667"/>
      <c r="F20" s="667"/>
      <c r="G20" s="667"/>
      <c r="H20" s="667"/>
      <c r="I20" s="667"/>
      <c r="J20" s="667"/>
      <c r="K20" s="667"/>
      <c r="L20" s="667"/>
      <c r="M20" s="667"/>
      <c r="N20" s="667"/>
    </row>
    <row r="22" spans="3:14" ht="21">
      <c r="C22" s="13" t="s">
        <v>850</v>
      </c>
      <c r="D22" s="10"/>
      <c r="E22" s="10"/>
      <c r="F22" s="10"/>
      <c r="G22" s="10"/>
      <c r="H22" s="10"/>
      <c r="I22" s="10"/>
      <c r="J22" s="10"/>
      <c r="K22" s="10"/>
      <c r="L22" s="10"/>
      <c r="M22" s="10"/>
      <c r="N22" s="10"/>
    </row>
    <row r="24" spans="3:14" ht="18.600000000000001">
      <c r="C24" s="666" t="s">
        <v>851</v>
      </c>
      <c r="D24" s="666"/>
      <c r="E24" s="666"/>
      <c r="F24" s="666"/>
      <c r="G24" s="666"/>
      <c r="H24" s="666"/>
      <c r="I24" s="666"/>
      <c r="J24" s="666"/>
      <c r="K24" s="666"/>
      <c r="L24" s="666"/>
      <c r="M24" s="666"/>
      <c r="N24" s="666"/>
    </row>
    <row r="25" spans="3:14" ht="408.75" customHeight="1">
      <c r="C25" s="686" t="s">
        <v>852</v>
      </c>
      <c r="D25" s="686"/>
      <c r="E25" s="686"/>
      <c r="F25" s="686"/>
      <c r="G25" s="686"/>
      <c r="H25" s="686"/>
      <c r="I25" s="686"/>
      <c r="J25" s="686"/>
      <c r="K25" s="686"/>
      <c r="L25" s="686"/>
      <c r="M25" s="686"/>
      <c r="N25" s="686"/>
    </row>
    <row r="26" spans="3:14" ht="249" customHeight="1">
      <c r="C26" s="635"/>
      <c r="D26" s="635"/>
      <c r="E26" s="635"/>
      <c r="F26" s="635"/>
      <c r="G26" s="635"/>
      <c r="H26" s="635"/>
      <c r="I26" s="635"/>
      <c r="J26" s="635"/>
      <c r="K26" s="635"/>
      <c r="L26" s="635"/>
      <c r="M26" s="635"/>
      <c r="N26" s="635"/>
    </row>
    <row r="28" spans="3:14" ht="21">
      <c r="C28" s="13" t="s">
        <v>853</v>
      </c>
      <c r="D28" s="10"/>
      <c r="E28" s="10"/>
      <c r="F28" s="10"/>
      <c r="G28" s="10"/>
      <c r="H28" s="10"/>
      <c r="I28" s="10"/>
      <c r="J28" s="10"/>
      <c r="K28" s="10"/>
      <c r="L28" s="10"/>
      <c r="M28" s="10"/>
      <c r="N28" s="10"/>
    </row>
    <row r="30" spans="3:14" ht="20.45" customHeight="1">
      <c r="C30" s="750" t="s">
        <v>854</v>
      </c>
      <c r="D30" s="750"/>
      <c r="E30" s="750"/>
      <c r="F30" s="750"/>
      <c r="G30" s="750"/>
      <c r="H30" s="750"/>
      <c r="I30" s="750"/>
      <c r="J30" s="750"/>
      <c r="K30" s="750"/>
      <c r="L30" s="750"/>
      <c r="M30" s="750"/>
      <c r="N30" s="750"/>
    </row>
    <row r="31" spans="3:14" ht="22.5" customHeight="1">
      <c r="C31" s="751" t="s">
        <v>855</v>
      </c>
      <c r="D31" s="751"/>
      <c r="E31" s="751"/>
      <c r="F31" s="751"/>
      <c r="G31" s="751"/>
      <c r="H31" s="751"/>
      <c r="I31" s="751"/>
      <c r="J31" s="751"/>
      <c r="K31" s="751"/>
      <c r="L31" s="751"/>
      <c r="M31" s="751"/>
      <c r="N31" s="751"/>
    </row>
    <row r="32" spans="3:14" ht="14.45" customHeight="1">
      <c r="C32" s="608" t="s">
        <v>856</v>
      </c>
      <c r="D32" s="609"/>
      <c r="E32" s="609"/>
      <c r="F32" s="609"/>
      <c r="G32" s="609"/>
      <c r="H32" s="609"/>
      <c r="I32" s="609"/>
      <c r="J32" s="609"/>
      <c r="K32" s="609"/>
      <c r="L32" s="609"/>
      <c r="M32" s="609"/>
      <c r="N32" s="609"/>
    </row>
    <row r="33" spans="3:14" ht="18.600000000000001">
      <c r="C33" s="752" t="s">
        <v>857</v>
      </c>
      <c r="D33" s="752"/>
      <c r="E33" s="752"/>
      <c r="F33" s="752"/>
      <c r="G33" s="752"/>
      <c r="H33" s="752"/>
      <c r="I33" s="752"/>
      <c r="J33" s="752"/>
      <c r="K33" s="752"/>
      <c r="L33" s="752"/>
      <c r="M33" s="752"/>
      <c r="N33" s="752"/>
    </row>
    <row r="34" spans="3:14">
      <c r="C34" s="608" t="s">
        <v>856</v>
      </c>
      <c r="D34" s="609"/>
      <c r="E34" s="609"/>
      <c r="F34" s="609"/>
      <c r="G34" s="609"/>
      <c r="H34" s="609"/>
      <c r="I34" s="609"/>
      <c r="J34" s="609"/>
      <c r="K34" s="609"/>
      <c r="L34" s="609"/>
      <c r="M34" s="609"/>
      <c r="N34" s="609"/>
    </row>
    <row r="35" spans="3:14" ht="55.5">
      <c r="C35" s="610"/>
      <c r="D35" s="605"/>
      <c r="E35" s="266"/>
      <c r="F35" s="625" t="s">
        <v>858</v>
      </c>
      <c r="G35" s="611" t="s">
        <v>859</v>
      </c>
      <c r="H35" s="612" t="s">
        <v>860</v>
      </c>
      <c r="I35" s="613" t="s">
        <v>861</v>
      </c>
      <c r="J35" s="270"/>
      <c r="K35" s="317"/>
      <c r="L35" s="609"/>
      <c r="M35" s="609"/>
      <c r="N35" s="609"/>
    </row>
    <row r="36" spans="3:14" ht="18.600000000000001">
      <c r="C36" s="270"/>
      <c r="D36" s="614"/>
      <c r="E36" s="614"/>
      <c r="F36" s="615" t="s">
        <v>413</v>
      </c>
      <c r="G36" s="616">
        <v>42789</v>
      </c>
      <c r="H36" s="616">
        <v>-783</v>
      </c>
      <c r="I36" s="616">
        <v>-9096</v>
      </c>
      <c r="J36" s="270"/>
      <c r="K36" s="317"/>
      <c r="L36" s="609"/>
      <c r="M36" s="609"/>
      <c r="N36" s="609"/>
    </row>
    <row r="37" spans="3:14" ht="18.600000000000001">
      <c r="C37" s="270"/>
      <c r="D37" s="614"/>
      <c r="E37" s="614"/>
      <c r="F37" s="615" t="s">
        <v>862</v>
      </c>
      <c r="G37" s="616">
        <v>17329</v>
      </c>
      <c r="H37" s="616">
        <v>-1034</v>
      </c>
      <c r="I37" s="616">
        <v>1746</v>
      </c>
      <c r="J37" s="270"/>
      <c r="K37" s="317"/>
      <c r="L37" s="609"/>
      <c r="M37" s="609"/>
      <c r="N37" s="609"/>
    </row>
    <row r="38" spans="3:14" ht="18.600000000000001">
      <c r="C38" s="270"/>
      <c r="D38" s="614"/>
      <c r="E38" s="614"/>
      <c r="F38" s="615" t="s">
        <v>416</v>
      </c>
      <c r="G38" s="616">
        <v>7892</v>
      </c>
      <c r="H38" s="616">
        <v>-4111</v>
      </c>
      <c r="I38" s="617">
        <v>-376</v>
      </c>
      <c r="J38" s="270"/>
      <c r="K38" s="317"/>
      <c r="L38" s="609"/>
      <c r="M38" s="609"/>
      <c r="N38" s="609"/>
    </row>
    <row r="39" spans="3:14" ht="18.600000000000001">
      <c r="C39" s="270"/>
      <c r="D39" s="614"/>
      <c r="E39" s="266"/>
      <c r="F39" s="615" t="s">
        <v>863</v>
      </c>
      <c r="G39" s="616">
        <v>2707</v>
      </c>
      <c r="H39" s="616">
        <v>3083</v>
      </c>
      <c r="I39" s="616">
        <v>-389</v>
      </c>
      <c r="J39" s="270"/>
      <c r="K39" s="317"/>
      <c r="L39" s="609"/>
      <c r="M39" s="609"/>
      <c r="N39" s="609"/>
    </row>
    <row r="40" spans="3:14" ht="18" customHeight="1">
      <c r="C40" s="270"/>
      <c r="D40" s="614"/>
      <c r="E40" s="614"/>
      <c r="F40" s="615" t="s">
        <v>410</v>
      </c>
      <c r="G40" s="616">
        <v>70717</v>
      </c>
      <c r="H40" s="616">
        <v>-2845</v>
      </c>
      <c r="I40" s="616">
        <v>-8116</v>
      </c>
      <c r="J40" s="270"/>
      <c r="K40" s="317"/>
      <c r="L40" s="609"/>
      <c r="M40" s="609"/>
      <c r="N40" s="609"/>
    </row>
    <row r="41" spans="3:14" ht="18.600000000000001" customHeight="1">
      <c r="C41" s="618"/>
      <c r="D41" s="618"/>
      <c r="E41" s="618"/>
      <c r="F41" s="619"/>
      <c r="G41" s="619"/>
      <c r="H41" s="619"/>
      <c r="I41" s="619"/>
      <c r="J41" s="270"/>
      <c r="K41" s="317"/>
      <c r="L41" s="609"/>
      <c r="M41" s="609"/>
      <c r="N41" s="609"/>
    </row>
    <row r="42" spans="3:14" ht="18.95" customHeight="1">
      <c r="C42" s="620"/>
      <c r="D42" s="620"/>
      <c r="E42" s="620"/>
      <c r="F42" s="308" t="s">
        <v>864</v>
      </c>
      <c r="G42" s="621"/>
      <c r="H42" s="621"/>
      <c r="I42" s="621"/>
      <c r="J42" s="622"/>
      <c r="K42" s="317"/>
      <c r="L42" s="609"/>
      <c r="M42" s="609"/>
      <c r="N42" s="609"/>
    </row>
    <row r="43" spans="3:14" ht="18.600000000000001" customHeight="1">
      <c r="C43" s="620"/>
      <c r="D43" s="620"/>
      <c r="E43" s="620"/>
      <c r="F43" s="308" t="s">
        <v>865</v>
      </c>
      <c r="G43" s="621"/>
      <c r="H43" s="621"/>
      <c r="I43" s="621"/>
      <c r="J43" s="622"/>
      <c r="K43" s="317"/>
      <c r="L43" s="609"/>
      <c r="M43" s="609"/>
      <c r="N43" s="609"/>
    </row>
    <row r="44" spans="3:14" ht="18.600000000000001" customHeight="1">
      <c r="C44" s="620"/>
      <c r="D44" s="620"/>
      <c r="E44" s="620"/>
      <c r="F44" s="308" t="s">
        <v>866</v>
      </c>
      <c r="G44" s="622"/>
      <c r="H44" s="622"/>
      <c r="I44" s="622"/>
      <c r="J44" s="622"/>
      <c r="K44" s="317"/>
      <c r="L44" s="609"/>
      <c r="M44" s="609"/>
      <c r="N44" s="609"/>
    </row>
    <row r="45" spans="3:14" ht="18.600000000000001" customHeight="1">
      <c r="C45" s="620"/>
      <c r="D45" s="620"/>
      <c r="E45" s="620"/>
      <c r="F45" s="308"/>
      <c r="G45" s="622"/>
      <c r="H45" s="622"/>
      <c r="I45" s="622"/>
      <c r="J45" s="622"/>
      <c r="K45" s="317"/>
      <c r="L45" s="609"/>
      <c r="M45" s="609"/>
      <c r="N45" s="609"/>
    </row>
    <row r="46" spans="3:14" ht="18.600000000000001">
      <c r="C46" s="752" t="s">
        <v>867</v>
      </c>
      <c r="D46" s="752"/>
      <c r="E46" s="752"/>
      <c r="F46" s="752"/>
      <c r="G46" s="752"/>
      <c r="H46" s="752"/>
      <c r="I46" s="752"/>
      <c r="J46" s="752"/>
      <c r="K46" s="752"/>
      <c r="L46" s="752"/>
      <c r="M46" s="752"/>
      <c r="N46" s="752"/>
    </row>
    <row r="47" spans="3:14" ht="18.600000000000001" customHeight="1">
      <c r="C47" s="620" t="s">
        <v>868</v>
      </c>
      <c r="D47" s="620"/>
      <c r="E47" s="620"/>
      <c r="F47" s="308"/>
      <c r="G47" s="622"/>
      <c r="H47" s="622"/>
      <c r="I47" s="622"/>
      <c r="J47" s="622"/>
      <c r="K47" s="317"/>
      <c r="L47" s="609"/>
      <c r="M47" s="609"/>
      <c r="N47" s="609"/>
    </row>
    <row r="48" spans="3:14" ht="18.600000000000001" customHeight="1">
      <c r="C48" s="620"/>
      <c r="D48" s="620"/>
      <c r="E48" s="620"/>
      <c r="F48" s="308"/>
      <c r="G48" s="622"/>
      <c r="H48" s="622"/>
      <c r="I48" s="622"/>
      <c r="J48" s="622"/>
      <c r="K48" s="317"/>
      <c r="L48" s="609"/>
      <c r="M48" s="609"/>
      <c r="N48" s="609"/>
    </row>
    <row r="49" spans="3:14" ht="18.600000000000001">
      <c r="C49" s="752" t="s">
        <v>869</v>
      </c>
      <c r="D49" s="752"/>
      <c r="E49" s="752"/>
      <c r="F49" s="752"/>
      <c r="G49" s="752"/>
      <c r="H49" s="752"/>
      <c r="I49" s="752"/>
      <c r="J49" s="752"/>
      <c r="K49" s="752"/>
      <c r="L49" s="752"/>
      <c r="M49" s="752"/>
      <c r="N49" s="752"/>
    </row>
    <row r="50" spans="3:14" ht="18.600000000000001" customHeight="1">
      <c r="C50" s="620" t="s">
        <v>870</v>
      </c>
      <c r="D50" s="620"/>
      <c r="E50" s="620"/>
      <c r="F50" s="308"/>
      <c r="G50" s="622"/>
      <c r="H50" s="622"/>
      <c r="I50" s="622"/>
      <c r="J50" s="622"/>
      <c r="K50" s="317"/>
      <c r="L50" s="609"/>
      <c r="M50" s="609"/>
      <c r="N50" s="609"/>
    </row>
    <row r="51" spans="3:14" ht="18.600000000000001" customHeight="1">
      <c r="C51" s="620"/>
      <c r="D51" s="620"/>
      <c r="E51" s="620"/>
      <c r="F51" s="308"/>
      <c r="G51" s="622"/>
      <c r="H51" s="622"/>
      <c r="I51" s="622"/>
      <c r="J51" s="622"/>
      <c r="K51" s="317"/>
      <c r="L51" s="609"/>
      <c r="M51" s="609"/>
      <c r="N51" s="609"/>
    </row>
    <row r="52" spans="3:14" ht="21" customHeight="1">
      <c r="C52" s="752" t="s">
        <v>871</v>
      </c>
      <c r="D52" s="752"/>
      <c r="E52" s="752"/>
      <c r="F52" s="752"/>
      <c r="G52" s="752"/>
      <c r="H52" s="752"/>
      <c r="I52" s="752"/>
      <c r="J52" s="752"/>
      <c r="K52" s="752"/>
      <c r="L52" s="752"/>
      <c r="M52" s="752"/>
      <c r="N52" s="752"/>
    </row>
    <row r="53" spans="3:14" ht="18.95" customHeight="1">
      <c r="C53" s="620" t="s">
        <v>872</v>
      </c>
      <c r="D53" s="620"/>
      <c r="E53" s="620"/>
      <c r="F53" s="308"/>
      <c r="G53" s="622"/>
      <c r="H53" s="622"/>
      <c r="I53" s="622"/>
      <c r="J53" s="622"/>
      <c r="K53" s="317"/>
      <c r="L53" s="609"/>
      <c r="M53" s="609"/>
      <c r="N53" s="609"/>
    </row>
    <row r="54" spans="3:14" ht="18.600000000000001" customHeight="1">
      <c r="C54" s="620"/>
      <c r="D54" s="620"/>
      <c r="E54" s="620"/>
      <c r="F54" s="308"/>
      <c r="G54" s="622"/>
      <c r="H54" s="622"/>
      <c r="I54" s="622"/>
      <c r="J54" s="622"/>
      <c r="K54" s="317"/>
      <c r="L54" s="609"/>
      <c r="M54" s="609"/>
      <c r="N54" s="609"/>
    </row>
    <row r="55" spans="3:14" ht="36.6" customHeight="1">
      <c r="C55" s="752" t="s">
        <v>873</v>
      </c>
      <c r="D55" s="752"/>
      <c r="E55" s="752"/>
      <c r="F55" s="752"/>
      <c r="G55" s="752"/>
      <c r="H55" s="752"/>
      <c r="I55" s="752"/>
      <c r="J55" s="752"/>
      <c r="K55" s="752"/>
      <c r="L55" s="752"/>
      <c r="M55" s="752"/>
      <c r="N55" s="752"/>
    </row>
    <row r="56" spans="3:14" ht="39.6" customHeight="1">
      <c r="C56" s="754" t="s">
        <v>874</v>
      </c>
      <c r="D56" s="754"/>
      <c r="E56" s="754"/>
      <c r="F56" s="754"/>
      <c r="G56" s="754"/>
      <c r="H56" s="754"/>
      <c r="I56" s="754"/>
      <c r="J56" s="754"/>
      <c r="K56" s="754"/>
      <c r="L56" s="754"/>
      <c r="M56" s="754"/>
      <c r="N56" s="754"/>
    </row>
    <row r="57" spans="3:14" ht="18.600000000000001">
      <c r="C57" s="623"/>
      <c r="D57" s="623"/>
      <c r="E57" s="623"/>
      <c r="F57" s="623"/>
      <c r="G57" s="623"/>
      <c r="H57" s="623"/>
      <c r="I57" s="623"/>
      <c r="J57" s="623"/>
      <c r="K57" s="623"/>
      <c r="L57" s="623"/>
      <c r="M57" s="623"/>
      <c r="N57" s="623"/>
    </row>
    <row r="58" spans="3:14" ht="18.600000000000001">
      <c r="C58" s="752" t="s">
        <v>875</v>
      </c>
      <c r="D58" s="752"/>
      <c r="E58" s="752"/>
      <c r="F58" s="752"/>
      <c r="G58" s="752"/>
      <c r="H58" s="752"/>
      <c r="I58" s="752"/>
      <c r="J58" s="752"/>
      <c r="K58" s="752"/>
      <c r="L58" s="752"/>
      <c r="M58" s="752"/>
      <c r="N58" s="752"/>
    </row>
    <row r="59" spans="3:14" ht="18.600000000000001">
      <c r="C59" s="620" t="s">
        <v>729</v>
      </c>
      <c r="D59" s="620"/>
      <c r="E59" s="620"/>
      <c r="F59" s="308"/>
      <c r="G59" s="622"/>
      <c r="H59" s="622"/>
      <c r="I59" s="622"/>
      <c r="J59" s="622"/>
      <c r="K59" s="317"/>
      <c r="L59" s="609"/>
      <c r="M59" s="609"/>
      <c r="N59" s="609"/>
    </row>
    <row r="60" spans="3:14" ht="15.95" customHeight="1">
      <c r="C60" s="623"/>
      <c r="D60" s="623"/>
      <c r="E60" s="623"/>
      <c r="F60" s="623"/>
      <c r="G60" s="623"/>
      <c r="H60" s="623"/>
      <c r="I60" s="623"/>
      <c r="J60" s="623"/>
      <c r="K60" s="623"/>
      <c r="L60" s="623"/>
      <c r="M60" s="623"/>
      <c r="N60" s="623"/>
    </row>
    <row r="61" spans="3:14" ht="18.600000000000001" customHeight="1">
      <c r="C61" s="752" t="s">
        <v>876</v>
      </c>
      <c r="D61" s="752"/>
      <c r="E61" s="752"/>
      <c r="F61" s="752"/>
      <c r="G61" s="752"/>
      <c r="H61" s="752"/>
      <c r="I61" s="752"/>
      <c r="J61" s="752"/>
      <c r="K61" s="752"/>
      <c r="L61" s="752"/>
      <c r="M61" s="752"/>
      <c r="N61" s="752"/>
    </row>
    <row r="62" spans="3:14" ht="18.600000000000001">
      <c r="C62" s="620" t="s">
        <v>729</v>
      </c>
      <c r="D62" s="620"/>
      <c r="E62" s="620"/>
      <c r="F62" s="308"/>
      <c r="G62" s="622"/>
      <c r="H62" s="622"/>
      <c r="I62" s="622"/>
      <c r="J62" s="622"/>
      <c r="K62" s="317"/>
      <c r="L62" s="609"/>
      <c r="M62" s="609"/>
      <c r="N62" s="609"/>
    </row>
    <row r="63" spans="3:14" ht="18.600000000000001" customHeight="1">
      <c r="C63" s="623"/>
      <c r="D63" s="623"/>
      <c r="E63" s="623"/>
      <c r="F63" s="623"/>
      <c r="G63" s="623"/>
      <c r="H63" s="623"/>
      <c r="I63" s="623"/>
      <c r="J63" s="623"/>
      <c r="K63" s="623"/>
      <c r="L63" s="623"/>
      <c r="M63" s="623"/>
      <c r="N63" s="623"/>
    </row>
    <row r="64" spans="3:14" ht="18.600000000000001" customHeight="1">
      <c r="C64" s="752" t="s">
        <v>877</v>
      </c>
      <c r="D64" s="752"/>
      <c r="E64" s="752"/>
      <c r="F64" s="752"/>
      <c r="G64" s="752"/>
      <c r="H64" s="752"/>
      <c r="I64" s="752"/>
      <c r="J64" s="752"/>
      <c r="K64" s="752"/>
      <c r="L64" s="752"/>
      <c r="M64" s="752"/>
      <c r="N64" s="752"/>
    </row>
    <row r="65" spans="3:14" ht="18.600000000000001" customHeight="1">
      <c r="C65" s="620" t="s">
        <v>729</v>
      </c>
      <c r="D65" s="620"/>
      <c r="E65" s="620"/>
      <c r="F65" s="308"/>
      <c r="G65" s="622"/>
      <c r="H65" s="622"/>
      <c r="I65" s="622"/>
      <c r="J65" s="622"/>
      <c r="K65" s="317"/>
      <c r="L65" s="609"/>
      <c r="M65" s="609"/>
      <c r="N65" s="609"/>
    </row>
    <row r="66" spans="3:14" ht="18.600000000000001" customHeight="1">
      <c r="C66" s="620"/>
      <c r="D66" s="624"/>
      <c r="E66" s="624"/>
      <c r="F66" s="308"/>
      <c r="G66" s="622"/>
      <c r="H66" s="622"/>
      <c r="I66" s="622"/>
      <c r="J66" s="622"/>
      <c r="K66" s="317"/>
      <c r="L66" s="609"/>
      <c r="M66" s="609"/>
      <c r="N66" s="609"/>
    </row>
    <row r="67" spans="3:14" ht="14.45" customHeight="1">
      <c r="C67" s="752" t="s">
        <v>878</v>
      </c>
      <c r="D67" s="752"/>
      <c r="E67" s="752"/>
      <c r="F67" s="752"/>
      <c r="G67" s="752"/>
      <c r="H67" s="752"/>
      <c r="I67" s="752"/>
      <c r="J67" s="752"/>
      <c r="K67" s="752"/>
      <c r="L67" s="752"/>
      <c r="M67" s="752"/>
      <c r="N67" s="752"/>
    </row>
    <row r="68" spans="3:14" ht="18.600000000000001">
      <c r="C68" s="753" t="s">
        <v>879</v>
      </c>
      <c r="D68" s="753"/>
      <c r="E68" s="753"/>
      <c r="F68" s="753"/>
      <c r="G68" s="753"/>
      <c r="H68" s="753"/>
      <c r="I68" s="607"/>
      <c r="J68" s="607"/>
      <c r="K68" s="607"/>
      <c r="L68" s="607"/>
      <c r="M68" s="607"/>
      <c r="N68" s="607"/>
    </row>
    <row r="71" spans="3:14" ht="14.45" customHeight="1"/>
    <row r="72" spans="3:14" ht="14.45" customHeight="1"/>
    <row r="73" spans="3:14" ht="14.45" customHeight="1"/>
  </sheetData>
  <mergeCells count="23">
    <mergeCell ref="C68:H68"/>
    <mergeCell ref="C56:N56"/>
    <mergeCell ref="C58:N58"/>
    <mergeCell ref="C61:N61"/>
    <mergeCell ref="C64:N64"/>
    <mergeCell ref="C67:N67"/>
    <mergeCell ref="C33:N33"/>
    <mergeCell ref="C46:N46"/>
    <mergeCell ref="C49:N49"/>
    <mergeCell ref="C52:N52"/>
    <mergeCell ref="C55:N55"/>
    <mergeCell ref="C19:N19"/>
    <mergeCell ref="C20:N20"/>
    <mergeCell ref="C24:N24"/>
    <mergeCell ref="C30:N30"/>
    <mergeCell ref="C31:N31"/>
    <mergeCell ref="C25:N26"/>
    <mergeCell ref="C17:N17"/>
    <mergeCell ref="C7:N7"/>
    <mergeCell ref="C8:N8"/>
    <mergeCell ref="C12:N12"/>
    <mergeCell ref="C16:N16"/>
    <mergeCell ref="C13:N14"/>
  </mergeCells>
  <hyperlinks>
    <hyperlink ref="A4" location="'ÍNDICE REMISSIVO'!A1" display="Índice" xr:uid="{00000000-0004-0000-1700-000000000000}"/>
    <hyperlink ref="L1" location="GRI!A1" display="GRI" xr:uid="{00000000-0004-0000-1700-000001000000}"/>
    <hyperlink ref="M1" location="SASB!A1" display="SASB" xr:uid="{00000000-0004-0000-1700-000002000000}"/>
    <hyperlink ref="K1" location="SOCIAL!A1" display="Social " xr:uid="{00000000-0004-0000-1700-000003000000}"/>
    <hyperlink ref="F1" location="ÍNDICE!A1" display="Índice" xr:uid="{00000000-0004-0000-1700-000004000000}"/>
    <hyperlink ref="G1" location="'TEMAS MATERIAIS'!A1" display="Temas materiais" xr:uid="{00000000-0004-0000-1700-000005000000}"/>
    <hyperlink ref="H1" location="AMBIENTAL!A1" display="Ambiental" xr:uid="{00000000-0004-0000-1700-000006000000}"/>
    <hyperlink ref="I1" location="ECONÔMICO!A1" display="Econômico " xr:uid="{00000000-0004-0000-1700-000007000000}"/>
    <hyperlink ref="J1" location="GOVERNANÇA!A1" display="Governança " xr:uid="{00000000-0004-0000-1700-000008000000}"/>
  </hyperlinks>
  <pageMargins left="0.511811024" right="0.511811024" top="0.78740157499999996" bottom="0.78740157499999996" header="0.31496062000000002" footer="0.31496062000000002"/>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0070C0"/>
  </sheetPr>
  <dimension ref="A1:X85"/>
  <sheetViews>
    <sheetView showGridLines="0" zoomScale="80" zoomScaleNormal="80" workbookViewId="0">
      <selection activeCell="C15" sqref="C15:G15"/>
    </sheetView>
  </sheetViews>
  <sheetFormatPr defaultRowHeight="14.45"/>
  <cols>
    <col min="1" max="1" width="2.85546875" customWidth="1"/>
    <col min="2" max="2" width="7.85546875" customWidth="1"/>
    <col min="3" max="3" width="36.5703125" bestFit="1" customWidth="1"/>
    <col min="5" max="5" width="2.28515625" customWidth="1"/>
    <col min="6" max="13" width="22.42578125" customWidth="1"/>
    <col min="14" max="14" width="20.7109375"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2"/>
    </row>
    <row r="2" spans="1:19" ht="18.600000000000001">
      <c r="A2" s="3"/>
      <c r="B2" s="3"/>
      <c r="C2" s="3"/>
      <c r="D2" s="3"/>
      <c r="E2" s="3"/>
      <c r="F2" s="15"/>
      <c r="G2" s="15"/>
      <c r="H2" s="15"/>
      <c r="I2" s="15"/>
      <c r="J2" s="15"/>
      <c r="K2" s="15"/>
      <c r="L2" s="15"/>
      <c r="M2" s="15"/>
      <c r="N2" s="3"/>
    </row>
    <row r="3" spans="1:19" ht="28.5">
      <c r="A3" s="3"/>
      <c r="C3" s="36" t="s">
        <v>880</v>
      </c>
      <c r="S3" s="21"/>
    </row>
    <row r="4" spans="1:19" ht="21">
      <c r="A4" s="5" t="s">
        <v>9</v>
      </c>
      <c r="B4" s="6">
        <v>3</v>
      </c>
      <c r="C4" s="4"/>
    </row>
    <row r="5" spans="1:19" ht="35.25" customHeight="1">
      <c r="A5" s="5"/>
      <c r="B5" s="6"/>
      <c r="C5" s="755" t="s">
        <v>881</v>
      </c>
      <c r="D5" s="755"/>
      <c r="E5" s="755"/>
      <c r="F5" s="755"/>
      <c r="G5" s="755"/>
      <c r="H5" s="10"/>
      <c r="I5" s="10"/>
      <c r="J5" s="10"/>
      <c r="K5" s="10"/>
      <c r="L5" s="10"/>
      <c r="M5" s="10"/>
      <c r="N5" s="10"/>
    </row>
    <row r="6" spans="1:19" ht="18.600000000000001">
      <c r="A6" s="5"/>
      <c r="B6" s="6"/>
      <c r="C6" s="121"/>
    </row>
    <row r="7" spans="1:19" ht="21.6" thickBot="1">
      <c r="A7" s="120"/>
      <c r="B7" s="6"/>
      <c r="C7" s="636" t="s">
        <v>882</v>
      </c>
      <c r="D7" s="636"/>
      <c r="E7" s="636"/>
      <c r="F7" s="636"/>
      <c r="G7" s="636"/>
      <c r="H7" s="76">
        <v>2019</v>
      </c>
      <c r="I7" s="76">
        <v>2020</v>
      </c>
      <c r="J7" s="76">
        <v>2021</v>
      </c>
      <c r="K7" s="76">
        <v>2022</v>
      </c>
      <c r="L7" s="76">
        <v>2023</v>
      </c>
      <c r="M7" s="76">
        <v>2024</v>
      </c>
      <c r="N7" s="76">
        <v>2025</v>
      </c>
      <c r="O7" s="75"/>
      <c r="P7" s="75"/>
      <c r="Q7" s="75"/>
      <c r="R7" s="75"/>
      <c r="S7" s="75"/>
    </row>
    <row r="8" spans="1:19" ht="18.600000000000001" customHeight="1">
      <c r="A8" s="5"/>
      <c r="B8" s="6"/>
      <c r="C8" s="97"/>
      <c r="D8" s="97"/>
      <c r="E8" s="97"/>
      <c r="F8" s="97"/>
      <c r="G8" s="97"/>
      <c r="H8" s="97"/>
      <c r="I8" s="97"/>
      <c r="J8" s="97"/>
      <c r="K8" s="97"/>
      <c r="L8" s="97"/>
      <c r="M8" s="97"/>
    </row>
    <row r="9" spans="1:19" ht="18.600000000000001">
      <c r="A9" s="5"/>
      <c r="C9" s="745" t="s">
        <v>883</v>
      </c>
      <c r="D9" s="745"/>
      <c r="E9" s="745"/>
      <c r="F9" s="745"/>
      <c r="G9" s="745"/>
      <c r="H9" s="148" t="s">
        <v>780</v>
      </c>
      <c r="I9" s="148">
        <v>19065003.206661262</v>
      </c>
      <c r="J9" s="148">
        <v>19275394.302811995</v>
      </c>
      <c r="K9" s="148">
        <v>18608765.25980356</v>
      </c>
      <c r="L9" s="148">
        <f t="shared" ref="L9" si="0">SUM(L10:L11)</f>
        <v>17128972.364538033</v>
      </c>
      <c r="M9" s="148">
        <v>17053970</v>
      </c>
      <c r="N9" s="148">
        <v>14652124</v>
      </c>
    </row>
    <row r="10" spans="1:19" ht="25.5" customHeight="1">
      <c r="A10" s="5"/>
      <c r="C10" s="123" t="s">
        <v>884</v>
      </c>
      <c r="H10" s="138" t="s">
        <v>780</v>
      </c>
      <c r="I10" s="124">
        <v>18476756.679999996</v>
      </c>
      <c r="J10" s="124">
        <v>18563677.84</v>
      </c>
      <c r="K10" s="124">
        <v>17902723.832355425</v>
      </c>
      <c r="L10" s="124">
        <v>16518214.088551808</v>
      </c>
      <c r="M10" s="124">
        <v>16467301</v>
      </c>
      <c r="N10" s="124">
        <v>13965240</v>
      </c>
    </row>
    <row r="11" spans="1:19" ht="18.600000000000001">
      <c r="A11" s="5"/>
      <c r="C11" s="123" t="s">
        <v>885</v>
      </c>
      <c r="H11" s="138" t="s">
        <v>780</v>
      </c>
      <c r="I11" s="124">
        <v>588246.52666126424</v>
      </c>
      <c r="J11" s="124">
        <v>711716.46281199402</v>
      </c>
      <c r="K11" s="124">
        <v>706041.42744813627</v>
      </c>
      <c r="L11" s="124">
        <v>610758.27598622371</v>
      </c>
      <c r="M11" s="124">
        <v>586669</v>
      </c>
      <c r="N11" s="124">
        <v>686884</v>
      </c>
    </row>
    <row r="12" spans="1:19">
      <c r="A12" s="5"/>
    </row>
    <row r="13" spans="1:19" ht="21">
      <c r="A13" s="5"/>
      <c r="C13" s="13" t="s">
        <v>886</v>
      </c>
      <c r="D13" s="10"/>
      <c r="E13" s="10"/>
      <c r="F13" s="10"/>
      <c r="G13" s="10"/>
      <c r="H13" s="10"/>
      <c r="I13" s="10"/>
      <c r="J13" s="10"/>
      <c r="K13" s="10"/>
      <c r="L13" s="10"/>
      <c r="M13" s="10"/>
      <c r="N13" s="10"/>
    </row>
    <row r="14" spans="1:19">
      <c r="A14" s="5"/>
    </row>
    <row r="15" spans="1:19" ht="39.75" customHeight="1">
      <c r="A15" s="5"/>
      <c r="C15" s="678" t="s">
        <v>887</v>
      </c>
      <c r="D15" s="678"/>
      <c r="E15" s="678"/>
      <c r="F15" s="678"/>
      <c r="G15" s="678"/>
      <c r="H15" s="584">
        <v>2019</v>
      </c>
      <c r="I15" s="584">
        <v>2020</v>
      </c>
      <c r="J15" s="584">
        <v>2021</v>
      </c>
      <c r="K15" s="584">
        <v>2022</v>
      </c>
      <c r="L15" s="584">
        <v>2023</v>
      </c>
      <c r="M15" s="584">
        <v>2024</v>
      </c>
      <c r="N15" s="584">
        <v>2025</v>
      </c>
    </row>
    <row r="16" spans="1:19" ht="18.600000000000001">
      <c r="A16" s="5"/>
      <c r="C16" s="97"/>
      <c r="D16" s="97"/>
      <c r="E16" s="97"/>
      <c r="F16" s="97"/>
      <c r="G16" s="97"/>
      <c r="H16" s="97"/>
      <c r="I16" s="97"/>
      <c r="J16" s="97"/>
      <c r="K16" s="97"/>
      <c r="L16" s="97"/>
      <c r="M16" s="97"/>
      <c r="Q16" s="445"/>
    </row>
    <row r="17" spans="1:24" ht="18.600000000000001">
      <c r="A17" s="5"/>
      <c r="C17" s="745" t="s">
        <v>883</v>
      </c>
      <c r="D17" s="745"/>
      <c r="E17" s="745"/>
      <c r="F17" s="745"/>
      <c r="G17" s="745"/>
      <c r="H17" s="148">
        <v>1643</v>
      </c>
      <c r="I17" s="148">
        <v>5090</v>
      </c>
      <c r="J17" s="148">
        <v>13141</v>
      </c>
      <c r="K17" s="148">
        <v>28338</v>
      </c>
      <c r="L17" s="148">
        <v>41083</v>
      </c>
      <c r="M17" s="148">
        <v>53362</v>
      </c>
      <c r="N17" s="148">
        <f>SUM(N18:N21)</f>
        <v>35574</v>
      </c>
      <c r="P17" s="390"/>
    </row>
    <row r="18" spans="1:24" ht="18.600000000000001">
      <c r="A18" s="5"/>
      <c r="C18" s="82" t="s">
        <v>413</v>
      </c>
      <c r="H18" s="124">
        <v>977</v>
      </c>
      <c r="I18" s="124">
        <v>2341</v>
      </c>
      <c r="J18" s="124">
        <v>7608</v>
      </c>
      <c r="K18" s="124">
        <v>14270</v>
      </c>
      <c r="L18" s="124">
        <v>23128</v>
      </c>
      <c r="M18" s="124">
        <v>28584</v>
      </c>
      <c r="N18" s="124">
        <v>21576</v>
      </c>
    </row>
    <row r="19" spans="1:24" ht="18.600000000000001">
      <c r="A19" s="5"/>
      <c r="C19" s="82" t="s">
        <v>415</v>
      </c>
      <c r="H19" s="124">
        <v>666</v>
      </c>
      <c r="I19" s="124">
        <v>1598</v>
      </c>
      <c r="J19" s="124">
        <v>2947</v>
      </c>
      <c r="K19" s="124">
        <v>8632</v>
      </c>
      <c r="L19" s="124">
        <v>7789</v>
      </c>
      <c r="M19" s="124">
        <v>11418</v>
      </c>
      <c r="N19" s="124">
        <v>4160</v>
      </c>
    </row>
    <row r="20" spans="1:24" ht="18.600000000000001">
      <c r="A20" s="5"/>
      <c r="C20" s="82" t="s">
        <v>800</v>
      </c>
      <c r="H20" s="124">
        <v>0</v>
      </c>
      <c r="I20" s="124">
        <v>207</v>
      </c>
      <c r="J20" s="124">
        <v>282</v>
      </c>
      <c r="K20" s="124">
        <v>2651</v>
      </c>
      <c r="L20" s="124">
        <v>6016</v>
      </c>
      <c r="M20" s="124">
        <v>7610</v>
      </c>
      <c r="N20" s="124">
        <v>2985</v>
      </c>
    </row>
    <row r="21" spans="1:24" ht="18.600000000000001">
      <c r="C21" s="82" t="s">
        <v>416</v>
      </c>
      <c r="H21" s="124">
        <v>0</v>
      </c>
      <c r="I21" s="124">
        <v>944</v>
      </c>
      <c r="J21" s="124">
        <v>2304</v>
      </c>
      <c r="K21" s="124">
        <v>2785</v>
      </c>
      <c r="L21" s="124">
        <v>4150</v>
      </c>
      <c r="M21" s="124">
        <v>5750</v>
      </c>
      <c r="N21" s="124">
        <v>6853</v>
      </c>
    </row>
    <row r="22" spans="1:24" ht="18.600000000000001">
      <c r="C22" s="82"/>
      <c r="H22" s="124"/>
      <c r="I22" s="124"/>
      <c r="J22" s="124"/>
      <c r="K22" s="124"/>
      <c r="L22" s="124"/>
    </row>
    <row r="23" spans="1:24" ht="18.600000000000001">
      <c r="C23" s="149"/>
      <c r="D23" s="149"/>
      <c r="E23" s="149"/>
      <c r="F23" s="149"/>
      <c r="G23" s="149"/>
      <c r="H23" s="149"/>
      <c r="I23" s="149"/>
      <c r="J23" s="149"/>
      <c r="K23" s="149"/>
      <c r="L23" s="149"/>
      <c r="M23" s="149"/>
      <c r="N23" s="149"/>
    </row>
    <row r="24" spans="1:24" ht="21">
      <c r="C24" s="13" t="s">
        <v>888</v>
      </c>
      <c r="D24" s="10"/>
      <c r="E24" s="10"/>
      <c r="F24" s="10"/>
      <c r="G24" s="10"/>
      <c r="H24" s="10"/>
      <c r="I24" s="10"/>
      <c r="J24" s="10"/>
      <c r="K24" s="10"/>
      <c r="L24" s="10"/>
      <c r="M24" s="10"/>
      <c r="N24" s="10"/>
    </row>
    <row r="25" spans="1:24" ht="18.600000000000001">
      <c r="C25" s="668"/>
      <c r="D25" s="668"/>
      <c r="E25" s="668"/>
      <c r="F25" s="668"/>
      <c r="G25" s="668"/>
      <c r="H25" s="668"/>
      <c r="I25" s="668"/>
      <c r="J25" s="668"/>
      <c r="K25" s="668"/>
      <c r="L25" s="668"/>
      <c r="M25" s="668"/>
    </row>
    <row r="26" spans="1:24" ht="18.95" thickBot="1">
      <c r="C26" s="636" t="s">
        <v>889</v>
      </c>
      <c r="D26" s="636"/>
      <c r="E26" s="636"/>
      <c r="F26" s="636"/>
      <c r="G26" s="636"/>
      <c r="H26" s="636"/>
      <c r="I26" s="636"/>
      <c r="J26" s="636"/>
      <c r="K26" s="636"/>
      <c r="L26" s="636"/>
      <c r="M26" s="636"/>
      <c r="N26" s="384"/>
      <c r="O26" s="385"/>
      <c r="P26" s="385"/>
      <c r="Q26" s="385"/>
      <c r="R26" s="385"/>
      <c r="S26" s="385"/>
      <c r="T26" s="385"/>
      <c r="U26" s="385"/>
      <c r="V26" s="385"/>
      <c r="W26" s="385"/>
      <c r="X26" s="385"/>
    </row>
    <row r="27" spans="1:24" ht="18.600000000000001">
      <c r="C27" s="308" t="s">
        <v>890</v>
      </c>
    </row>
    <row r="28" spans="1:24" ht="18.600000000000001">
      <c r="D28" s="123"/>
    </row>
    <row r="29" spans="1:24" ht="18.95" thickBot="1">
      <c r="C29" s="636" t="s">
        <v>891</v>
      </c>
      <c r="D29" s="636"/>
      <c r="E29" s="636"/>
      <c r="F29" s="636"/>
      <c r="G29" s="636"/>
      <c r="H29" s="636"/>
      <c r="I29" s="636"/>
      <c r="J29" s="636"/>
      <c r="K29" s="636"/>
      <c r="L29" s="636"/>
      <c r="M29" s="636"/>
      <c r="N29" s="384"/>
      <c r="O29" s="385"/>
      <c r="P29" s="385"/>
      <c r="Q29" s="385"/>
      <c r="R29" s="385"/>
      <c r="S29" s="385"/>
      <c r="T29" s="385"/>
      <c r="U29" s="385"/>
      <c r="V29" s="385"/>
      <c r="W29" s="385"/>
      <c r="X29" s="385"/>
    </row>
    <row r="30" spans="1:24" ht="18.600000000000001">
      <c r="C30" s="123" t="s">
        <v>892</v>
      </c>
      <c r="D30" s="269"/>
    </row>
    <row r="35" ht="62.1" customHeight="1"/>
    <row r="38" ht="14.45" customHeight="1"/>
    <row r="39" ht="39" customHeight="1"/>
    <row r="40" ht="12.6" customHeight="1"/>
    <row r="43" ht="48.6" customHeight="1"/>
    <row r="44" ht="14.45" customHeight="1"/>
    <row r="47" ht="87.95" customHeight="1"/>
    <row r="52" ht="84.6" customHeight="1"/>
    <row r="53" ht="18.600000000000001" customHeight="1"/>
    <row r="54" ht="18.95" customHeight="1"/>
    <row r="55" ht="18.600000000000001" customHeight="1"/>
    <row r="56" ht="18.600000000000001" customHeight="1"/>
    <row r="57" ht="18.600000000000001" customHeight="1"/>
    <row r="59" ht="18.600000000000001" customHeight="1"/>
    <row r="60" ht="18.600000000000001" customHeight="1"/>
    <row r="62" ht="18.600000000000001" customHeight="1"/>
    <row r="63" ht="18.600000000000001" customHeight="1"/>
    <row r="64" ht="21" customHeight="1"/>
    <row r="65" ht="15.95" customHeight="1"/>
    <row r="66" ht="18.600000000000001" customHeight="1"/>
    <row r="68" ht="18.600000000000001" customHeight="1"/>
    <row r="72" ht="15.95" customHeight="1"/>
    <row r="73" ht="18.600000000000001" customHeight="1"/>
    <row r="75" ht="18.600000000000001" customHeight="1"/>
    <row r="76" ht="18.600000000000001" customHeight="1"/>
    <row r="77" ht="18.600000000000001" customHeight="1"/>
    <row r="78" ht="18.600000000000001" customHeight="1"/>
    <row r="79" ht="14.45" customHeight="1"/>
    <row r="83" ht="14.45" customHeight="1"/>
    <row r="84" ht="14.45" customHeight="1"/>
    <row r="85" ht="14.45" customHeight="1"/>
  </sheetData>
  <mergeCells count="8">
    <mergeCell ref="C5:G5"/>
    <mergeCell ref="C26:M26"/>
    <mergeCell ref="C29:M29"/>
    <mergeCell ref="C25:M25"/>
    <mergeCell ref="C7:G7"/>
    <mergeCell ref="C15:G15"/>
    <mergeCell ref="C9:G9"/>
    <mergeCell ref="C17:G17"/>
  </mergeCells>
  <hyperlinks>
    <hyperlink ref="A4" location="'ÍNDICE REMISSIVO'!A1" display="Índice" xr:uid="{00000000-0004-0000-1800-000000000000}"/>
    <hyperlink ref="L1" location="GRI!A1" display="GRI" xr:uid="{00000000-0004-0000-1800-000001000000}"/>
    <hyperlink ref="M1" location="SASB!A1" display="SASB" xr:uid="{00000000-0004-0000-1800-000002000000}"/>
    <hyperlink ref="K1" location="SOCIAL!A1" display="Social " xr:uid="{00000000-0004-0000-1800-000003000000}"/>
    <hyperlink ref="F1" location="ÍNDICE!A1" display="Índice" xr:uid="{00000000-0004-0000-1800-000004000000}"/>
    <hyperlink ref="G1" location="'TEMAS MATERIAIS'!A1" display="Temas materiais" xr:uid="{00000000-0004-0000-1800-000005000000}"/>
    <hyperlink ref="H1" location="AMBIENTAL!A1" display="Ambiental" xr:uid="{00000000-0004-0000-1800-000006000000}"/>
    <hyperlink ref="I1" location="ECONÔMICO!A1" display="Econômico " xr:uid="{00000000-0004-0000-1800-000007000000}"/>
    <hyperlink ref="J1" location="GOVERNANÇA!A1" display="Governança " xr:uid="{00000000-0004-0000-1800-000008000000}"/>
  </hyperlinks>
  <pageMargins left="0.511811024" right="0.511811024" top="0.78740157499999996" bottom="0.78740157499999996" header="0.31496062000000002" footer="0.31496062000000002"/>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0070C0"/>
  </sheetPr>
  <dimension ref="A1:S139"/>
  <sheetViews>
    <sheetView showGridLines="0" topLeftCell="A36" zoomScale="80" zoomScaleNormal="80" workbookViewId="0">
      <selection activeCell="I95" sqref="I95"/>
    </sheetView>
  </sheetViews>
  <sheetFormatPr defaultRowHeight="14.45"/>
  <cols>
    <col min="1" max="1" width="2.85546875" customWidth="1"/>
    <col min="2" max="2" width="7.85546875" customWidth="1"/>
    <col min="5" max="5" width="2.28515625" customWidth="1"/>
    <col min="6" max="13" width="22.42578125" customWidth="1"/>
    <col min="14" max="14" width="19.42578125" customWidth="1"/>
    <col min="16" max="16" width="9.42578125" bestFit="1" customWidth="1"/>
    <col min="17" max="17" width="11.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42"/>
    </row>
    <row r="2" spans="1:19" ht="18.600000000000001">
      <c r="A2" s="3"/>
      <c r="B2" s="3"/>
      <c r="C2" s="3"/>
      <c r="D2" s="3"/>
      <c r="E2" s="3"/>
      <c r="F2" s="15"/>
      <c r="G2" s="15"/>
      <c r="H2" s="15"/>
      <c r="I2" s="15"/>
      <c r="J2" s="15"/>
      <c r="K2" s="15"/>
      <c r="L2" s="15"/>
      <c r="M2" s="15"/>
    </row>
    <row r="3" spans="1:19" ht="28.5">
      <c r="A3" s="3"/>
      <c r="C3" s="36" t="s">
        <v>893</v>
      </c>
      <c r="S3" s="21"/>
    </row>
    <row r="4" spans="1:19" ht="21">
      <c r="A4" s="5" t="s">
        <v>9</v>
      </c>
      <c r="B4" s="6">
        <v>3</v>
      </c>
      <c r="C4" s="4"/>
    </row>
    <row r="5" spans="1:19" ht="21">
      <c r="A5" s="5"/>
      <c r="B5" s="6"/>
      <c r="C5" s="13" t="s">
        <v>894</v>
      </c>
      <c r="D5" s="10"/>
      <c r="E5" s="10"/>
      <c r="F5" s="10"/>
      <c r="G5" s="10"/>
      <c r="H5" s="10"/>
      <c r="I5" s="10"/>
      <c r="J5" s="10"/>
      <c r="K5" s="10"/>
      <c r="L5" s="10"/>
      <c r="M5" s="10"/>
      <c r="N5" s="10"/>
    </row>
    <row r="6" spans="1:19" ht="18.600000000000001">
      <c r="A6" s="5"/>
      <c r="B6" s="6"/>
      <c r="C6" s="121"/>
    </row>
    <row r="7" spans="1:19" ht="60.75" customHeight="1">
      <c r="A7" s="120"/>
      <c r="B7" s="6"/>
      <c r="C7" s="678" t="s">
        <v>895</v>
      </c>
      <c r="D7" s="678"/>
      <c r="E7" s="678"/>
      <c r="F7" s="678"/>
      <c r="G7" s="678"/>
      <c r="H7" s="584">
        <v>2019</v>
      </c>
      <c r="I7" s="584">
        <v>2020</v>
      </c>
      <c r="J7" s="584">
        <v>2021</v>
      </c>
      <c r="K7" s="584">
        <v>2022</v>
      </c>
      <c r="L7" s="584">
        <v>2023</v>
      </c>
      <c r="M7" s="584">
        <v>2024</v>
      </c>
      <c r="N7" s="584">
        <v>2025</v>
      </c>
      <c r="Q7" s="75"/>
      <c r="R7" s="75"/>
      <c r="S7" s="75"/>
    </row>
    <row r="8" spans="1:19" ht="18.600000000000001" customHeight="1">
      <c r="A8" s="5"/>
      <c r="B8" s="6"/>
      <c r="C8" s="759" t="s">
        <v>421</v>
      </c>
      <c r="D8" s="759"/>
      <c r="E8" s="581"/>
      <c r="F8" s="581"/>
      <c r="G8" s="581"/>
      <c r="H8" s="581"/>
      <c r="I8" s="581"/>
      <c r="J8" s="581"/>
      <c r="K8" s="581"/>
      <c r="L8" s="581"/>
      <c r="M8" s="581"/>
      <c r="N8" s="581"/>
    </row>
    <row r="9" spans="1:19" ht="20.25" customHeight="1">
      <c r="A9" s="5"/>
      <c r="C9" s="760"/>
      <c r="D9" s="760"/>
      <c r="E9" s="582"/>
      <c r="F9" s="582"/>
      <c r="G9" s="582"/>
      <c r="H9" s="582">
        <v>173057577.1955997</v>
      </c>
      <c r="I9" s="582">
        <v>173878816.26649371</v>
      </c>
      <c r="J9" s="582">
        <v>174189455.86354756</v>
      </c>
      <c r="K9" s="582">
        <v>168168323.6492444</v>
      </c>
      <c r="L9" s="582">
        <v>153602081.91922337</v>
      </c>
      <c r="M9" s="583">
        <v>153016540</v>
      </c>
      <c r="N9" s="583" t="s">
        <v>896</v>
      </c>
      <c r="Q9" s="253"/>
    </row>
    <row r="10" spans="1:19" ht="18.600000000000001" customHeight="1">
      <c r="A10" s="5"/>
      <c r="C10" s="757" t="s">
        <v>897</v>
      </c>
      <c r="D10" s="757"/>
      <c r="E10" s="757"/>
      <c r="F10" s="757"/>
      <c r="G10" s="757"/>
      <c r="H10" s="330">
        <v>48207233.452096835</v>
      </c>
      <c r="I10" s="330">
        <v>42701373.945574835</v>
      </c>
      <c r="J10" s="330">
        <v>42758372.390639007</v>
      </c>
      <c r="K10" s="331">
        <v>40257492.450279996</v>
      </c>
      <c r="L10" s="331">
        <v>32749772.837496724</v>
      </c>
      <c r="M10" s="331">
        <v>41100973</v>
      </c>
      <c r="N10" s="331">
        <v>38614120</v>
      </c>
      <c r="O10" s="364"/>
    </row>
    <row r="11" spans="1:19" ht="18.600000000000001" customHeight="1">
      <c r="A11" s="5"/>
      <c r="C11" s="630" t="s">
        <v>898</v>
      </c>
      <c r="D11" s="630"/>
      <c r="E11" s="630"/>
      <c r="F11" s="630"/>
      <c r="G11" s="630"/>
      <c r="H11" s="330">
        <v>107111452.10913017</v>
      </c>
      <c r="I11" s="330">
        <v>110781348.16133289</v>
      </c>
      <c r="J11" s="330">
        <v>111227507.06522049</v>
      </c>
      <c r="K11" s="331">
        <v>109783886.54024939</v>
      </c>
      <c r="L11" s="331">
        <v>106440597.90501823</v>
      </c>
      <c r="M11" s="331">
        <v>97681933.879999995</v>
      </c>
      <c r="N11" s="331">
        <v>83086948</v>
      </c>
      <c r="O11" s="364"/>
    </row>
    <row r="12" spans="1:19" ht="18.600000000000001" customHeight="1">
      <c r="A12" s="5"/>
      <c r="C12" s="630" t="s">
        <v>899</v>
      </c>
      <c r="D12" s="630"/>
      <c r="E12" s="630"/>
      <c r="F12" s="630"/>
      <c r="G12" s="630"/>
      <c r="H12" s="330">
        <v>146788.28324000002</v>
      </c>
      <c r="I12" s="330">
        <v>578.84472799999992</v>
      </c>
      <c r="J12" s="330">
        <v>166075.13706436724</v>
      </c>
      <c r="K12" s="331">
        <v>10556404.403582742</v>
      </c>
      <c r="L12" s="331">
        <v>8997159.2821470425</v>
      </c>
      <c r="M12" s="331">
        <v>9529002.8499999996</v>
      </c>
      <c r="N12" s="331">
        <v>8078680</v>
      </c>
      <c r="O12" s="364"/>
    </row>
    <row r="13" spans="1:19" ht="18.600000000000001" customHeight="1">
      <c r="A13" s="5"/>
      <c r="C13" s="630" t="s">
        <v>900</v>
      </c>
      <c r="D13" s="630"/>
      <c r="E13" s="630"/>
      <c r="F13" s="630"/>
      <c r="G13" s="630"/>
      <c r="H13" s="330">
        <v>9785137.242132701</v>
      </c>
      <c r="I13" s="330">
        <v>11741717.92</v>
      </c>
      <c r="J13" s="330">
        <v>11709006.407611614</v>
      </c>
      <c r="K13" s="331">
        <v>75410.6335756146</v>
      </c>
      <c r="L13" s="331">
        <v>328472.8174123721</v>
      </c>
      <c r="M13" s="363">
        <v>458356</v>
      </c>
      <c r="N13" s="331">
        <v>1175040</v>
      </c>
      <c r="O13" s="364"/>
    </row>
    <row r="14" spans="1:19" ht="18.600000000000001" customHeight="1">
      <c r="A14" s="5"/>
      <c r="C14" s="630" t="s">
        <v>901</v>
      </c>
      <c r="D14" s="630"/>
      <c r="E14" s="630"/>
      <c r="F14" s="630"/>
      <c r="G14" s="630"/>
      <c r="H14" s="330">
        <v>7806966.1090000002</v>
      </c>
      <c r="I14" s="330">
        <v>8653797.3948579989</v>
      </c>
      <c r="J14" s="330">
        <v>8328494.8630120959</v>
      </c>
      <c r="K14" s="331">
        <v>7495129.6215566406</v>
      </c>
      <c r="L14" s="331">
        <v>5086079.0771489991</v>
      </c>
      <c r="M14" s="331">
        <v>4246274.5</v>
      </c>
      <c r="N14" s="331">
        <v>9446337</v>
      </c>
      <c r="O14" s="364"/>
    </row>
    <row r="15" spans="1:19">
      <c r="A15" s="5"/>
      <c r="C15" s="272"/>
      <c r="D15" s="272"/>
      <c r="E15" s="272"/>
      <c r="F15" s="272"/>
      <c r="G15" s="272"/>
      <c r="H15" s="272"/>
      <c r="I15" s="272"/>
      <c r="J15" s="272"/>
      <c r="K15" s="272"/>
      <c r="L15" s="272"/>
      <c r="M15" s="272"/>
    </row>
    <row r="16" spans="1:19" ht="18.600000000000001">
      <c r="A16" s="5"/>
      <c r="C16" s="305"/>
      <c r="D16" s="272"/>
      <c r="E16" s="272"/>
      <c r="F16" s="272"/>
      <c r="G16" s="272"/>
      <c r="H16" s="272"/>
      <c r="I16" s="272"/>
      <c r="J16" s="272"/>
      <c r="K16" s="272"/>
      <c r="L16" s="272"/>
      <c r="M16" s="272"/>
    </row>
    <row r="17" spans="1:15" ht="55.5" customHeight="1">
      <c r="A17" s="5"/>
      <c r="C17" s="727" t="s">
        <v>902</v>
      </c>
      <c r="D17" s="727"/>
      <c r="E17" s="727"/>
      <c r="F17" s="727"/>
      <c r="G17" s="727"/>
      <c r="H17" s="585">
        <v>2019</v>
      </c>
      <c r="I17" s="585">
        <v>2020</v>
      </c>
      <c r="J17" s="585">
        <v>2021</v>
      </c>
      <c r="K17" s="585">
        <v>2022</v>
      </c>
      <c r="L17" s="585">
        <v>2023</v>
      </c>
      <c r="M17" s="585">
        <v>2024</v>
      </c>
      <c r="N17" s="585">
        <v>2025</v>
      </c>
    </row>
    <row r="18" spans="1:15" ht="18.600000000000001">
      <c r="A18" s="5"/>
      <c r="C18" s="307"/>
      <c r="D18" s="307"/>
      <c r="E18" s="307"/>
      <c r="F18" s="307"/>
      <c r="G18" s="307"/>
      <c r="H18" s="307"/>
      <c r="I18" s="307"/>
      <c r="J18" s="307"/>
      <c r="K18" s="307"/>
      <c r="L18" s="307"/>
      <c r="M18" s="307"/>
      <c r="N18" s="307"/>
    </row>
    <row r="19" spans="1:15" ht="18.600000000000001" customHeight="1">
      <c r="A19" s="5"/>
      <c r="C19" s="758" t="s">
        <v>903</v>
      </c>
      <c r="D19" s="758"/>
      <c r="E19" s="758"/>
      <c r="F19" s="758"/>
      <c r="G19" s="758"/>
      <c r="H19" s="292"/>
      <c r="I19" s="292"/>
      <c r="J19" s="292"/>
      <c r="K19" s="273">
        <v>13942.111005256498</v>
      </c>
      <c r="L19" s="273">
        <v>89066.789963523581</v>
      </c>
      <c r="M19" s="273">
        <f>SUM(M20:M22)</f>
        <v>62031.06</v>
      </c>
      <c r="N19" s="273">
        <v>439627</v>
      </c>
    </row>
    <row r="20" spans="1:15" ht="18.600000000000001" customHeight="1">
      <c r="A20" s="5"/>
      <c r="C20" s="630" t="s">
        <v>904</v>
      </c>
      <c r="D20" s="630"/>
      <c r="E20" s="630"/>
      <c r="F20" s="332"/>
      <c r="G20" s="332"/>
      <c r="H20" s="333" t="s">
        <v>780</v>
      </c>
      <c r="I20" s="333" t="s">
        <v>780</v>
      </c>
      <c r="J20" s="333" t="s">
        <v>780</v>
      </c>
      <c r="K20" s="331">
        <v>0</v>
      </c>
      <c r="L20" s="331">
        <v>80629.69007112</v>
      </c>
      <c r="M20" s="331">
        <v>51467.29</v>
      </c>
      <c r="N20" s="331">
        <v>194088</v>
      </c>
    </row>
    <row r="21" spans="1:15" ht="18.600000000000001" customHeight="1">
      <c r="A21" s="5"/>
      <c r="C21" s="630" t="s">
        <v>905</v>
      </c>
      <c r="D21" s="630"/>
      <c r="E21" s="630"/>
      <c r="F21" s="332"/>
      <c r="G21" s="332"/>
      <c r="H21" s="334" t="s">
        <v>780</v>
      </c>
      <c r="I21" s="334" t="s">
        <v>780</v>
      </c>
      <c r="J21" s="334" t="s">
        <v>780</v>
      </c>
      <c r="K21" s="331">
        <f>1669.41564530717+4103.02660850984</f>
        <v>5772.4422538170102</v>
      </c>
      <c r="L21" s="331">
        <v>3400.0478891397147</v>
      </c>
      <c r="M21" s="331">
        <v>5848.49</v>
      </c>
      <c r="N21" s="331">
        <v>4657</v>
      </c>
    </row>
    <row r="22" spans="1:15" ht="18.600000000000001" customHeight="1">
      <c r="A22" s="5"/>
      <c r="C22" s="630" t="s">
        <v>906</v>
      </c>
      <c r="D22" s="630"/>
      <c r="E22" s="332"/>
      <c r="F22" s="332"/>
      <c r="G22" s="332"/>
      <c r="H22" s="334" t="s">
        <v>780</v>
      </c>
      <c r="I22" s="334" t="s">
        <v>780</v>
      </c>
      <c r="J22" s="334" t="s">
        <v>780</v>
      </c>
      <c r="K22" s="331">
        <v>8169.6687514394907</v>
      </c>
      <c r="L22" s="331">
        <v>5037.0520032638542</v>
      </c>
      <c r="M22" s="331">
        <v>4715.28</v>
      </c>
      <c r="N22" s="331">
        <v>240882</v>
      </c>
    </row>
    <row r="23" spans="1:15" ht="18.600000000000001">
      <c r="A23" s="5"/>
      <c r="C23" s="630"/>
      <c r="D23" s="630"/>
      <c r="E23" s="630"/>
      <c r="F23" s="630"/>
      <c r="G23" s="630"/>
      <c r="H23" s="334"/>
      <c r="I23" s="334"/>
      <c r="J23" s="334"/>
      <c r="K23" s="272"/>
      <c r="L23" s="272"/>
      <c r="M23" s="272"/>
      <c r="O23" s="253"/>
    </row>
    <row r="24" spans="1:15" ht="95.25" customHeight="1">
      <c r="A24" s="5"/>
      <c r="C24" s="630" t="s">
        <v>907</v>
      </c>
      <c r="D24" s="630"/>
      <c r="E24" s="630"/>
      <c r="F24" s="630"/>
      <c r="G24" s="630"/>
      <c r="H24" s="630"/>
      <c r="I24" s="630"/>
      <c r="J24" s="630"/>
      <c r="K24" s="630"/>
      <c r="L24" s="630"/>
      <c r="M24" s="630"/>
      <c r="N24" s="630"/>
    </row>
    <row r="25" spans="1:15" ht="18.600000000000001">
      <c r="A25" s="5"/>
      <c r="C25" s="322"/>
      <c r="D25" s="322"/>
      <c r="E25" s="322"/>
      <c r="F25" s="322"/>
      <c r="G25" s="322"/>
      <c r="H25" s="336"/>
      <c r="I25" s="336"/>
      <c r="J25" s="336"/>
      <c r="K25" s="336"/>
      <c r="L25" s="336"/>
      <c r="M25" s="272"/>
    </row>
    <row r="26" spans="1:15" ht="39.6" customHeight="1">
      <c r="A26" s="5"/>
      <c r="C26" s="727" t="s">
        <v>908</v>
      </c>
      <c r="D26" s="727"/>
      <c r="E26" s="727"/>
      <c r="F26" s="727"/>
      <c r="G26" s="727"/>
      <c r="H26" s="585">
        <v>2019</v>
      </c>
      <c r="I26" s="585">
        <v>2020</v>
      </c>
      <c r="J26" s="585">
        <v>2021</v>
      </c>
      <c r="K26" s="585">
        <v>2022</v>
      </c>
      <c r="L26" s="585">
        <v>2023</v>
      </c>
      <c r="M26" s="585">
        <v>2024</v>
      </c>
      <c r="N26" s="585">
        <v>2025</v>
      </c>
    </row>
    <row r="27" spans="1:15" ht="18.600000000000001">
      <c r="A27" s="5"/>
      <c r="C27" s="307"/>
      <c r="D27" s="307"/>
      <c r="E27" s="307"/>
      <c r="F27" s="307"/>
      <c r="G27" s="307"/>
      <c r="H27" s="307"/>
      <c r="I27" s="307"/>
      <c r="J27" s="307"/>
      <c r="K27" s="307"/>
      <c r="L27" s="307"/>
      <c r="M27" s="307"/>
      <c r="N27" s="307"/>
    </row>
    <row r="28" spans="1:15" ht="18.600000000000001" customHeight="1">
      <c r="A28" s="5"/>
      <c r="C28" s="758" t="s">
        <v>909</v>
      </c>
      <c r="D28" s="758"/>
      <c r="E28" s="758"/>
      <c r="F28" s="758"/>
      <c r="G28" s="758"/>
      <c r="H28" s="273">
        <v>5727142.1361111114</v>
      </c>
      <c r="I28" s="273">
        <v>5222196.6027777772</v>
      </c>
      <c r="J28" s="273">
        <v>5671158.2666666666</v>
      </c>
      <c r="K28" s="273">
        <v>5331748.3348675864</v>
      </c>
      <c r="L28" s="273">
        <v>5944633.9096228164</v>
      </c>
      <c r="M28" s="273">
        <v>5520471</v>
      </c>
      <c r="N28" s="148">
        <v>7612639</v>
      </c>
    </row>
    <row r="29" spans="1:15" ht="18.600000000000001" customHeight="1">
      <c r="A29" s="5"/>
      <c r="C29" s="761" t="s">
        <v>910</v>
      </c>
      <c r="D29" s="761"/>
      <c r="E29" s="761"/>
      <c r="F29" s="761"/>
      <c r="G29" s="761"/>
      <c r="H29" s="341" t="s">
        <v>780</v>
      </c>
      <c r="I29" s="341" t="s">
        <v>780</v>
      </c>
      <c r="J29" s="341" t="s">
        <v>780</v>
      </c>
      <c r="K29" s="331">
        <v>4219800.0298626255</v>
      </c>
      <c r="L29" s="331">
        <v>4446957.7525199139</v>
      </c>
      <c r="M29" s="331">
        <v>4361786</v>
      </c>
      <c r="N29" s="331">
        <v>3941898</v>
      </c>
    </row>
    <row r="30" spans="1:15" ht="18.600000000000001" customHeight="1">
      <c r="A30" s="5"/>
      <c r="C30" s="761" t="s">
        <v>911</v>
      </c>
      <c r="D30" s="761"/>
      <c r="E30" s="761"/>
      <c r="F30" s="761"/>
      <c r="G30" s="761"/>
      <c r="H30" s="341" t="s">
        <v>780</v>
      </c>
      <c r="I30" s="341" t="s">
        <v>780</v>
      </c>
      <c r="J30" s="341" t="s">
        <v>780</v>
      </c>
      <c r="K30" s="331">
        <v>0</v>
      </c>
      <c r="L30" s="331">
        <v>0</v>
      </c>
      <c r="M30" s="331">
        <v>0</v>
      </c>
      <c r="N30" s="331">
        <v>0</v>
      </c>
    </row>
    <row r="31" spans="1:15" ht="18.600000000000001" customHeight="1">
      <c r="A31" s="5"/>
      <c r="C31" s="761" t="s">
        <v>912</v>
      </c>
      <c r="D31" s="761"/>
      <c r="E31" s="761"/>
      <c r="F31" s="761"/>
      <c r="G31" s="761"/>
      <c r="H31" s="341" t="s">
        <v>780</v>
      </c>
      <c r="I31" s="341" t="s">
        <v>780</v>
      </c>
      <c r="J31" s="341" t="s">
        <v>780</v>
      </c>
      <c r="K31" s="331">
        <v>0</v>
      </c>
      <c r="L31" s="331">
        <v>0</v>
      </c>
      <c r="M31" s="331">
        <v>0</v>
      </c>
      <c r="N31" s="331">
        <v>0</v>
      </c>
    </row>
    <row r="32" spans="1:15" ht="18.600000000000001" customHeight="1">
      <c r="A32" s="5"/>
      <c r="C32" s="761" t="s">
        <v>913</v>
      </c>
      <c r="D32" s="761"/>
      <c r="E32" s="761"/>
      <c r="F32" s="761"/>
      <c r="G32" s="761"/>
      <c r="H32" s="341" t="s">
        <v>780</v>
      </c>
      <c r="I32" s="341" t="s">
        <v>780</v>
      </c>
      <c r="J32" s="341" t="s">
        <v>780</v>
      </c>
      <c r="K32" s="331">
        <v>1111948.3050049611</v>
      </c>
      <c r="L32" s="331">
        <v>1498608.1368346603</v>
      </c>
      <c r="M32" s="331">
        <v>1158684.496</v>
      </c>
      <c r="N32" s="331">
        <v>3670741</v>
      </c>
    </row>
    <row r="33" spans="1:16" ht="15.95">
      <c r="A33" s="5"/>
      <c r="C33" s="272"/>
      <c r="D33" s="342"/>
      <c r="E33" s="342"/>
      <c r="F33" s="342"/>
      <c r="G33" s="337"/>
      <c r="H33" s="338"/>
      <c r="I33" s="338"/>
      <c r="J33" s="272"/>
      <c r="K33" s="272"/>
      <c r="L33" s="272"/>
      <c r="M33" s="272"/>
    </row>
    <row r="34" spans="1:16" ht="18.600000000000001">
      <c r="A34" s="5"/>
      <c r="C34" s="339" t="s">
        <v>914</v>
      </c>
      <c r="D34" s="272"/>
      <c r="E34" s="272"/>
      <c r="F34" s="272"/>
      <c r="G34" s="272"/>
      <c r="H34" s="272"/>
      <c r="I34" s="272"/>
      <c r="J34" s="272"/>
      <c r="K34" s="272"/>
      <c r="L34" s="272"/>
      <c r="M34" s="272"/>
    </row>
    <row r="35" spans="1:16">
      <c r="A35" s="5"/>
      <c r="C35" s="272"/>
      <c r="D35" s="272"/>
      <c r="E35" s="272"/>
      <c r="F35" s="272"/>
      <c r="G35" s="272"/>
      <c r="H35" s="272"/>
      <c r="I35" s="272"/>
      <c r="J35" s="272"/>
      <c r="K35" s="272"/>
      <c r="L35" s="272"/>
      <c r="M35" s="272"/>
    </row>
    <row r="36" spans="1:16" ht="38.1" customHeight="1">
      <c r="A36" s="5"/>
      <c r="C36" s="727" t="s">
        <v>915</v>
      </c>
      <c r="D36" s="727"/>
      <c r="E36" s="727"/>
      <c r="F36" s="727"/>
      <c r="G36" s="727"/>
      <c r="H36" s="585">
        <v>2019</v>
      </c>
      <c r="I36" s="585">
        <v>2020</v>
      </c>
      <c r="J36" s="585">
        <v>2021</v>
      </c>
      <c r="K36" s="585">
        <v>2022</v>
      </c>
      <c r="L36" s="585">
        <v>2023</v>
      </c>
      <c r="M36" s="585">
        <v>2024</v>
      </c>
      <c r="N36" s="585">
        <v>2025</v>
      </c>
    </row>
    <row r="37" spans="1:16" ht="18.600000000000001">
      <c r="A37" s="5"/>
      <c r="C37" s="307"/>
      <c r="D37" s="307"/>
      <c r="E37" s="307"/>
      <c r="F37" s="307"/>
      <c r="G37" s="307"/>
      <c r="H37" s="307"/>
      <c r="I37" s="307"/>
      <c r="J37" s="307"/>
      <c r="K37" s="307"/>
      <c r="L37" s="307"/>
      <c r="M37" s="307"/>
      <c r="N37" s="307"/>
    </row>
    <row r="38" spans="1:16" ht="18.600000000000001">
      <c r="A38" s="5"/>
      <c r="C38" s="758" t="s">
        <v>916</v>
      </c>
      <c r="D38" s="758"/>
      <c r="E38" s="758"/>
      <c r="F38" s="758"/>
      <c r="G38" s="758"/>
      <c r="H38" s="273">
        <v>1704247.2250000001</v>
      </c>
      <c r="I38" s="273">
        <v>1624535.3305555556</v>
      </c>
      <c r="J38" s="273">
        <v>1795758.3638888889</v>
      </c>
      <c r="K38" s="273">
        <v>1636141.6772815012</v>
      </c>
      <c r="L38" s="273">
        <v>1152743.7286635195</v>
      </c>
      <c r="M38" s="273">
        <v>1233906</v>
      </c>
      <c r="N38" s="273">
        <v>1278895</v>
      </c>
    </row>
    <row r="39" spans="1:16" ht="18.600000000000001" customHeight="1">
      <c r="A39" s="5"/>
      <c r="C39" s="762" t="s">
        <v>917</v>
      </c>
      <c r="D39" s="762"/>
      <c r="E39" s="762"/>
      <c r="F39" s="762"/>
      <c r="G39" s="335"/>
      <c r="H39" s="343">
        <v>630870.11111111112</v>
      </c>
      <c r="I39" s="343">
        <v>601686</v>
      </c>
      <c r="J39" s="343">
        <v>668507.85833333328</v>
      </c>
      <c r="K39" s="331">
        <v>623903.74999999988</v>
      </c>
      <c r="L39" s="331">
        <v>592179.6596763744</v>
      </c>
      <c r="M39" s="331" t="s">
        <v>918</v>
      </c>
      <c r="N39" s="331">
        <v>613763</v>
      </c>
    </row>
    <row r="40" spans="1:16" ht="18.600000000000001" customHeight="1">
      <c r="A40" s="5"/>
      <c r="C40" s="761" t="s">
        <v>919</v>
      </c>
      <c r="D40" s="761"/>
      <c r="E40" s="761"/>
      <c r="F40" s="761"/>
      <c r="G40" s="335"/>
      <c r="H40" s="343" t="s">
        <v>780</v>
      </c>
      <c r="I40" s="343" t="s">
        <v>780</v>
      </c>
      <c r="J40" s="343" t="s">
        <v>780</v>
      </c>
      <c r="K40" s="331">
        <v>0</v>
      </c>
      <c r="L40" s="331">
        <v>0</v>
      </c>
      <c r="M40" s="331">
        <v>0</v>
      </c>
      <c r="N40" s="331">
        <v>0</v>
      </c>
    </row>
    <row r="41" spans="1:16" ht="18.600000000000001" customHeight="1">
      <c r="A41" s="5"/>
      <c r="C41" s="761" t="s">
        <v>920</v>
      </c>
      <c r="D41" s="761"/>
      <c r="E41" s="761"/>
      <c r="F41" s="761"/>
      <c r="G41" s="335"/>
      <c r="H41" s="343" t="s">
        <v>780</v>
      </c>
      <c r="I41" s="343" t="s">
        <v>780</v>
      </c>
      <c r="J41" s="343" t="s">
        <v>780</v>
      </c>
      <c r="K41" s="331">
        <v>0</v>
      </c>
      <c r="L41" s="331">
        <v>0</v>
      </c>
      <c r="M41" s="331">
        <v>0</v>
      </c>
      <c r="N41" s="331">
        <v>0</v>
      </c>
      <c r="O41" s="253"/>
    </row>
    <row r="42" spans="1:16" ht="18.600000000000001" customHeight="1">
      <c r="A42" s="5"/>
      <c r="C42" s="761" t="s">
        <v>921</v>
      </c>
      <c r="D42" s="761"/>
      <c r="E42" s="761"/>
      <c r="F42" s="340"/>
      <c r="G42" s="335"/>
      <c r="H42" s="343">
        <v>1045591.225</v>
      </c>
      <c r="I42" s="343">
        <v>1022849.3305555555</v>
      </c>
      <c r="J42" s="343">
        <v>1127250.5055555555</v>
      </c>
      <c r="K42" s="331">
        <v>1012237.9272815014</v>
      </c>
      <c r="L42" s="331">
        <v>560564.06898714509</v>
      </c>
      <c r="M42" s="331">
        <v>604637.44999999995</v>
      </c>
      <c r="N42" s="331">
        <v>665132</v>
      </c>
      <c r="P42" s="253"/>
    </row>
    <row r="43" spans="1:16">
      <c r="A43" s="5"/>
      <c r="C43" s="272"/>
      <c r="D43" s="272"/>
      <c r="E43" s="272"/>
      <c r="F43" s="272"/>
      <c r="G43" s="272"/>
      <c r="H43" s="272"/>
      <c r="I43" s="272"/>
      <c r="J43" s="272"/>
      <c r="K43" s="272"/>
      <c r="L43" s="272"/>
      <c r="M43" s="272"/>
    </row>
    <row r="44" spans="1:16" ht="40.5" customHeight="1">
      <c r="A44" s="5"/>
      <c r="C44" s="727" t="s">
        <v>922</v>
      </c>
      <c r="D44" s="727"/>
      <c r="E44" s="727"/>
      <c r="F44" s="727"/>
      <c r="G44" s="727"/>
      <c r="H44" s="585">
        <v>2019</v>
      </c>
      <c r="I44" s="585">
        <v>2020</v>
      </c>
      <c r="J44" s="585">
        <v>2021</v>
      </c>
      <c r="K44" s="585">
        <v>2022</v>
      </c>
      <c r="L44" s="585">
        <v>2023</v>
      </c>
      <c r="M44" s="585">
        <v>2024</v>
      </c>
      <c r="N44" s="585">
        <v>2025</v>
      </c>
    </row>
    <row r="45" spans="1:16" ht="18.600000000000001">
      <c r="A45" s="5"/>
      <c r="C45" s="307"/>
      <c r="D45" s="307"/>
      <c r="E45" s="307"/>
      <c r="F45" s="307"/>
      <c r="G45" s="307"/>
      <c r="H45" s="307"/>
      <c r="I45" s="307"/>
      <c r="J45" s="307"/>
      <c r="K45" s="307"/>
      <c r="L45" s="307"/>
      <c r="M45" s="307"/>
      <c r="N45" s="307"/>
    </row>
    <row r="46" spans="1:16" ht="18.600000000000001">
      <c r="A46" s="5"/>
      <c r="C46" s="758" t="s">
        <v>923</v>
      </c>
      <c r="D46" s="758"/>
      <c r="E46" s="758"/>
      <c r="F46" s="758"/>
      <c r="G46" s="758"/>
      <c r="H46" s="273">
        <v>187802332.87</v>
      </c>
      <c r="I46" s="273">
        <v>186882892.21229154</v>
      </c>
      <c r="J46" s="273">
        <v>188512343.04362148</v>
      </c>
      <c r="K46" s="273">
        <v>187376559.76577294</v>
      </c>
      <c r="L46" s="273">
        <v>175095185.90915099</v>
      </c>
      <c r="M46" s="273">
        <v>172885362</v>
      </c>
      <c r="N46" s="273">
        <v>168343900</v>
      </c>
      <c r="O46" s="253"/>
    </row>
    <row r="47" spans="1:16" ht="18.600000000000001">
      <c r="A47" s="5"/>
      <c r="C47" s="762" t="s">
        <v>924</v>
      </c>
      <c r="D47" s="762"/>
      <c r="E47" s="762"/>
      <c r="F47" s="762"/>
      <c r="G47" s="335"/>
      <c r="H47" s="343" t="s">
        <v>780</v>
      </c>
      <c r="I47" s="343" t="s">
        <v>780</v>
      </c>
      <c r="J47" s="343" t="s">
        <v>780</v>
      </c>
      <c r="K47" s="331">
        <v>120013255.25873443</v>
      </c>
      <c r="L47" s="331">
        <v>113495313.51401006</v>
      </c>
      <c r="M47" s="331">
        <v>105113145</v>
      </c>
      <c r="N47" s="331">
        <v>145558460</v>
      </c>
    </row>
    <row r="48" spans="1:16" ht="18.600000000000001">
      <c r="A48" s="5"/>
      <c r="C48" s="761" t="s">
        <v>925</v>
      </c>
      <c r="D48" s="761"/>
      <c r="E48" s="761"/>
      <c r="F48" s="761"/>
      <c r="G48" s="335"/>
      <c r="H48" s="343" t="s">
        <v>780</v>
      </c>
      <c r="I48" s="343" t="s">
        <v>780</v>
      </c>
      <c r="J48" s="343" t="s">
        <v>780</v>
      </c>
      <c r="K48" s="344">
        <v>0.64</v>
      </c>
      <c r="L48" s="344">
        <v>0.6481920843494674</v>
      </c>
      <c r="M48" s="344">
        <v>0.61</v>
      </c>
      <c r="N48" s="344">
        <v>0.86</v>
      </c>
    </row>
    <row r="49" spans="1:14" ht="18.600000000000001">
      <c r="A49" s="5"/>
      <c r="C49" s="761"/>
      <c r="D49" s="761"/>
      <c r="E49" s="761"/>
      <c r="F49" s="761"/>
      <c r="G49" s="335"/>
      <c r="H49" s="343"/>
      <c r="I49" s="343"/>
      <c r="J49" s="343"/>
      <c r="K49" s="331"/>
      <c r="L49" s="331"/>
      <c r="M49" s="272"/>
    </row>
    <row r="50" spans="1:14" ht="21.6" thickBot="1">
      <c r="A50" s="5"/>
      <c r="C50" s="633" t="s">
        <v>926</v>
      </c>
      <c r="D50" s="633"/>
      <c r="E50" s="633"/>
      <c r="F50" s="633"/>
      <c r="G50" s="633"/>
      <c r="H50" s="633"/>
      <c r="I50" s="633"/>
      <c r="J50" s="633"/>
      <c r="K50" s="633"/>
      <c r="L50" s="633"/>
      <c r="M50" s="321"/>
      <c r="N50" s="321"/>
    </row>
    <row r="51" spans="1:14" ht="18.600000000000001" customHeight="1">
      <c r="A51" s="5"/>
      <c r="C51" s="631" t="s">
        <v>927</v>
      </c>
      <c r="D51" s="631"/>
      <c r="E51" s="631"/>
      <c r="F51" s="631"/>
      <c r="G51" s="631"/>
      <c r="H51" s="631"/>
      <c r="I51" s="631"/>
      <c r="J51" s="631"/>
      <c r="K51" s="631"/>
      <c r="L51" s="331"/>
      <c r="M51" s="272"/>
    </row>
    <row r="52" spans="1:14" ht="18.600000000000001">
      <c r="A52" s="5"/>
      <c r="C52" s="340"/>
      <c r="D52" s="340"/>
      <c r="E52" s="340"/>
      <c r="F52" s="340"/>
      <c r="G52" s="335"/>
      <c r="H52" s="343"/>
      <c r="I52" s="343"/>
      <c r="J52" s="343"/>
      <c r="K52" s="331"/>
      <c r="L52" s="331"/>
      <c r="M52" s="272"/>
    </row>
    <row r="53" spans="1:14" ht="21.6" thickBot="1">
      <c r="A53" s="5"/>
      <c r="C53" s="633" t="s">
        <v>928</v>
      </c>
      <c r="D53" s="633"/>
      <c r="E53" s="633"/>
      <c r="F53" s="633"/>
      <c r="G53" s="633"/>
      <c r="H53" s="633"/>
      <c r="I53" s="633"/>
      <c r="J53" s="633"/>
      <c r="K53" s="633"/>
      <c r="L53" s="633"/>
      <c r="M53" s="321"/>
      <c r="N53" s="321"/>
    </row>
    <row r="54" spans="1:14" ht="21.75" customHeight="1">
      <c r="A54" s="5"/>
      <c r="C54" s="654" t="s">
        <v>929</v>
      </c>
      <c r="D54" s="654"/>
      <c r="E54" s="654"/>
      <c r="F54" s="654"/>
      <c r="G54" s="654"/>
      <c r="H54" s="654"/>
      <c r="I54" s="654"/>
      <c r="J54" s="654"/>
      <c r="K54" s="654"/>
      <c r="L54" s="654"/>
      <c r="M54" s="654"/>
    </row>
    <row r="55" spans="1:14">
      <c r="A55" s="5"/>
    </row>
    <row r="56" spans="1:14" ht="21">
      <c r="A56" s="5"/>
      <c r="C56" s="13" t="s">
        <v>930</v>
      </c>
      <c r="D56" s="10"/>
      <c r="E56" s="10"/>
      <c r="F56" s="10"/>
      <c r="G56" s="10"/>
      <c r="H56" s="10"/>
      <c r="I56" s="10"/>
      <c r="J56" s="10"/>
      <c r="K56" s="10"/>
      <c r="L56" s="10"/>
      <c r="M56" s="10"/>
      <c r="N56" s="10"/>
    </row>
    <row r="57" spans="1:14">
      <c r="A57" s="5"/>
    </row>
    <row r="58" spans="1:14" ht="42" customHeight="1">
      <c r="A58" s="5"/>
      <c r="C58" s="727" t="s">
        <v>931</v>
      </c>
      <c r="D58" s="727"/>
      <c r="E58" s="727"/>
      <c r="F58" s="727"/>
      <c r="G58" s="727"/>
      <c r="H58" s="585">
        <v>2019</v>
      </c>
      <c r="I58" s="585">
        <v>2020</v>
      </c>
      <c r="J58" s="585">
        <v>2021</v>
      </c>
      <c r="K58" s="585">
        <v>2022</v>
      </c>
      <c r="L58" s="585">
        <v>2023</v>
      </c>
      <c r="M58" s="585">
        <v>2024</v>
      </c>
      <c r="N58" s="585">
        <v>2025</v>
      </c>
    </row>
    <row r="59" spans="1:14" ht="21.75" customHeight="1">
      <c r="A59" s="5"/>
      <c r="C59" s="323" t="s">
        <v>932</v>
      </c>
      <c r="D59" s="272"/>
      <c r="E59" s="272"/>
      <c r="F59" s="272"/>
      <c r="G59" s="272"/>
      <c r="H59" s="345" t="s">
        <v>780</v>
      </c>
      <c r="I59" s="345" t="s">
        <v>780</v>
      </c>
      <c r="J59" s="345" t="s">
        <v>780</v>
      </c>
      <c r="K59" s="346">
        <v>5890110.0382134048</v>
      </c>
      <c r="L59" s="346">
        <v>4149877.4228566801</v>
      </c>
      <c r="M59" s="346">
        <v>4442063.57</v>
      </c>
      <c r="N59" s="346">
        <v>4604022</v>
      </c>
    </row>
    <row r="60" spans="1:14" ht="18.600000000000001">
      <c r="A60" s="5"/>
      <c r="C60" s="323"/>
      <c r="D60" s="272"/>
      <c r="E60" s="272"/>
      <c r="F60" s="272"/>
      <c r="G60" s="272"/>
      <c r="H60" s="347"/>
      <c r="I60" s="347"/>
      <c r="J60" s="347"/>
      <c r="K60" s="347"/>
      <c r="L60" s="347"/>
      <c r="M60" s="272"/>
    </row>
    <row r="61" spans="1:14" ht="18.600000000000001">
      <c r="A61" s="5"/>
      <c r="C61" s="339" t="s">
        <v>933</v>
      </c>
      <c r="D61" s="272"/>
      <c r="E61" s="272"/>
      <c r="F61" s="272"/>
      <c r="G61" s="272"/>
      <c r="H61" s="347"/>
      <c r="I61" s="347"/>
      <c r="J61" s="347"/>
      <c r="K61" s="347"/>
      <c r="L61" s="347"/>
      <c r="M61" s="272"/>
    </row>
    <row r="62" spans="1:14" ht="18.600000000000001">
      <c r="C62" s="323"/>
      <c r="D62" s="272"/>
      <c r="E62" s="272"/>
      <c r="F62" s="272"/>
      <c r="G62" s="272"/>
      <c r="H62" s="347"/>
      <c r="I62" s="347"/>
      <c r="J62" s="347"/>
      <c r="K62" s="347"/>
      <c r="L62" s="347"/>
      <c r="M62" s="272"/>
    </row>
    <row r="63" spans="1:14" ht="21.6" thickBot="1">
      <c r="C63" s="633" t="s">
        <v>934</v>
      </c>
      <c r="D63" s="633"/>
      <c r="E63" s="633"/>
      <c r="F63" s="633"/>
      <c r="G63" s="633"/>
      <c r="H63" s="633"/>
      <c r="I63" s="633"/>
      <c r="J63" s="633"/>
      <c r="K63" s="633"/>
      <c r="L63" s="633"/>
      <c r="M63" s="321"/>
      <c r="N63" s="321"/>
    </row>
    <row r="64" spans="1:14" ht="21" customHeight="1">
      <c r="C64" s="654" t="s">
        <v>935</v>
      </c>
      <c r="D64" s="654"/>
      <c r="E64" s="654"/>
      <c r="F64" s="654"/>
      <c r="G64" s="654"/>
      <c r="H64" s="654"/>
      <c r="I64" s="654"/>
      <c r="J64" s="654"/>
      <c r="K64" s="654"/>
      <c r="L64" s="654"/>
      <c r="M64" s="654"/>
    </row>
    <row r="65" spans="3:14" ht="18.600000000000001">
      <c r="C65" s="323"/>
      <c r="D65" s="272"/>
      <c r="E65" s="272"/>
      <c r="F65" s="272"/>
      <c r="G65" s="272"/>
      <c r="H65" s="347"/>
      <c r="I65" s="347"/>
      <c r="J65" s="347"/>
      <c r="K65" s="347"/>
      <c r="L65" s="347"/>
      <c r="M65" s="272"/>
    </row>
    <row r="66" spans="3:14" ht="21.6" thickBot="1">
      <c r="C66" s="633" t="s">
        <v>936</v>
      </c>
      <c r="D66" s="633"/>
      <c r="E66" s="633"/>
      <c r="F66" s="633"/>
      <c r="G66" s="633"/>
      <c r="H66" s="633"/>
      <c r="I66" s="633"/>
      <c r="J66" s="633"/>
      <c r="K66" s="633"/>
      <c r="L66" s="633"/>
      <c r="M66" s="321"/>
      <c r="N66" s="321"/>
    </row>
    <row r="67" spans="3:14" ht="21.75" customHeight="1">
      <c r="C67" s="654" t="s">
        <v>937</v>
      </c>
      <c r="D67" s="654"/>
      <c r="E67" s="654"/>
      <c r="F67" s="654"/>
      <c r="G67" s="654"/>
      <c r="H67" s="654"/>
      <c r="I67" s="654"/>
      <c r="J67" s="654"/>
      <c r="K67" s="654"/>
      <c r="L67" s="654"/>
      <c r="M67" s="654"/>
    </row>
    <row r="68" spans="3:14" ht="18.600000000000001">
      <c r="C68" s="327"/>
      <c r="D68" s="327"/>
      <c r="E68" s="327"/>
      <c r="F68" s="327"/>
      <c r="G68" s="327"/>
      <c r="H68" s="327"/>
      <c r="I68" s="327"/>
      <c r="J68" s="327"/>
      <c r="K68" s="327"/>
      <c r="L68" s="327"/>
      <c r="M68" s="327"/>
    </row>
    <row r="69" spans="3:14" ht="21">
      <c r="C69" s="13" t="s">
        <v>938</v>
      </c>
      <c r="D69" s="10"/>
      <c r="E69" s="10"/>
      <c r="F69" s="10"/>
      <c r="G69" s="10"/>
      <c r="H69" s="10"/>
      <c r="I69" s="10"/>
      <c r="J69" s="10"/>
      <c r="K69" s="10"/>
      <c r="L69" s="10"/>
      <c r="M69" s="10"/>
      <c r="N69" s="566"/>
    </row>
    <row r="70" spans="3:14" ht="18.600000000000001">
      <c r="C70" s="756"/>
      <c r="D70" s="756"/>
      <c r="E70" s="756"/>
      <c r="F70" s="756"/>
      <c r="G70" s="756"/>
      <c r="H70" s="756"/>
      <c r="I70" s="756"/>
      <c r="J70" s="756"/>
      <c r="K70" s="756"/>
      <c r="L70" s="756"/>
      <c r="M70" s="756"/>
    </row>
    <row r="71" spans="3:14" ht="33.75" customHeight="1">
      <c r="C71" s="727" t="s">
        <v>939</v>
      </c>
      <c r="D71" s="727"/>
      <c r="E71" s="727"/>
      <c r="F71" s="727"/>
      <c r="G71" s="727"/>
      <c r="H71" s="585">
        <v>2019</v>
      </c>
      <c r="I71" s="585">
        <v>2020</v>
      </c>
      <c r="J71" s="585">
        <v>2021</v>
      </c>
      <c r="K71" s="585">
        <v>2022</v>
      </c>
      <c r="L71" s="585">
        <v>2023</v>
      </c>
      <c r="M71" s="585">
        <v>2024</v>
      </c>
      <c r="N71" s="585">
        <v>2025</v>
      </c>
    </row>
    <row r="72" spans="3:14" ht="21.75" customHeight="1">
      <c r="C72" s="332" t="s">
        <v>940</v>
      </c>
      <c r="D72" s="272"/>
      <c r="E72" s="272"/>
      <c r="F72" s="272"/>
      <c r="G72" s="272"/>
      <c r="H72" s="346">
        <v>187802332.87</v>
      </c>
      <c r="I72" s="346">
        <v>186882892.21229154</v>
      </c>
      <c r="J72" s="346">
        <v>188512343.04362148</v>
      </c>
      <c r="K72" s="346">
        <v>187376559.76577294</v>
      </c>
      <c r="L72" s="346">
        <v>175095185.90915096</v>
      </c>
      <c r="M72" s="346">
        <v>172885362</v>
      </c>
      <c r="N72" s="346">
        <v>168343900</v>
      </c>
    </row>
    <row r="73" spans="3:14" ht="18.600000000000001">
      <c r="C73" s="332" t="s">
        <v>941</v>
      </c>
      <c r="D73" s="301"/>
      <c r="E73" s="301"/>
      <c r="F73" s="301"/>
      <c r="G73" s="301"/>
      <c r="H73" s="350">
        <v>11.18040363943914</v>
      </c>
      <c r="I73" s="350">
        <v>11.613281324148836</v>
      </c>
      <c r="J73" s="350">
        <v>11.172973529675163</v>
      </c>
      <c r="K73" s="350">
        <v>11.308428770393277</v>
      </c>
      <c r="L73" s="350">
        <v>11.073488888109374</v>
      </c>
      <c r="M73" s="350">
        <v>10.87</v>
      </c>
      <c r="N73" s="350">
        <v>11.16</v>
      </c>
    </row>
    <row r="74" spans="3:14" ht="21">
      <c r="C74" s="301"/>
      <c r="D74" s="301"/>
      <c r="E74" s="301"/>
      <c r="F74" s="301"/>
      <c r="G74" s="301"/>
      <c r="H74" s="301"/>
      <c r="I74" s="301"/>
      <c r="J74" s="301"/>
      <c r="K74" s="301"/>
      <c r="L74" s="301"/>
      <c r="M74" s="301"/>
      <c r="N74" s="328"/>
    </row>
    <row r="75" spans="3:14" ht="39.6" customHeight="1">
      <c r="C75" s="727" t="s">
        <v>942</v>
      </c>
      <c r="D75" s="727"/>
      <c r="E75" s="727"/>
      <c r="F75" s="727"/>
      <c r="G75" s="727"/>
      <c r="H75" s="585">
        <v>2019</v>
      </c>
      <c r="I75" s="585">
        <v>2020</v>
      </c>
      <c r="J75" s="585">
        <v>2021</v>
      </c>
      <c r="K75" s="585">
        <v>2022</v>
      </c>
      <c r="L75" s="585">
        <v>2023</v>
      </c>
      <c r="M75" s="585">
        <v>2024</v>
      </c>
      <c r="N75" s="585">
        <v>2025</v>
      </c>
    </row>
    <row r="76" spans="3:14" ht="21.75" customHeight="1">
      <c r="C76" s="332" t="s">
        <v>943</v>
      </c>
      <c r="D76" s="272"/>
      <c r="E76" s="272"/>
      <c r="F76" s="272"/>
      <c r="G76" s="272"/>
      <c r="H76" s="346">
        <v>16797455.523655944</v>
      </c>
      <c r="I76" s="346">
        <v>16092169.559664791</v>
      </c>
      <c r="J76" s="346">
        <v>16872173.065024901</v>
      </c>
      <c r="K76" s="346">
        <v>16569637</v>
      </c>
      <c r="L76" s="601">
        <v>15812106.525834799</v>
      </c>
      <c r="M76" s="601">
        <v>15907195.15</v>
      </c>
      <c r="N76" s="601">
        <v>15077873.029999999</v>
      </c>
    </row>
    <row r="77" spans="3:14" ht="18.600000000000001">
      <c r="C77" s="301"/>
      <c r="D77" s="301"/>
      <c r="E77" s="301"/>
      <c r="F77" s="301"/>
      <c r="G77" s="301"/>
      <c r="H77" s="301"/>
      <c r="I77" s="301"/>
      <c r="J77" s="301"/>
      <c r="K77" s="301"/>
      <c r="L77" s="301"/>
      <c r="M77" s="301"/>
      <c r="N77" s="301"/>
    </row>
    <row r="78" spans="3:14" ht="18.95" thickBot="1">
      <c r="C78" s="633" t="s">
        <v>944</v>
      </c>
      <c r="D78" s="633"/>
      <c r="E78" s="633"/>
      <c r="F78" s="633"/>
      <c r="G78" s="633"/>
      <c r="H78" s="633"/>
      <c r="I78" s="633"/>
      <c r="J78" s="633"/>
      <c r="K78" s="633"/>
      <c r="L78" s="633"/>
      <c r="M78" s="633"/>
      <c r="N78" s="382"/>
    </row>
    <row r="79" spans="3:14" ht="18.600000000000001">
      <c r="C79" s="602" t="s">
        <v>945</v>
      </c>
      <c r="D79" s="272"/>
      <c r="E79" s="272"/>
      <c r="F79" s="272"/>
      <c r="G79" s="272"/>
      <c r="H79" s="272"/>
      <c r="I79" s="272"/>
      <c r="J79" s="272"/>
      <c r="K79" s="272"/>
      <c r="L79" s="272"/>
      <c r="M79" s="272"/>
      <c r="N79" s="270"/>
    </row>
    <row r="80" spans="3:14" ht="18.600000000000001">
      <c r="C80" s="272"/>
      <c r="D80" s="308"/>
      <c r="E80" s="272"/>
      <c r="F80" s="272"/>
      <c r="G80" s="272"/>
      <c r="H80" s="272"/>
      <c r="I80" s="272"/>
      <c r="J80" s="272"/>
      <c r="K80" s="272"/>
      <c r="L80" s="272"/>
      <c r="M80" s="272"/>
      <c r="N80" s="272"/>
    </row>
    <row r="81" spans="3:14" ht="18.95" thickBot="1">
      <c r="C81" s="633" t="s">
        <v>946</v>
      </c>
      <c r="D81" s="633"/>
      <c r="E81" s="633"/>
      <c r="F81" s="633"/>
      <c r="G81" s="633"/>
      <c r="H81" s="633"/>
      <c r="I81" s="633"/>
      <c r="J81" s="633"/>
      <c r="K81" s="633"/>
      <c r="L81" s="633"/>
      <c r="M81" s="633"/>
      <c r="N81" s="382"/>
    </row>
    <row r="82" spans="3:14" ht="18.600000000000001">
      <c r="C82" s="603" t="s">
        <v>947</v>
      </c>
      <c r="D82" s="272"/>
      <c r="E82" s="272"/>
      <c r="F82" s="272"/>
      <c r="G82" s="272"/>
      <c r="H82" s="272"/>
      <c r="I82" s="272"/>
      <c r="J82" s="272"/>
      <c r="K82" s="272"/>
      <c r="L82" s="272"/>
      <c r="M82" s="272"/>
      <c r="N82" s="332"/>
    </row>
    <row r="83" spans="3:14" ht="18.600000000000001">
      <c r="C83" s="603" t="s">
        <v>948</v>
      </c>
      <c r="D83" s="272"/>
      <c r="E83" s="272"/>
      <c r="F83" s="272"/>
      <c r="G83" s="272"/>
      <c r="H83" s="272"/>
      <c r="I83" s="272"/>
      <c r="J83" s="272"/>
      <c r="K83" s="272"/>
      <c r="L83" s="272"/>
      <c r="M83" s="272"/>
    </row>
    <row r="84" spans="3:14">
      <c r="C84" s="272"/>
      <c r="D84" s="272"/>
      <c r="E84" s="272"/>
      <c r="F84" s="272"/>
      <c r="G84" s="272"/>
      <c r="H84" s="272"/>
      <c r="I84" s="272"/>
      <c r="J84" s="272"/>
      <c r="K84" s="272"/>
      <c r="L84" s="272"/>
      <c r="M84" s="272"/>
    </row>
    <row r="85" spans="3:14" ht="21">
      <c r="C85" s="13" t="s">
        <v>949</v>
      </c>
      <c r="D85" s="13"/>
      <c r="E85" s="13"/>
      <c r="F85" s="13"/>
      <c r="G85" s="13"/>
      <c r="H85" s="13"/>
      <c r="I85" s="13"/>
      <c r="J85" s="13"/>
      <c r="K85" s="13"/>
      <c r="L85" s="13"/>
      <c r="M85" s="13"/>
      <c r="N85" s="566"/>
    </row>
    <row r="86" spans="3:14" ht="15.95">
      <c r="C86" s="351"/>
      <c r="D86" s="351"/>
      <c r="E86" s="351"/>
      <c r="F86" s="351"/>
      <c r="G86" s="352"/>
      <c r="H86" s="338"/>
      <c r="I86" s="338"/>
      <c r="J86" s="338"/>
      <c r="K86" s="338"/>
      <c r="L86" s="338"/>
      <c r="M86" s="338"/>
    </row>
    <row r="87" spans="3:14" ht="18.95" thickBot="1">
      <c r="C87" s="633" t="s">
        <v>950</v>
      </c>
      <c r="D87" s="633"/>
      <c r="E87" s="633"/>
      <c r="F87" s="633"/>
      <c r="G87" s="633"/>
      <c r="H87" s="633"/>
      <c r="I87" s="633"/>
      <c r="J87" s="633"/>
      <c r="K87" s="633"/>
      <c r="L87" s="633"/>
      <c r="M87" s="633"/>
      <c r="N87" s="382"/>
    </row>
    <row r="88" spans="3:14" ht="29.45" customHeight="1">
      <c r="C88" s="640" t="s">
        <v>951</v>
      </c>
      <c r="D88" s="640"/>
      <c r="E88" s="640"/>
      <c r="F88" s="640"/>
      <c r="G88" s="640"/>
      <c r="H88" s="640"/>
      <c r="I88" s="640"/>
      <c r="J88" s="640"/>
      <c r="K88" s="640"/>
      <c r="L88" s="640"/>
      <c r="M88" s="640"/>
      <c r="N88" s="640"/>
    </row>
    <row r="89" spans="3:14" ht="26.45" customHeight="1">
      <c r="C89" s="641"/>
      <c r="D89" s="641"/>
      <c r="E89" s="641"/>
      <c r="F89" s="641"/>
      <c r="G89" s="641"/>
      <c r="H89" s="641"/>
      <c r="I89" s="641"/>
      <c r="J89" s="641"/>
      <c r="K89" s="641"/>
      <c r="L89" s="641"/>
      <c r="M89" s="641"/>
      <c r="N89" s="641"/>
    </row>
    <row r="90" spans="3:14" ht="18.600000000000001">
      <c r="C90" s="309"/>
      <c r="D90" s="309"/>
      <c r="E90" s="309"/>
      <c r="F90" s="309"/>
      <c r="G90" s="309"/>
      <c r="H90" s="309"/>
      <c r="I90" s="309"/>
      <c r="J90" s="309"/>
      <c r="K90" s="309"/>
      <c r="L90" s="309"/>
      <c r="M90" s="309"/>
    </row>
    <row r="91" spans="3:14" ht="18.95" customHeight="1" thickBot="1">
      <c r="C91" s="633" t="s">
        <v>952</v>
      </c>
      <c r="D91" s="633"/>
      <c r="E91" s="633"/>
      <c r="F91" s="633"/>
      <c r="G91" s="633"/>
      <c r="H91" s="633"/>
      <c r="I91" s="633"/>
      <c r="J91" s="633"/>
      <c r="K91" s="633"/>
      <c r="L91" s="633"/>
      <c r="M91" s="633"/>
      <c r="N91" s="382"/>
    </row>
    <row r="92" spans="3:14" ht="18.600000000000001">
      <c r="C92" s="602" t="s">
        <v>953</v>
      </c>
      <c r="D92" s="353"/>
      <c r="E92" s="353"/>
      <c r="F92" s="353"/>
      <c r="G92" s="352"/>
      <c r="H92" s="338"/>
      <c r="I92" s="338"/>
      <c r="J92" s="338"/>
      <c r="K92" s="338"/>
      <c r="L92" s="338"/>
      <c r="M92" s="338"/>
    </row>
    <row r="93" spans="3:14" ht="15.95">
      <c r="C93" s="351"/>
      <c r="D93" s="351"/>
      <c r="E93" s="351"/>
      <c r="F93" s="351"/>
      <c r="G93" s="352"/>
      <c r="H93" s="338"/>
      <c r="I93" s="338"/>
      <c r="J93" s="338"/>
      <c r="K93" s="338"/>
      <c r="L93" s="338"/>
      <c r="M93" s="338"/>
    </row>
    <row r="94" spans="3:14" ht="18" customHeight="1" thickBot="1">
      <c r="C94" s="633" t="s">
        <v>954</v>
      </c>
      <c r="D94" s="633"/>
      <c r="E94" s="633"/>
      <c r="F94" s="633"/>
      <c r="G94" s="633"/>
      <c r="H94" s="633"/>
      <c r="I94" s="633"/>
      <c r="J94" s="633"/>
      <c r="K94" s="633"/>
      <c r="L94" s="633"/>
      <c r="M94" s="633"/>
      <c r="N94" s="382"/>
    </row>
    <row r="95" spans="3:14" ht="22.5" customHeight="1">
      <c r="C95" s="602" t="s">
        <v>937</v>
      </c>
      <c r="D95" s="272"/>
      <c r="E95" s="272"/>
      <c r="F95" s="272"/>
      <c r="G95" s="272"/>
      <c r="H95" s="272"/>
      <c r="I95" s="272"/>
      <c r="J95" s="272"/>
      <c r="K95" s="272"/>
      <c r="L95" s="272"/>
      <c r="M95" s="272"/>
    </row>
    <row r="96" spans="3:14" ht="15.95">
      <c r="C96" s="351"/>
      <c r="D96" s="351"/>
      <c r="E96" s="351"/>
      <c r="F96" s="351"/>
      <c r="G96" s="352"/>
      <c r="H96" s="338"/>
      <c r="I96" s="338"/>
      <c r="J96" s="338"/>
      <c r="K96" s="338"/>
      <c r="L96" s="338"/>
      <c r="M96" s="338"/>
    </row>
    <row r="97" spans="3:14" ht="21" customHeight="1" thickBot="1">
      <c r="C97" s="633" t="s">
        <v>955</v>
      </c>
      <c r="D97" s="633"/>
      <c r="E97" s="633"/>
      <c r="F97" s="633"/>
      <c r="G97" s="633"/>
      <c r="H97" s="633"/>
      <c r="I97" s="633"/>
      <c r="J97" s="633"/>
      <c r="K97" s="633"/>
      <c r="L97" s="633"/>
      <c r="M97" s="633"/>
      <c r="N97" s="382"/>
    </row>
    <row r="98" spans="3:14" ht="19.5" customHeight="1">
      <c r="C98" s="602" t="s">
        <v>935</v>
      </c>
      <c r="D98" s="272"/>
      <c r="E98" s="272"/>
      <c r="F98" s="272"/>
      <c r="G98" s="272"/>
      <c r="H98" s="272"/>
      <c r="I98" s="272"/>
      <c r="J98" s="272"/>
      <c r="K98" s="272"/>
      <c r="L98" s="272"/>
      <c r="M98" s="272"/>
    </row>
    <row r="99" spans="3:14">
      <c r="C99" s="272"/>
      <c r="D99" s="272"/>
      <c r="E99" s="272"/>
      <c r="F99" s="272"/>
      <c r="G99" s="272"/>
      <c r="H99" s="272"/>
      <c r="I99" s="272"/>
      <c r="J99" s="272"/>
      <c r="K99" s="272"/>
      <c r="L99" s="272"/>
      <c r="M99" s="272"/>
    </row>
    <row r="100" spans="3:14">
      <c r="C100" s="272"/>
      <c r="D100" s="272"/>
      <c r="E100" s="272"/>
      <c r="F100" s="272"/>
      <c r="G100" s="272"/>
      <c r="H100" s="272"/>
      <c r="I100" s="272"/>
      <c r="J100" s="272"/>
      <c r="K100" s="272"/>
      <c r="L100" s="272"/>
      <c r="M100" s="272"/>
    </row>
    <row r="101" spans="3:14" ht="87.95" customHeight="1">
      <c r="C101" s="272"/>
      <c r="D101" s="272"/>
      <c r="E101" s="272"/>
      <c r="F101" s="272"/>
      <c r="G101" s="272"/>
      <c r="H101" s="272"/>
      <c r="I101" s="272"/>
      <c r="J101" s="272"/>
      <c r="K101" s="272"/>
      <c r="L101" s="272"/>
      <c r="M101" s="272"/>
    </row>
    <row r="106" spans="3:14" ht="84.6" customHeight="1"/>
    <row r="107" spans="3:14" ht="18.600000000000001" customHeight="1"/>
    <row r="108" spans="3:14" ht="18.95" customHeight="1"/>
    <row r="109" spans="3:14" ht="18.600000000000001" customHeight="1"/>
    <row r="110" spans="3:14" ht="18.600000000000001" customHeight="1"/>
    <row r="111" spans="3:14" ht="18.600000000000001" customHeight="1"/>
    <row r="113" ht="18.600000000000001" customHeight="1"/>
    <row r="114" ht="18.600000000000001" customHeight="1"/>
    <row r="116" ht="18.600000000000001" customHeight="1"/>
    <row r="117" ht="18.600000000000001" customHeight="1"/>
    <row r="118" ht="21" customHeight="1"/>
    <row r="119" ht="15.95" customHeight="1"/>
    <row r="120" ht="18.600000000000001" customHeight="1"/>
    <row r="122" ht="18.600000000000001" customHeight="1"/>
    <row r="126" ht="15.95" customHeight="1"/>
    <row r="127" ht="18.600000000000001" customHeight="1"/>
    <row r="129" ht="18.600000000000001" customHeight="1"/>
    <row r="130" ht="18.600000000000001" customHeight="1"/>
    <row r="131" ht="18.600000000000001" customHeight="1"/>
    <row r="132" ht="18.600000000000001" customHeight="1"/>
    <row r="133" ht="14.45" customHeight="1"/>
    <row r="137" ht="14.45" customHeight="1"/>
    <row r="138" ht="14.45" customHeight="1"/>
    <row r="139" ht="14.45" customHeight="1"/>
  </sheetData>
  <mergeCells count="50">
    <mergeCell ref="C51:K51"/>
    <mergeCell ref="C53:L53"/>
    <mergeCell ref="C48:F48"/>
    <mergeCell ref="C49:F49"/>
    <mergeCell ref="C22:D22"/>
    <mergeCell ref="C50:L50"/>
    <mergeCell ref="C97:M97"/>
    <mergeCell ref="C91:M91"/>
    <mergeCell ref="C87:M87"/>
    <mergeCell ref="C94:M94"/>
    <mergeCell ref="C88:N89"/>
    <mergeCell ref="C66:L66"/>
    <mergeCell ref="C67:M67"/>
    <mergeCell ref="C71:G71"/>
    <mergeCell ref="C75:G75"/>
    <mergeCell ref="C54:M54"/>
    <mergeCell ref="C63:L63"/>
    <mergeCell ref="C64:M64"/>
    <mergeCell ref="C78:M78"/>
    <mergeCell ref="C81:M81"/>
    <mergeCell ref="C28:G28"/>
    <mergeCell ref="C32:G32"/>
    <mergeCell ref="C29:G29"/>
    <mergeCell ref="C30:G30"/>
    <mergeCell ref="C31:G31"/>
    <mergeCell ref="C42:E42"/>
    <mergeCell ref="C39:F39"/>
    <mergeCell ref="C40:F40"/>
    <mergeCell ref="C41:F41"/>
    <mergeCell ref="C36:G36"/>
    <mergeCell ref="C38:G38"/>
    <mergeCell ref="C44:G44"/>
    <mergeCell ref="C46:G46"/>
    <mergeCell ref="C47:F47"/>
    <mergeCell ref="C7:G7"/>
    <mergeCell ref="C58:G58"/>
    <mergeCell ref="C70:M70"/>
    <mergeCell ref="C10:G10"/>
    <mergeCell ref="C11:G11"/>
    <mergeCell ref="C12:G12"/>
    <mergeCell ref="C13:G13"/>
    <mergeCell ref="C14:G14"/>
    <mergeCell ref="C17:G17"/>
    <mergeCell ref="C19:G19"/>
    <mergeCell ref="C20:E20"/>
    <mergeCell ref="C21:E21"/>
    <mergeCell ref="C23:G23"/>
    <mergeCell ref="C26:G26"/>
    <mergeCell ref="C24:N24"/>
    <mergeCell ref="C8:D9"/>
  </mergeCells>
  <hyperlinks>
    <hyperlink ref="A4" location="'ÍNDICE REMISSIVO'!A1" display="Índice" xr:uid="{00000000-0004-0000-1900-000000000000}"/>
    <hyperlink ref="L1" location="GRI!A1" display="GRI" xr:uid="{00000000-0004-0000-1900-000001000000}"/>
    <hyperlink ref="M1" location="SASB!A1" display="SASB" xr:uid="{00000000-0004-0000-1900-000002000000}"/>
    <hyperlink ref="K1" location="SOCIAL!A1" display="Social " xr:uid="{00000000-0004-0000-1900-000003000000}"/>
    <hyperlink ref="F1" location="ÍNDICE!A1" display="Índice" xr:uid="{00000000-0004-0000-1900-000004000000}"/>
    <hyperlink ref="G1" location="'TEMAS MATERIAIS'!A1" display="Temas materiais" xr:uid="{00000000-0004-0000-1900-000005000000}"/>
    <hyperlink ref="H1" location="AMBIENTAL!A1" display="Ambiental" xr:uid="{00000000-0004-0000-1900-000006000000}"/>
    <hyperlink ref="I1" location="ECONÔMICO!A1" display="Econômico " xr:uid="{00000000-0004-0000-1900-000007000000}"/>
    <hyperlink ref="J1" location="GOVERNANÇA!A1" display="Governança " xr:uid="{00000000-0004-0000-19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0070C0"/>
  </sheetPr>
  <dimension ref="A1:X123"/>
  <sheetViews>
    <sheetView showGridLines="0" tabSelected="1" topLeftCell="A8" zoomScale="80" zoomScaleNormal="80" workbookViewId="0">
      <selection activeCell="M108" sqref="M108"/>
    </sheetView>
  </sheetViews>
  <sheetFormatPr defaultRowHeight="14.45"/>
  <cols>
    <col min="1" max="1" width="2.85546875" customWidth="1"/>
    <col min="2" max="2" width="7.85546875" customWidth="1"/>
    <col min="5" max="5" width="2.28515625" customWidth="1"/>
    <col min="6" max="13" width="22.42578125" customWidth="1"/>
    <col min="14" max="14" width="21" customWidth="1"/>
    <col min="16" max="16" width="19" bestFit="1" customWidth="1"/>
    <col min="17" max="17" width="13.855468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42"/>
    </row>
    <row r="2" spans="1:19" ht="18.600000000000001">
      <c r="A2" s="3"/>
      <c r="B2" s="3"/>
      <c r="C2" s="3"/>
      <c r="D2" s="3"/>
      <c r="E2" s="3"/>
      <c r="F2" s="15"/>
      <c r="G2" s="15"/>
      <c r="H2" s="15"/>
      <c r="I2" s="15"/>
      <c r="J2" s="15"/>
      <c r="K2" s="15"/>
      <c r="L2" s="15"/>
      <c r="M2" s="15"/>
    </row>
    <row r="3" spans="1:19" ht="28.5">
      <c r="A3" s="3"/>
      <c r="C3" s="36" t="s">
        <v>956</v>
      </c>
      <c r="S3" s="21"/>
    </row>
    <row r="4" spans="1:19" ht="21">
      <c r="A4" s="5" t="s">
        <v>9</v>
      </c>
      <c r="B4" s="6">
        <v>3</v>
      </c>
      <c r="C4" s="4"/>
    </row>
    <row r="5" spans="1:19" ht="21">
      <c r="A5" s="5"/>
      <c r="B5" s="6"/>
      <c r="C5" s="13" t="s">
        <v>957</v>
      </c>
      <c r="D5" s="10"/>
      <c r="E5" s="10"/>
      <c r="F5" s="10"/>
      <c r="G5" s="10"/>
      <c r="H5" s="10"/>
      <c r="I5" s="10"/>
      <c r="J5" s="10"/>
      <c r="K5" s="10"/>
      <c r="L5" s="10"/>
      <c r="M5" s="10"/>
      <c r="N5" s="10"/>
    </row>
    <row r="6" spans="1:19" ht="18.600000000000001">
      <c r="A6" s="5"/>
      <c r="B6" s="6"/>
      <c r="C6" s="121"/>
    </row>
    <row r="7" spans="1:19" ht="50.25" customHeight="1">
      <c r="A7" s="5"/>
      <c r="C7" s="636" t="s">
        <v>958</v>
      </c>
      <c r="D7" s="636"/>
      <c r="E7" s="636"/>
      <c r="F7" s="636"/>
      <c r="G7" s="636"/>
      <c r="H7" s="636"/>
      <c r="I7" s="636"/>
      <c r="J7" s="636"/>
      <c r="K7" s="636"/>
      <c r="L7" s="636"/>
      <c r="M7" s="636"/>
      <c r="N7" s="636"/>
    </row>
    <row r="8" spans="1:19" ht="79.5" customHeight="1">
      <c r="A8" s="5"/>
      <c r="C8" s="766" t="s">
        <v>959</v>
      </c>
      <c r="D8" s="766"/>
      <c r="E8" s="766"/>
      <c r="F8" s="766"/>
      <c r="G8" s="766"/>
      <c r="H8" s="766"/>
      <c r="I8" s="766"/>
      <c r="J8" s="766"/>
      <c r="K8" s="766"/>
      <c r="L8" s="766"/>
      <c r="M8" s="766"/>
      <c r="N8" s="766"/>
    </row>
    <row r="9" spans="1:19" ht="361.5" customHeight="1">
      <c r="A9" s="5"/>
      <c r="C9" s="766"/>
      <c r="D9" s="766"/>
      <c r="E9" s="766"/>
      <c r="F9" s="766"/>
      <c r="G9" s="766"/>
      <c r="H9" s="766"/>
      <c r="I9" s="766"/>
      <c r="J9" s="766"/>
      <c r="K9" s="766"/>
      <c r="L9" s="766"/>
      <c r="M9" s="766"/>
      <c r="N9" s="766"/>
    </row>
    <row r="10" spans="1:19" ht="18.600000000000001">
      <c r="A10" s="5"/>
      <c r="C10" s="158"/>
      <c r="D10" s="158"/>
      <c r="E10" s="158"/>
      <c r="F10" s="158"/>
      <c r="G10" s="158"/>
      <c r="H10" s="158"/>
      <c r="I10" s="158"/>
      <c r="J10" s="158"/>
      <c r="K10" s="158"/>
      <c r="L10" s="158"/>
      <c r="M10" s="158"/>
    </row>
    <row r="11" spans="1:19" ht="18.600000000000001" customHeight="1" thickBot="1">
      <c r="A11" s="120"/>
      <c r="C11" s="636" t="s">
        <v>960</v>
      </c>
      <c r="D11" s="636"/>
      <c r="E11" s="636"/>
      <c r="F11" s="636"/>
      <c r="G11" s="636"/>
      <c r="H11" s="636"/>
      <c r="I11" s="636"/>
      <c r="J11" s="636"/>
      <c r="K11" s="636"/>
      <c r="L11" s="636"/>
      <c r="M11" s="636"/>
      <c r="N11" s="636"/>
    </row>
    <row r="12" spans="1:19" ht="312.75" customHeight="1">
      <c r="A12" s="5"/>
      <c r="C12" s="766" t="s">
        <v>961</v>
      </c>
      <c r="D12" s="766"/>
      <c r="E12" s="766"/>
      <c r="F12" s="766"/>
      <c r="G12" s="766"/>
      <c r="H12" s="766"/>
      <c r="I12" s="766"/>
      <c r="J12" s="766"/>
      <c r="K12" s="766"/>
      <c r="L12" s="766"/>
      <c r="M12" s="766"/>
      <c r="N12" s="766"/>
    </row>
    <row r="13" spans="1:19" ht="74.45" customHeight="1">
      <c r="A13" s="5"/>
      <c r="C13" s="766"/>
      <c r="D13" s="766"/>
      <c r="E13" s="766"/>
      <c r="F13" s="766"/>
      <c r="G13" s="766"/>
      <c r="H13" s="766"/>
      <c r="I13" s="766"/>
      <c r="J13" s="766"/>
      <c r="K13" s="766"/>
      <c r="L13" s="766"/>
      <c r="M13" s="766"/>
      <c r="N13" s="766"/>
    </row>
    <row r="14" spans="1:19">
      <c r="A14" s="5"/>
    </row>
    <row r="15" spans="1:19" ht="42" customHeight="1" thickBot="1">
      <c r="A15" s="5"/>
      <c r="C15" s="636" t="s">
        <v>962</v>
      </c>
      <c r="D15" s="636"/>
      <c r="E15" s="636"/>
      <c r="F15" s="636"/>
      <c r="G15" s="636"/>
      <c r="H15" s="636"/>
      <c r="I15" s="636"/>
      <c r="J15" s="636"/>
      <c r="K15" s="636"/>
      <c r="L15" s="636"/>
      <c r="M15" s="636"/>
      <c r="N15" s="636"/>
    </row>
    <row r="16" spans="1:19">
      <c r="A16" s="5"/>
    </row>
    <row r="17" spans="1:15" ht="247.5" customHeight="1">
      <c r="A17" s="5"/>
      <c r="C17" s="766" t="s">
        <v>963</v>
      </c>
      <c r="D17" s="766"/>
      <c r="E17" s="766"/>
      <c r="F17" s="766"/>
      <c r="G17" s="766"/>
      <c r="H17" s="766"/>
      <c r="I17" s="766"/>
      <c r="J17" s="766"/>
      <c r="K17" s="766"/>
      <c r="L17" s="766"/>
      <c r="M17" s="766"/>
      <c r="N17" s="766"/>
    </row>
    <row r="18" spans="1:15">
      <c r="A18" s="5"/>
    </row>
    <row r="19" spans="1:15" ht="45.75" customHeight="1" thickBot="1">
      <c r="A19" s="5"/>
      <c r="C19" s="636" t="s">
        <v>964</v>
      </c>
      <c r="D19" s="636"/>
      <c r="E19" s="636"/>
      <c r="F19" s="636"/>
      <c r="G19" s="636"/>
      <c r="H19" s="636"/>
      <c r="I19" s="636"/>
      <c r="J19" s="636"/>
      <c r="K19" s="636"/>
      <c r="L19" s="636"/>
      <c r="M19" s="636"/>
      <c r="N19" s="636"/>
    </row>
    <row r="20" spans="1:15" ht="253.5" customHeight="1">
      <c r="A20" s="5"/>
      <c r="C20" s="766" t="s">
        <v>965</v>
      </c>
      <c r="D20" s="766"/>
      <c r="E20" s="766"/>
      <c r="F20" s="766"/>
      <c r="G20" s="766"/>
      <c r="H20" s="766"/>
      <c r="I20" s="766"/>
      <c r="J20" s="766"/>
      <c r="K20" s="766"/>
      <c r="L20" s="766"/>
      <c r="M20" s="766"/>
      <c r="N20" s="766"/>
    </row>
    <row r="21" spans="1:15" ht="15.95">
      <c r="A21" s="5"/>
      <c r="C21" s="8"/>
      <c r="D21" s="8"/>
      <c r="E21" s="8"/>
      <c r="F21" s="8"/>
      <c r="G21" s="8"/>
      <c r="H21" s="8"/>
      <c r="I21" s="8"/>
      <c r="J21" s="8"/>
    </row>
    <row r="22" spans="1:15" ht="21">
      <c r="A22" s="5"/>
      <c r="C22" s="13" t="s">
        <v>966</v>
      </c>
      <c r="D22" s="10"/>
      <c r="E22" s="10"/>
      <c r="F22" s="10"/>
      <c r="G22" s="10"/>
      <c r="H22" s="10"/>
      <c r="I22" s="10"/>
      <c r="J22" s="10"/>
      <c r="K22" s="10"/>
      <c r="L22" s="10"/>
      <c r="M22" s="10"/>
      <c r="N22" s="13"/>
    </row>
    <row r="23" spans="1:15" ht="15.95">
      <c r="A23" s="5"/>
      <c r="C23" s="53"/>
      <c r="D23" s="8"/>
      <c r="E23" s="8"/>
      <c r="F23" s="8"/>
      <c r="G23" s="8"/>
      <c r="H23" s="8"/>
      <c r="I23" s="8"/>
      <c r="J23" s="8"/>
      <c r="N23" s="53"/>
    </row>
    <row r="24" spans="1:15" ht="15" customHeight="1" thickBot="1">
      <c r="A24" s="5"/>
      <c r="C24" s="636" t="s">
        <v>967</v>
      </c>
      <c r="D24" s="636"/>
      <c r="E24" s="636"/>
      <c r="F24" s="636"/>
      <c r="G24" s="636"/>
      <c r="H24" s="636"/>
      <c r="I24" s="636"/>
      <c r="J24" s="636"/>
      <c r="K24" s="636"/>
      <c r="L24" s="636"/>
      <c r="M24" s="636"/>
      <c r="N24" s="383"/>
    </row>
    <row r="25" spans="1:15" ht="60.95" customHeight="1">
      <c r="A25" s="5"/>
      <c r="C25" s="729" t="s">
        <v>968</v>
      </c>
      <c r="D25" s="729"/>
      <c r="E25" s="729"/>
      <c r="F25" s="729"/>
      <c r="G25" s="729"/>
      <c r="H25" s="729"/>
      <c r="I25" s="729"/>
      <c r="J25" s="729"/>
      <c r="K25" s="729"/>
      <c r="L25" s="729"/>
      <c r="M25" s="729"/>
      <c r="N25" s="729"/>
    </row>
    <row r="26" spans="1:15" ht="222.95" customHeight="1">
      <c r="A26" s="5"/>
      <c r="C26" s="729"/>
      <c r="D26" s="729"/>
      <c r="E26" s="729"/>
      <c r="F26" s="729"/>
      <c r="G26" s="729"/>
      <c r="H26" s="729"/>
      <c r="I26" s="729"/>
      <c r="J26" s="729"/>
      <c r="K26" s="729"/>
      <c r="L26" s="729"/>
      <c r="M26" s="729"/>
      <c r="N26" s="729"/>
    </row>
    <row r="27" spans="1:15" ht="15.95">
      <c r="A27" s="5"/>
      <c r="C27" s="161"/>
      <c r="D27" s="161"/>
      <c r="E27" s="161"/>
      <c r="F27" s="161"/>
      <c r="G27" s="161"/>
      <c r="H27" s="161"/>
      <c r="I27" s="161"/>
      <c r="J27" s="8"/>
    </row>
    <row r="28" spans="1:15" ht="21">
      <c r="A28" s="5"/>
      <c r="C28" s="13" t="s">
        <v>969</v>
      </c>
      <c r="D28" s="10"/>
      <c r="E28" s="10"/>
      <c r="F28" s="10"/>
      <c r="G28" s="10"/>
      <c r="H28" s="10"/>
      <c r="I28" s="10"/>
      <c r="J28" s="10"/>
      <c r="K28" s="10"/>
      <c r="L28" s="10"/>
      <c r="M28" s="10"/>
      <c r="N28" s="10"/>
    </row>
    <row r="29" spans="1:15">
      <c r="A29" s="5"/>
    </row>
    <row r="30" spans="1:15" ht="55.5" customHeight="1">
      <c r="C30" s="678" t="s">
        <v>970</v>
      </c>
      <c r="D30" s="678"/>
      <c r="E30" s="678"/>
      <c r="F30" s="678"/>
      <c r="G30" s="678"/>
      <c r="H30" s="584">
        <v>2019</v>
      </c>
      <c r="I30" s="584">
        <v>2020</v>
      </c>
      <c r="J30" s="584">
        <v>2021</v>
      </c>
      <c r="K30" s="584">
        <v>2022</v>
      </c>
      <c r="L30" s="584">
        <v>2023</v>
      </c>
      <c r="M30" s="584">
        <v>2024</v>
      </c>
      <c r="N30" s="584">
        <v>2025</v>
      </c>
    </row>
    <row r="31" spans="1:15">
      <c r="C31" s="162"/>
    </row>
    <row r="32" spans="1:15" ht="18.600000000000001">
      <c r="C32" s="763" t="s">
        <v>971</v>
      </c>
      <c r="D32" s="763"/>
      <c r="E32" s="763"/>
      <c r="F32" s="763"/>
      <c r="G32" s="763"/>
      <c r="H32" s="148">
        <v>20142</v>
      </c>
      <c r="I32" s="148">
        <v>72534.290000000008</v>
      </c>
      <c r="J32" s="148">
        <v>79606.304999999993</v>
      </c>
      <c r="K32" s="148">
        <v>73438.460908466353</v>
      </c>
      <c r="L32" s="148">
        <v>69016.597961693202</v>
      </c>
      <c r="M32" s="148">
        <v>67876.250839958506</v>
      </c>
      <c r="N32" s="148">
        <v>64843.267564189533</v>
      </c>
      <c r="O32" s="253"/>
    </row>
    <row r="33" spans="3:15" ht="18.600000000000001">
      <c r="C33" s="85" t="s">
        <v>972</v>
      </c>
      <c r="D33" s="7"/>
      <c r="H33" s="124">
        <v>20100</v>
      </c>
      <c r="I33" s="124">
        <v>14515.580000000002</v>
      </c>
      <c r="J33" s="124">
        <v>19355.473999999998</v>
      </c>
      <c r="K33" s="124">
        <v>19949.128833995801</v>
      </c>
      <c r="L33" s="124">
        <v>19039.793861693201</v>
      </c>
      <c r="M33" s="124">
        <v>19781.889607618617</v>
      </c>
      <c r="N33" s="124">
        <v>17988.333031353355</v>
      </c>
      <c r="O33" s="276"/>
    </row>
    <row r="34" spans="3:15" ht="18.600000000000001">
      <c r="C34" s="85" t="s">
        <v>973</v>
      </c>
      <c r="D34" s="7"/>
      <c r="H34" s="124">
        <v>42</v>
      </c>
      <c r="I34" s="124">
        <v>2200</v>
      </c>
      <c r="J34" s="124">
        <v>1143.22</v>
      </c>
      <c r="K34" s="124">
        <v>3054.4806400000002</v>
      </c>
      <c r="L34" s="124">
        <v>3552.3371000000002</v>
      </c>
      <c r="M34" s="124">
        <v>3330.628123647778</v>
      </c>
      <c r="N34" s="124">
        <v>2041.742256</v>
      </c>
    </row>
    <row r="35" spans="3:15" ht="18.600000000000001">
      <c r="C35" s="85" t="s">
        <v>974</v>
      </c>
      <c r="D35" s="7"/>
      <c r="H35" s="124">
        <v>0</v>
      </c>
      <c r="I35" s="124">
        <v>0</v>
      </c>
      <c r="J35" s="124">
        <v>0</v>
      </c>
      <c r="K35" s="124">
        <v>0</v>
      </c>
      <c r="L35" s="124">
        <v>0</v>
      </c>
      <c r="M35" s="124">
        <v>0</v>
      </c>
      <c r="N35" s="124">
        <v>0</v>
      </c>
    </row>
    <row r="36" spans="3:15" ht="18.600000000000001">
      <c r="C36" s="85" t="s">
        <v>975</v>
      </c>
      <c r="D36" s="7"/>
      <c r="H36" s="124">
        <v>0</v>
      </c>
      <c r="I36" s="124">
        <v>0</v>
      </c>
      <c r="J36" s="124">
        <v>0</v>
      </c>
      <c r="K36" s="124">
        <v>0</v>
      </c>
      <c r="L36" s="124">
        <v>0</v>
      </c>
      <c r="M36" s="124">
        <v>0</v>
      </c>
      <c r="N36" s="124">
        <v>0</v>
      </c>
    </row>
    <row r="37" spans="3:15" ht="18.600000000000001">
      <c r="C37" s="85" t="s">
        <v>976</v>
      </c>
      <c r="D37" s="7"/>
      <c r="H37" s="124"/>
      <c r="I37" s="124">
        <v>55818.71</v>
      </c>
      <c r="J37" s="124">
        <v>59107.610999999997</v>
      </c>
      <c r="K37" s="124">
        <v>50434.851434470547</v>
      </c>
      <c r="L37" s="124">
        <v>46424.466999999997</v>
      </c>
      <c r="M37" s="124">
        <v>44763.733108692111</v>
      </c>
      <c r="N37" s="124">
        <v>44813.192276836176</v>
      </c>
    </row>
    <row r="39" spans="3:15" ht="18.600000000000001">
      <c r="C39" s="763" t="s">
        <v>977</v>
      </c>
      <c r="D39" s="763"/>
      <c r="E39" s="763"/>
      <c r="F39" s="763"/>
      <c r="G39" s="763"/>
      <c r="H39" s="148" t="s">
        <v>780</v>
      </c>
      <c r="I39" s="148" t="s">
        <v>780</v>
      </c>
      <c r="J39" s="148">
        <v>7450.9000800000003</v>
      </c>
      <c r="K39" s="148">
        <v>6966.1354854955425</v>
      </c>
      <c r="L39" s="148">
        <v>8114.3850000000002</v>
      </c>
      <c r="M39" s="148">
        <v>8700</v>
      </c>
      <c r="N39" s="148">
        <v>9360.2479999999996</v>
      </c>
    </row>
    <row r="40" spans="3:15" ht="18.600000000000001">
      <c r="C40" s="85" t="s">
        <v>976</v>
      </c>
      <c r="D40" s="7"/>
      <c r="H40" s="124" t="s">
        <v>780</v>
      </c>
      <c r="I40" s="124" t="s">
        <v>780</v>
      </c>
      <c r="J40" s="124">
        <f>J39</f>
        <v>7450.9000800000003</v>
      </c>
      <c r="K40" s="124">
        <v>6966.1354854955425</v>
      </c>
      <c r="L40" s="124">
        <v>8114.3850000000002</v>
      </c>
      <c r="M40" s="124">
        <v>8700</v>
      </c>
      <c r="N40" s="124">
        <v>9360.2479999999996</v>
      </c>
    </row>
    <row r="41" spans="3:15" ht="18.600000000000001">
      <c r="C41" s="85" t="s">
        <v>978</v>
      </c>
      <c r="D41" s="7"/>
    </row>
    <row r="44" spans="3:15" ht="60.75" customHeight="1">
      <c r="C44" s="678" t="s">
        <v>979</v>
      </c>
      <c r="D44" s="678"/>
      <c r="E44" s="678"/>
      <c r="F44" s="678"/>
      <c r="G44" s="678"/>
      <c r="H44" s="584">
        <v>2019</v>
      </c>
      <c r="I44" s="584">
        <v>2020</v>
      </c>
      <c r="J44" s="584">
        <v>2021</v>
      </c>
      <c r="K44" s="584">
        <v>2022</v>
      </c>
      <c r="L44" s="584">
        <v>2023</v>
      </c>
      <c r="M44" s="584">
        <v>2024</v>
      </c>
      <c r="N44" s="584">
        <v>2025</v>
      </c>
    </row>
    <row r="46" spans="3:15" ht="35.1" customHeight="1">
      <c r="C46" s="764" t="s">
        <v>980</v>
      </c>
      <c r="D46" s="764"/>
      <c r="E46" s="764"/>
      <c r="F46" s="764"/>
      <c r="G46" s="764"/>
      <c r="H46" s="202">
        <v>0</v>
      </c>
      <c r="I46" s="202">
        <v>13831.11</v>
      </c>
      <c r="J46" s="202">
        <v>12565.197</v>
      </c>
      <c r="K46" s="87">
        <v>38341.508446708904</v>
      </c>
      <c r="L46" s="87">
        <v>40152.259064505008</v>
      </c>
      <c r="M46" s="87">
        <v>41735</v>
      </c>
      <c r="N46" s="87">
        <v>39665.096982474301</v>
      </c>
    </row>
    <row r="47" spans="3:15">
      <c r="H47" s="253"/>
      <c r="I47" s="253"/>
      <c r="J47" s="253"/>
      <c r="K47" s="253"/>
      <c r="L47" s="253"/>
      <c r="M47" s="253"/>
    </row>
    <row r="48" spans="3:15" ht="18.600000000000001">
      <c r="C48" s="147" t="s">
        <v>981</v>
      </c>
      <c r="D48" s="7"/>
      <c r="E48" s="7"/>
      <c r="F48" s="7"/>
      <c r="G48" s="7"/>
    </row>
    <row r="49" spans="3:24" ht="15" customHeight="1">
      <c r="C49" s="729" t="s">
        <v>982</v>
      </c>
      <c r="D49" s="729"/>
      <c r="E49" s="729"/>
      <c r="F49" s="729"/>
      <c r="G49" s="729"/>
      <c r="H49" s="729"/>
      <c r="I49" s="729"/>
      <c r="J49" s="729"/>
      <c r="K49" s="729"/>
      <c r="L49" s="729"/>
      <c r="M49" s="729"/>
      <c r="N49" s="729"/>
    </row>
    <row r="51" spans="3:24" ht="59.25" customHeight="1">
      <c r="C51" s="678" t="s">
        <v>983</v>
      </c>
      <c r="D51" s="678"/>
      <c r="E51" s="678"/>
      <c r="F51" s="678"/>
      <c r="G51" s="678"/>
      <c r="H51" s="584">
        <v>2019</v>
      </c>
      <c r="I51" s="584">
        <v>2020</v>
      </c>
      <c r="J51" s="584">
        <v>2021</v>
      </c>
      <c r="K51" s="584">
        <v>2022</v>
      </c>
      <c r="L51" s="584">
        <v>2023</v>
      </c>
      <c r="M51" s="584">
        <v>2024</v>
      </c>
      <c r="N51" s="584">
        <v>2025</v>
      </c>
    </row>
    <row r="52" spans="3:24" ht="21">
      <c r="C52" s="159"/>
      <c r="D52" s="159"/>
      <c r="E52" s="159"/>
      <c r="F52" s="159"/>
      <c r="G52" s="159"/>
      <c r="H52" s="75"/>
      <c r="I52" s="75"/>
      <c r="J52" s="75"/>
      <c r="K52" s="75"/>
      <c r="L52" s="75"/>
      <c r="M52" s="75"/>
      <c r="N52" s="75"/>
    </row>
    <row r="53" spans="3:24" ht="18.600000000000001">
      <c r="C53" s="209" t="s">
        <v>984</v>
      </c>
      <c r="H53" s="202">
        <v>83700</v>
      </c>
      <c r="I53" s="202">
        <v>71477.509999999995</v>
      </c>
      <c r="J53" s="202">
        <v>81150.59599999999</v>
      </c>
      <c r="K53" s="87">
        <v>73438.460908466353</v>
      </c>
      <c r="L53" s="87">
        <v>69016.597961693202</v>
      </c>
      <c r="M53" s="87">
        <v>67876</v>
      </c>
      <c r="N53" s="87">
        <v>64843.267564189533</v>
      </c>
    </row>
    <row r="54" spans="3:24" ht="18.600000000000001">
      <c r="C54" s="107" t="s">
        <v>985</v>
      </c>
      <c r="H54" s="48" t="s">
        <v>780</v>
      </c>
      <c r="I54" s="48" t="s">
        <v>780</v>
      </c>
      <c r="J54" s="48" t="s">
        <v>780</v>
      </c>
      <c r="K54" s="48" t="s">
        <v>780</v>
      </c>
      <c r="L54" s="48" t="s">
        <v>780</v>
      </c>
      <c r="M54" s="48"/>
    </row>
    <row r="55" spans="3:24" ht="18.600000000000001">
      <c r="C55" s="107"/>
      <c r="H55" s="48"/>
      <c r="I55" s="48"/>
      <c r="J55" s="48"/>
      <c r="K55" s="48"/>
      <c r="L55" s="48"/>
      <c r="M55" s="48"/>
    </row>
    <row r="56" spans="3:24" ht="25.5" customHeight="1">
      <c r="C56" s="678" t="s">
        <v>986</v>
      </c>
      <c r="D56" s="678"/>
      <c r="E56" s="678"/>
      <c r="F56" s="678"/>
      <c r="G56" s="678"/>
      <c r="H56" s="678"/>
      <c r="I56" s="678"/>
      <c r="J56" s="678"/>
      <c r="K56" s="678"/>
      <c r="L56" s="678"/>
      <c r="M56" s="678"/>
      <c r="N56" s="678"/>
      <c r="O56" s="385"/>
      <c r="P56" s="385"/>
      <c r="Q56" s="385"/>
      <c r="R56" s="385"/>
      <c r="S56" s="385"/>
      <c r="T56" s="385"/>
      <c r="U56" s="385"/>
      <c r="V56" s="385"/>
      <c r="W56" s="385"/>
      <c r="X56" s="385"/>
    </row>
    <row r="58" spans="3:24" ht="160.5" customHeight="1">
      <c r="C58" s="705" t="s">
        <v>987</v>
      </c>
      <c r="D58" s="705"/>
      <c r="E58" s="705"/>
      <c r="F58" s="705"/>
      <c r="G58" s="705"/>
      <c r="H58" s="705"/>
      <c r="I58" s="705"/>
      <c r="J58" s="705"/>
      <c r="K58" s="705"/>
      <c r="L58" s="705"/>
      <c r="M58" s="705"/>
      <c r="N58" s="705"/>
    </row>
    <row r="60" spans="3:24" ht="21">
      <c r="C60" s="13" t="s">
        <v>988</v>
      </c>
      <c r="D60" s="10"/>
      <c r="E60" s="10"/>
      <c r="F60" s="10"/>
      <c r="G60" s="10"/>
      <c r="H60" s="10"/>
      <c r="I60" s="10"/>
      <c r="J60" s="10"/>
      <c r="K60" s="10"/>
      <c r="L60" s="10"/>
      <c r="M60" s="10"/>
      <c r="N60" s="10"/>
    </row>
    <row r="62" spans="3:24" ht="57.75" customHeight="1">
      <c r="C62" s="678" t="s">
        <v>989</v>
      </c>
      <c r="D62" s="678"/>
      <c r="E62" s="678"/>
      <c r="F62" s="678"/>
      <c r="G62" s="678"/>
      <c r="H62" s="584">
        <v>2019</v>
      </c>
      <c r="I62" s="584">
        <v>2020</v>
      </c>
      <c r="J62" s="584">
        <v>2021</v>
      </c>
      <c r="K62" s="584">
        <v>2022</v>
      </c>
      <c r="L62" s="584">
        <v>2023</v>
      </c>
      <c r="M62" s="584">
        <v>2024</v>
      </c>
      <c r="N62" s="584">
        <v>2025</v>
      </c>
    </row>
    <row r="63" spans="3:24">
      <c r="C63" s="162"/>
    </row>
    <row r="64" spans="3:24" ht="18.600000000000001">
      <c r="C64" s="763" t="s">
        <v>990</v>
      </c>
      <c r="D64" s="763"/>
      <c r="E64" s="763"/>
      <c r="F64" s="763"/>
      <c r="G64" s="763"/>
      <c r="H64" s="148">
        <v>20810</v>
      </c>
      <c r="I64" s="148">
        <v>20188.440000000002</v>
      </c>
      <c r="J64" s="148">
        <v>19375.95</v>
      </c>
      <c r="K64" s="148">
        <v>19966.136775155701</v>
      </c>
      <c r="L64" s="148">
        <v>20400.862815343</v>
      </c>
      <c r="M64" s="148">
        <v>19208.869735853852</v>
      </c>
      <c r="N64" s="148">
        <v>17860.773060671094</v>
      </c>
      <c r="O64" s="372"/>
      <c r="P64" s="494"/>
      <c r="Q64" s="371"/>
      <c r="R64" s="371"/>
    </row>
    <row r="65" spans="3:17" ht="18.600000000000001">
      <c r="C65" s="85" t="s">
        <v>972</v>
      </c>
      <c r="D65" s="7"/>
      <c r="H65" s="124">
        <v>8000</v>
      </c>
      <c r="I65" s="124">
        <v>7541.13</v>
      </c>
      <c r="J65" s="124">
        <v>7067</v>
      </c>
      <c r="K65" s="124">
        <v>7249.0195598389</v>
      </c>
      <c r="L65" s="124">
        <v>6350.5190780071998</v>
      </c>
      <c r="M65" s="124">
        <v>6181.9740305226087</v>
      </c>
      <c r="N65" s="124">
        <v>5888.7985727391924</v>
      </c>
      <c r="O65" s="253"/>
      <c r="P65" s="494"/>
      <c r="Q65" s="445"/>
    </row>
    <row r="66" spans="3:17" ht="18.600000000000001">
      <c r="C66" s="85" t="s">
        <v>973</v>
      </c>
      <c r="D66" s="7"/>
      <c r="H66" s="124">
        <v>8700</v>
      </c>
      <c r="I66" s="124">
        <v>7837.31</v>
      </c>
      <c r="J66" s="124">
        <v>8003</v>
      </c>
      <c r="K66" s="124">
        <v>0</v>
      </c>
      <c r="L66" s="124">
        <v>0</v>
      </c>
      <c r="M66" s="124">
        <v>0</v>
      </c>
      <c r="N66" s="124">
        <v>0</v>
      </c>
      <c r="P66" s="253"/>
    </row>
    <row r="67" spans="3:17" ht="18.600000000000001">
      <c r="C67" s="85" t="s">
        <v>974</v>
      </c>
      <c r="D67" s="7"/>
      <c r="H67" s="124">
        <v>0</v>
      </c>
      <c r="I67" s="124">
        <v>0</v>
      </c>
      <c r="J67" s="124">
        <v>0</v>
      </c>
      <c r="K67" s="124">
        <v>7983.1747764345</v>
      </c>
      <c r="L67" s="124">
        <v>3156.7513290304</v>
      </c>
      <c r="M67" s="124">
        <v>3261.5419694642005</v>
      </c>
      <c r="N67" s="124">
        <v>2605.6163300000003</v>
      </c>
      <c r="P67" s="445"/>
    </row>
    <row r="68" spans="3:17" ht="18.600000000000001">
      <c r="C68" s="85" t="s">
        <v>975</v>
      </c>
      <c r="D68" s="7"/>
      <c r="H68" s="124">
        <v>10</v>
      </c>
      <c r="I68" s="124">
        <v>10</v>
      </c>
      <c r="J68" s="124">
        <v>55.75</v>
      </c>
      <c r="K68" s="124">
        <v>45.725000000000001</v>
      </c>
      <c r="L68" s="124">
        <v>10893.5924083054</v>
      </c>
      <c r="M68" s="124">
        <v>9765.3537358670437</v>
      </c>
      <c r="N68" s="124">
        <v>9366.3581579319016</v>
      </c>
      <c r="P68" s="253"/>
    </row>
    <row r="69" spans="3:17" ht="18.600000000000001">
      <c r="C69" s="85" t="s">
        <v>976</v>
      </c>
      <c r="D69" s="7"/>
      <c r="H69" s="124">
        <v>4100</v>
      </c>
      <c r="I69" s="124">
        <v>4800</v>
      </c>
      <c r="J69" s="124">
        <v>4250.2</v>
      </c>
      <c r="K69" s="124">
        <v>4688.2174388822996</v>
      </c>
      <c r="L69" s="124">
        <v>0</v>
      </c>
      <c r="M69" s="124">
        <v>0</v>
      </c>
      <c r="N69" s="124">
        <v>0</v>
      </c>
      <c r="P69" s="246"/>
    </row>
    <row r="70" spans="3:17" ht="18.95" customHeight="1">
      <c r="Q70" s="445"/>
    </row>
    <row r="71" spans="3:17" ht="39" customHeight="1">
      <c r="C71" s="678" t="s">
        <v>991</v>
      </c>
      <c r="D71" s="678"/>
      <c r="E71" s="678"/>
      <c r="F71" s="678"/>
      <c r="G71" s="678"/>
      <c r="H71" s="584">
        <v>2019</v>
      </c>
      <c r="I71" s="584">
        <v>2020</v>
      </c>
      <c r="J71" s="584">
        <v>2021</v>
      </c>
      <c r="K71" s="584">
        <v>2022</v>
      </c>
      <c r="L71" s="584">
        <v>2023</v>
      </c>
      <c r="M71" s="584">
        <v>2024</v>
      </c>
      <c r="N71" s="584">
        <v>2025</v>
      </c>
    </row>
    <row r="73" spans="3:17" ht="18.600000000000001">
      <c r="C73" s="767" t="s">
        <v>992</v>
      </c>
      <c r="D73" s="767"/>
      <c r="E73" s="767"/>
      <c r="F73" s="767"/>
      <c r="G73" s="767"/>
      <c r="H73" s="87">
        <v>20810</v>
      </c>
      <c r="I73" s="87">
        <v>20188.440000000002</v>
      </c>
      <c r="J73" s="87">
        <v>19375.95</v>
      </c>
      <c r="K73" s="87">
        <v>19966.136775155701</v>
      </c>
      <c r="L73" s="87">
        <v>20400.862815343</v>
      </c>
      <c r="M73" s="388">
        <v>19209</v>
      </c>
      <c r="N73" s="388">
        <v>17860.77306067109</v>
      </c>
    </row>
    <row r="74" spans="3:17" ht="18.600000000000001">
      <c r="C74" s="7" t="s">
        <v>985</v>
      </c>
      <c r="H74" s="18" t="s">
        <v>780</v>
      </c>
      <c r="I74" s="18" t="s">
        <v>780</v>
      </c>
      <c r="J74" s="18" t="s">
        <v>780</v>
      </c>
      <c r="K74" s="18" t="s">
        <v>780</v>
      </c>
      <c r="L74" s="18" t="s">
        <v>780</v>
      </c>
      <c r="M74" s="18" t="s">
        <v>780</v>
      </c>
      <c r="N74" s="18"/>
    </row>
    <row r="75" spans="3:17" ht="18.600000000000001">
      <c r="C75" s="164" t="s">
        <v>981</v>
      </c>
      <c r="D75" s="7"/>
      <c r="E75" s="7"/>
      <c r="F75" s="7"/>
      <c r="G75" s="7"/>
    </row>
    <row r="76" spans="3:17" ht="18.600000000000001">
      <c r="C76" s="705" t="s">
        <v>993</v>
      </c>
      <c r="D76" s="705"/>
      <c r="E76" s="705"/>
      <c r="F76" s="705"/>
      <c r="G76" s="705"/>
    </row>
    <row r="77" spans="3:17" ht="14.45" customHeight="1"/>
    <row r="78" spans="3:17" ht="14.45" customHeight="1"/>
    <row r="79" spans="3:17" ht="52.5" customHeight="1">
      <c r="C79" s="678" t="s">
        <v>994</v>
      </c>
      <c r="D79" s="678"/>
      <c r="E79" s="678"/>
      <c r="F79" s="678"/>
      <c r="G79" s="678"/>
      <c r="H79" s="584">
        <v>2019</v>
      </c>
      <c r="I79" s="584">
        <v>2020</v>
      </c>
      <c r="J79" s="584">
        <v>2021</v>
      </c>
      <c r="K79" s="584">
        <v>2022</v>
      </c>
      <c r="L79" s="584">
        <v>2023</v>
      </c>
      <c r="M79" s="584">
        <v>2024</v>
      </c>
      <c r="N79" s="584">
        <v>2025</v>
      </c>
    </row>
    <row r="80" spans="3:17" ht="14.45" customHeight="1"/>
    <row r="81" spans="3:18" ht="18.600000000000001">
      <c r="C81" s="767" t="s">
        <v>992</v>
      </c>
      <c r="D81" s="767"/>
      <c r="E81" s="767"/>
      <c r="F81" s="767"/>
      <c r="G81" s="767"/>
      <c r="H81" s="87" t="s">
        <v>780</v>
      </c>
      <c r="I81" s="87" t="s">
        <v>780</v>
      </c>
      <c r="J81" s="87" t="s">
        <v>780</v>
      </c>
      <c r="K81" s="87">
        <v>9482.7920972911324</v>
      </c>
      <c r="L81" s="87">
        <v>12089.5822290496</v>
      </c>
      <c r="M81" s="87">
        <v>11397.697913187154</v>
      </c>
      <c r="N81" s="87">
        <v>10386.3571168623</v>
      </c>
    </row>
    <row r="82" spans="3:18" ht="18.600000000000001">
      <c r="C82" s="7" t="s">
        <v>985</v>
      </c>
      <c r="H82" s="18" t="s">
        <v>780</v>
      </c>
      <c r="I82" s="18" t="s">
        <v>780</v>
      </c>
      <c r="J82" s="18" t="s">
        <v>780</v>
      </c>
      <c r="K82" s="18" t="s">
        <v>780</v>
      </c>
      <c r="L82" s="18" t="s">
        <v>780</v>
      </c>
      <c r="M82" s="18" t="s">
        <v>780</v>
      </c>
      <c r="N82" s="18" t="s">
        <v>780</v>
      </c>
    </row>
    <row r="83" spans="3:18" ht="14.45" customHeight="1">
      <c r="C83" s="164"/>
      <c r="D83" s="7"/>
      <c r="E83" s="7"/>
      <c r="F83" s="7"/>
      <c r="G83" s="7"/>
    </row>
    <row r="84" spans="3:18" ht="51" customHeight="1">
      <c r="C84" s="678" t="s">
        <v>995</v>
      </c>
      <c r="D84" s="678"/>
      <c r="E84" s="678"/>
      <c r="F84" s="678"/>
      <c r="G84" s="678"/>
      <c r="H84" s="678"/>
      <c r="I84" s="678"/>
      <c r="J84" s="678"/>
      <c r="K84" s="678"/>
      <c r="L84" s="678"/>
      <c r="M84" s="678"/>
      <c r="N84" s="678"/>
    </row>
    <row r="85" spans="3:18" ht="14.45" customHeight="1">
      <c r="C85" s="765" t="s">
        <v>996</v>
      </c>
      <c r="D85" s="765"/>
      <c r="E85" s="765"/>
      <c r="F85" s="765"/>
      <c r="G85" s="765"/>
      <c r="H85" s="765"/>
      <c r="I85" s="765"/>
      <c r="J85" s="765"/>
      <c r="K85" s="765"/>
      <c r="L85" s="765"/>
      <c r="M85" s="765"/>
      <c r="N85" s="765"/>
    </row>
    <row r="86" spans="3:18" ht="36" customHeight="1">
      <c r="C86" s="729"/>
      <c r="D86" s="729"/>
      <c r="E86" s="729"/>
      <c r="F86" s="729"/>
      <c r="G86" s="729"/>
      <c r="H86" s="729"/>
      <c r="I86" s="729"/>
      <c r="J86" s="729"/>
      <c r="K86" s="729"/>
      <c r="L86" s="729"/>
      <c r="M86" s="729"/>
      <c r="N86" s="729"/>
    </row>
    <row r="87" spans="3:18" ht="14.45" customHeight="1"/>
    <row r="88" spans="3:18" ht="18.600000000000001" customHeight="1" thickBot="1">
      <c r="C88" s="636" t="s">
        <v>997</v>
      </c>
      <c r="D88" s="636"/>
      <c r="E88" s="636"/>
      <c r="F88" s="636"/>
      <c r="G88" s="636"/>
      <c r="H88" s="636"/>
      <c r="I88" s="636"/>
      <c r="J88" s="636"/>
      <c r="K88" s="636"/>
      <c r="L88" s="636"/>
      <c r="M88" s="636"/>
      <c r="N88" s="636"/>
      <c r="R88" s="445"/>
    </row>
    <row r="89" spans="3:18" ht="203.25" customHeight="1">
      <c r="C89" s="765" t="s">
        <v>998</v>
      </c>
      <c r="D89" s="765"/>
      <c r="E89" s="765"/>
      <c r="F89" s="765"/>
      <c r="G89" s="765"/>
      <c r="H89" s="765"/>
      <c r="I89" s="765"/>
      <c r="J89" s="765"/>
      <c r="K89" s="765"/>
      <c r="L89" s="765"/>
      <c r="M89" s="765"/>
      <c r="N89" s="765"/>
    </row>
    <row r="90" spans="3:18" ht="19.5" customHeight="1"/>
    <row r="91" spans="3:18" ht="18.600000000000001" customHeight="1">
      <c r="C91" s="13" t="s">
        <v>999</v>
      </c>
      <c r="D91" s="10"/>
      <c r="E91" s="10"/>
      <c r="F91" s="10"/>
      <c r="G91" s="10"/>
      <c r="H91" s="10"/>
      <c r="I91" s="10"/>
      <c r="J91" s="10"/>
      <c r="K91" s="10"/>
      <c r="L91" s="10"/>
      <c r="M91" s="10"/>
      <c r="N91" s="10"/>
    </row>
    <row r="92" spans="3:18" ht="18.600000000000001" customHeight="1"/>
    <row r="93" spans="3:18" ht="32.25" customHeight="1">
      <c r="C93" s="678" t="s">
        <v>1000</v>
      </c>
      <c r="D93" s="678"/>
      <c r="E93" s="678"/>
      <c r="F93" s="678"/>
      <c r="G93" s="678"/>
      <c r="H93" s="584">
        <v>2019</v>
      </c>
      <c r="I93" s="584">
        <v>2020</v>
      </c>
      <c r="J93" s="584">
        <v>2021</v>
      </c>
      <c r="K93" s="584">
        <v>2022</v>
      </c>
      <c r="L93" s="584">
        <v>2023</v>
      </c>
      <c r="M93" s="584">
        <v>2024</v>
      </c>
      <c r="N93" s="584">
        <v>2025</v>
      </c>
    </row>
    <row r="94" spans="3:18" ht="14.45" customHeight="1">
      <c r="C94" s="162"/>
    </row>
    <row r="95" spans="3:18" ht="18.600000000000001" customHeight="1">
      <c r="C95" s="763" t="s">
        <v>1001</v>
      </c>
      <c r="D95" s="763"/>
      <c r="E95" s="763"/>
      <c r="F95" s="763"/>
      <c r="G95" s="763"/>
      <c r="H95" s="148">
        <v>72400</v>
      </c>
      <c r="I95" s="148">
        <v>69341.23</v>
      </c>
      <c r="J95" s="148">
        <v>70667</v>
      </c>
      <c r="K95" s="148">
        <f>SUM(K96:K100)</f>
        <v>71215.77900000001</v>
      </c>
      <c r="L95" s="148">
        <f>SUM(L96:L100)</f>
        <v>69526.440186790918</v>
      </c>
      <c r="M95" s="148">
        <v>68502.422562413063</v>
      </c>
      <c r="N95" s="148">
        <f>SUM(N96:N100)</f>
        <v>65766.303548705968</v>
      </c>
      <c r="P95" s="371"/>
    </row>
    <row r="96" spans="3:18" ht="20.45" customHeight="1">
      <c r="C96" s="85" t="s">
        <v>972</v>
      </c>
      <c r="D96" s="7"/>
      <c r="H96" s="124" t="s">
        <v>780</v>
      </c>
      <c r="I96" s="124" t="s">
        <v>780</v>
      </c>
      <c r="J96" s="124" t="s">
        <v>780</v>
      </c>
      <c r="K96" s="124">
        <v>17419.749</v>
      </c>
      <c r="L96" s="124">
        <v>17669.0565016978</v>
      </c>
      <c r="M96" s="124">
        <v>17759.00773132249</v>
      </c>
      <c r="N96" s="124">
        <v>16016.885685713358</v>
      </c>
      <c r="P96" s="373"/>
    </row>
    <row r="97" spans="3:14" ht="18.600000000000001" customHeight="1">
      <c r="C97" s="85" t="s">
        <v>973</v>
      </c>
      <c r="D97" s="7"/>
      <c r="H97" s="124" t="s">
        <v>780</v>
      </c>
      <c r="I97" s="124" t="s">
        <v>780</v>
      </c>
      <c r="J97" s="124" t="s">
        <v>780</v>
      </c>
      <c r="K97" s="124">
        <v>3069.8290000000002</v>
      </c>
      <c r="L97" s="124">
        <v>3552.3375067458151</v>
      </c>
      <c r="M97" s="124">
        <v>3330.6276755155004</v>
      </c>
      <c r="N97" s="124">
        <v>2041.742256</v>
      </c>
    </row>
    <row r="98" spans="3:14" ht="18.600000000000001">
      <c r="C98" s="85" t="s">
        <v>974</v>
      </c>
      <c r="D98" s="7"/>
      <c r="H98" s="124" t="s">
        <v>780</v>
      </c>
      <c r="I98" s="124" t="s">
        <v>780</v>
      </c>
      <c r="J98" s="124" t="s">
        <v>780</v>
      </c>
      <c r="K98" s="124">
        <v>0</v>
      </c>
      <c r="L98" s="124">
        <v>0</v>
      </c>
      <c r="M98" s="124">
        <v>0</v>
      </c>
      <c r="N98" s="124">
        <v>0</v>
      </c>
    </row>
    <row r="99" spans="3:14" ht="18.600000000000001">
      <c r="C99" s="85" t="s">
        <v>975</v>
      </c>
      <c r="D99" s="7"/>
      <c r="H99" s="124" t="s">
        <v>780</v>
      </c>
      <c r="I99" s="124" t="s">
        <v>780</v>
      </c>
      <c r="J99" s="124" t="s">
        <v>780</v>
      </c>
      <c r="K99" s="124">
        <v>0</v>
      </c>
      <c r="L99" s="124">
        <v>0</v>
      </c>
      <c r="M99" s="124">
        <v>0</v>
      </c>
      <c r="N99" s="124">
        <v>0</v>
      </c>
    </row>
    <row r="100" spans="3:14" ht="18.600000000000001">
      <c r="C100" s="85" t="s">
        <v>976</v>
      </c>
      <c r="D100" s="7"/>
      <c r="H100" s="124" t="s">
        <v>780</v>
      </c>
      <c r="I100" s="124" t="s">
        <v>780</v>
      </c>
      <c r="J100" s="124" t="s">
        <v>780</v>
      </c>
      <c r="K100" s="124">
        <v>50726.201000000001</v>
      </c>
      <c r="L100" s="124">
        <v>48305.046178347307</v>
      </c>
      <c r="M100" s="124">
        <v>47412.787155575075</v>
      </c>
      <c r="N100" s="124">
        <v>47707.675606992605</v>
      </c>
    </row>
    <row r="101" spans="3:14" ht="15.95" customHeight="1"/>
    <row r="102" spans="3:14" ht="42" customHeight="1">
      <c r="C102" s="678" t="s">
        <v>1002</v>
      </c>
      <c r="D102" s="678"/>
      <c r="E102" s="678"/>
      <c r="F102" s="678"/>
      <c r="G102" s="678"/>
      <c r="H102" s="584">
        <v>2019</v>
      </c>
      <c r="I102" s="584">
        <v>2020</v>
      </c>
      <c r="J102" s="584">
        <v>2021</v>
      </c>
      <c r="K102" s="584">
        <v>2022</v>
      </c>
      <c r="L102" s="584">
        <v>2023</v>
      </c>
      <c r="M102" s="584">
        <v>2024</v>
      </c>
      <c r="N102" s="584">
        <v>2025</v>
      </c>
    </row>
    <row r="104" spans="3:14" ht="30" customHeight="1">
      <c r="C104" s="768" t="s">
        <v>1003</v>
      </c>
      <c r="D104" s="768"/>
      <c r="E104" s="768"/>
      <c r="F104" s="768"/>
      <c r="G104" s="768"/>
      <c r="H104" s="165" t="s">
        <v>780</v>
      </c>
      <c r="I104" s="165" t="s">
        <v>780</v>
      </c>
      <c r="J104" s="165" t="s">
        <v>780</v>
      </c>
      <c r="K104" s="87">
        <v>35602.978660136709</v>
      </c>
      <c r="L104" s="87">
        <v>38598.431588947096</v>
      </c>
      <c r="M104" s="87">
        <v>39252.85046035159</v>
      </c>
      <c r="N104" s="87">
        <v>36972.899280851227</v>
      </c>
    </row>
    <row r="105" spans="3:14" ht="18.600000000000001" customHeight="1"/>
    <row r="106" spans="3:14" ht="18.600000000000001" customHeight="1">
      <c r="C106" s="147" t="s">
        <v>507</v>
      </c>
      <c r="D106" s="7"/>
      <c r="E106" s="7"/>
      <c r="F106" s="7"/>
      <c r="G106" s="7"/>
    </row>
    <row r="107" spans="3:14" ht="18.600000000000001" customHeight="1">
      <c r="C107" s="705" t="s">
        <v>993</v>
      </c>
      <c r="D107" s="705"/>
      <c r="E107" s="705"/>
      <c r="F107" s="705"/>
      <c r="G107" s="705"/>
      <c r="H107" s="705"/>
      <c r="I107" s="705"/>
      <c r="J107" s="705"/>
      <c r="K107" s="705"/>
      <c r="L107" s="705"/>
      <c r="M107" s="705"/>
      <c r="N107" s="705"/>
    </row>
    <row r="109" spans="3:14" ht="18.95" customHeight="1" thickBot="1">
      <c r="C109" s="636" t="s">
        <v>1004</v>
      </c>
      <c r="D109" s="636"/>
      <c r="E109" s="636"/>
      <c r="F109" s="636"/>
      <c r="G109" s="636"/>
      <c r="H109" s="636"/>
      <c r="I109" s="636"/>
      <c r="J109" s="636"/>
      <c r="K109" s="636"/>
      <c r="L109" s="636"/>
      <c r="M109" s="636"/>
      <c r="N109" s="636"/>
    </row>
    <row r="110" spans="3:14" ht="21" customHeight="1">
      <c r="C110" s="123" t="s">
        <v>1005</v>
      </c>
    </row>
    <row r="112" spans="3:14" ht="42.75" customHeight="1">
      <c r="C112" s="636" t="s">
        <v>1006</v>
      </c>
      <c r="D112" s="636"/>
      <c r="E112" s="636"/>
      <c r="F112" s="636"/>
      <c r="G112" s="636"/>
      <c r="H112" s="636"/>
      <c r="I112" s="636"/>
      <c r="J112" s="636"/>
      <c r="K112" s="636"/>
      <c r="L112" s="636"/>
      <c r="M112" s="636"/>
      <c r="N112" s="636"/>
    </row>
    <row r="113" spans="3:14" ht="274.5" customHeight="1">
      <c r="C113" s="765" t="s">
        <v>1007</v>
      </c>
      <c r="D113" s="765"/>
      <c r="E113" s="765"/>
      <c r="F113" s="765"/>
      <c r="G113" s="765"/>
      <c r="H113" s="765"/>
      <c r="I113" s="765"/>
      <c r="J113" s="765"/>
      <c r="K113" s="765"/>
      <c r="L113" s="765"/>
      <c r="M113" s="765"/>
      <c r="N113" s="765"/>
    </row>
    <row r="114" spans="3:14" ht="14.45" customHeight="1">
      <c r="C114" s="431"/>
      <c r="D114" s="431"/>
      <c r="E114" s="431"/>
      <c r="F114" s="431"/>
      <c r="G114" s="431"/>
      <c r="H114" s="431"/>
      <c r="I114" s="431"/>
      <c r="J114" s="431"/>
      <c r="K114" s="431"/>
      <c r="L114" s="431"/>
      <c r="M114" s="431"/>
      <c r="N114" s="431"/>
    </row>
    <row r="115" spans="3:14" ht="14.45" customHeight="1">
      <c r="C115" s="431"/>
      <c r="D115" s="431"/>
      <c r="E115" s="431"/>
      <c r="F115" s="431"/>
      <c r="G115" s="431"/>
      <c r="H115" s="431"/>
      <c r="I115" s="431"/>
      <c r="J115" s="431"/>
      <c r="K115" s="431"/>
      <c r="L115" s="431"/>
      <c r="M115" s="431"/>
      <c r="N115" s="431"/>
    </row>
    <row r="116" spans="3:14" ht="14.45" customHeight="1">
      <c r="C116" s="431"/>
      <c r="D116" s="431"/>
      <c r="E116" s="431"/>
      <c r="F116" s="431"/>
      <c r="G116" s="431"/>
      <c r="H116" s="431"/>
      <c r="I116" s="431"/>
      <c r="J116" s="431"/>
      <c r="K116" s="431"/>
      <c r="L116" s="431"/>
      <c r="M116" s="431"/>
      <c r="N116" s="431"/>
    </row>
    <row r="117" spans="3:14" ht="14.45" customHeight="1">
      <c r="C117" s="431"/>
      <c r="D117" s="431"/>
      <c r="E117" s="431"/>
      <c r="F117" s="431"/>
      <c r="G117" s="431"/>
      <c r="H117" s="431"/>
      <c r="I117" s="431"/>
      <c r="J117" s="431"/>
      <c r="K117" s="431"/>
      <c r="L117" s="431"/>
      <c r="M117" s="431"/>
      <c r="N117" s="431"/>
    </row>
    <row r="118" spans="3:14" ht="14.45" customHeight="1">
      <c r="C118" s="431"/>
      <c r="D118" s="431"/>
      <c r="E118" s="431"/>
      <c r="F118" s="431"/>
      <c r="G118" s="431"/>
      <c r="H118" s="431"/>
      <c r="I118" s="431"/>
      <c r="J118" s="431"/>
      <c r="K118" s="431"/>
      <c r="L118" s="431"/>
      <c r="M118" s="431"/>
      <c r="N118" s="431"/>
    </row>
    <row r="119" spans="3:14" ht="14.45" customHeight="1">
      <c r="C119" s="431"/>
      <c r="D119" s="431"/>
      <c r="E119" s="431"/>
      <c r="F119" s="431"/>
      <c r="G119" s="431"/>
      <c r="H119" s="431"/>
      <c r="I119" s="431"/>
      <c r="J119" s="431"/>
      <c r="K119" s="431"/>
      <c r="L119" s="431"/>
      <c r="M119" s="431"/>
      <c r="N119" s="431"/>
    </row>
    <row r="120" spans="3:14" ht="14.45" customHeight="1">
      <c r="C120" s="431"/>
      <c r="D120" s="431"/>
      <c r="E120" s="431"/>
      <c r="F120" s="431"/>
      <c r="G120" s="431"/>
      <c r="H120" s="431"/>
      <c r="I120" s="431"/>
      <c r="J120" s="431"/>
      <c r="K120" s="431"/>
      <c r="L120" s="431"/>
      <c r="M120" s="431"/>
      <c r="N120" s="431"/>
    </row>
    <row r="121" spans="3:14" ht="14.45" customHeight="1">
      <c r="C121" s="431"/>
      <c r="D121" s="431"/>
      <c r="E121" s="431"/>
      <c r="F121" s="431"/>
      <c r="G121" s="431"/>
      <c r="H121" s="431"/>
      <c r="I121" s="431"/>
      <c r="J121" s="431"/>
      <c r="K121" s="431"/>
      <c r="L121" s="431"/>
      <c r="M121" s="431"/>
      <c r="N121" s="431"/>
    </row>
    <row r="122" spans="3:14" ht="122.25" customHeight="1">
      <c r="C122" s="431"/>
      <c r="D122" s="431"/>
      <c r="E122" s="431"/>
      <c r="F122" s="431"/>
      <c r="G122" s="431"/>
      <c r="H122" s="431"/>
      <c r="I122" s="431"/>
      <c r="J122" s="431"/>
      <c r="K122" s="431"/>
      <c r="L122" s="431"/>
      <c r="M122" s="431"/>
      <c r="N122" s="431"/>
    </row>
    <row r="123" spans="3:14" ht="29.1" customHeight="1"/>
  </sheetData>
  <mergeCells count="38">
    <mergeCell ref="C76:G76"/>
    <mergeCell ref="C79:G79"/>
    <mergeCell ref="C81:G81"/>
    <mergeCell ref="C102:G102"/>
    <mergeCell ref="C104:G104"/>
    <mergeCell ref="C93:G93"/>
    <mergeCell ref="C95:G95"/>
    <mergeCell ref="C84:N84"/>
    <mergeCell ref="C88:N88"/>
    <mergeCell ref="C112:N112"/>
    <mergeCell ref="C85:N86"/>
    <mergeCell ref="C89:N89"/>
    <mergeCell ref="C109:N109"/>
    <mergeCell ref="C107:N107"/>
    <mergeCell ref="C113:N113"/>
    <mergeCell ref="C19:N19"/>
    <mergeCell ref="C15:N15"/>
    <mergeCell ref="C11:N11"/>
    <mergeCell ref="C7:N7"/>
    <mergeCell ref="C12:N13"/>
    <mergeCell ref="C17:N17"/>
    <mergeCell ref="C8:N9"/>
    <mergeCell ref="C20:N20"/>
    <mergeCell ref="C62:G62"/>
    <mergeCell ref="C64:G64"/>
    <mergeCell ref="C71:G71"/>
    <mergeCell ref="C73:G73"/>
    <mergeCell ref="C51:G51"/>
    <mergeCell ref="C25:N26"/>
    <mergeCell ref="C56:N56"/>
    <mergeCell ref="C58:N58"/>
    <mergeCell ref="C30:G30"/>
    <mergeCell ref="C32:G32"/>
    <mergeCell ref="C24:M24"/>
    <mergeCell ref="C44:G44"/>
    <mergeCell ref="C46:G46"/>
    <mergeCell ref="C39:G39"/>
    <mergeCell ref="C49:N49"/>
  </mergeCells>
  <hyperlinks>
    <hyperlink ref="A4" location="'ÍNDICE REMISSIVO'!A1" display="Índice" xr:uid="{00000000-0004-0000-1A00-000000000000}"/>
    <hyperlink ref="L1" location="GRI!A1" display="GRI" xr:uid="{00000000-0004-0000-1A00-000001000000}"/>
    <hyperlink ref="M1" location="SASB!A1" display="SASB" xr:uid="{00000000-0004-0000-1A00-000002000000}"/>
    <hyperlink ref="K1" location="SOCIAL!A1" display="Social " xr:uid="{00000000-0004-0000-1A00-000003000000}"/>
    <hyperlink ref="F1" location="ÍNDICE!A1" display="Índice" xr:uid="{00000000-0004-0000-1A00-000004000000}"/>
    <hyperlink ref="G1" location="'TEMAS MATERIAIS'!A1" display="Temas materiais" xr:uid="{00000000-0004-0000-1A00-000005000000}"/>
    <hyperlink ref="H1" location="AMBIENTAL!A1" display="Ambiental" xr:uid="{00000000-0004-0000-1A00-000006000000}"/>
    <hyperlink ref="I1" location="ECONÔMICO!A1" display="Econômico " xr:uid="{00000000-0004-0000-1A00-000007000000}"/>
    <hyperlink ref="J1" location="GOVERNANÇA!A1" display="Governança " xr:uid="{00000000-0004-0000-1A00-000008000000}"/>
  </hyperlinks>
  <pageMargins left="0.511811024" right="0.511811024" top="0.78740157499999996" bottom="0.78740157499999996" header="0.31496062000000002" footer="0.31496062000000002"/>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0070C0"/>
  </sheetPr>
  <dimension ref="A1:S249"/>
  <sheetViews>
    <sheetView showGridLines="0" topLeftCell="A43" zoomScale="80" zoomScaleNormal="80" workbookViewId="0">
      <selection activeCell="R37" sqref="R37"/>
    </sheetView>
  </sheetViews>
  <sheetFormatPr defaultRowHeight="14.45"/>
  <cols>
    <col min="1" max="1" width="2.85546875" customWidth="1"/>
    <col min="2" max="2" width="7.85546875" customWidth="1"/>
    <col min="5" max="5" width="2.28515625" customWidth="1"/>
    <col min="6" max="13" width="22.42578125" customWidth="1"/>
    <col min="14" max="14" width="20.7109375"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42"/>
    </row>
    <row r="2" spans="1:19" ht="18.600000000000001">
      <c r="A2" s="3"/>
      <c r="B2" s="3"/>
      <c r="C2" s="3"/>
      <c r="D2" s="3"/>
      <c r="E2" s="3"/>
      <c r="F2" s="15"/>
      <c r="G2" s="15"/>
      <c r="H2" s="15"/>
      <c r="I2" s="15"/>
      <c r="J2" s="15"/>
      <c r="K2" s="15"/>
      <c r="L2" s="15"/>
      <c r="M2" s="15"/>
    </row>
    <row r="3" spans="1:19" ht="28.5">
      <c r="A3" s="3"/>
      <c r="C3" s="36" t="s">
        <v>1008</v>
      </c>
      <c r="S3" s="21"/>
    </row>
    <row r="4" spans="1:19" ht="21">
      <c r="A4" s="5" t="s">
        <v>9</v>
      </c>
      <c r="B4" s="6">
        <v>3</v>
      </c>
      <c r="C4" s="4"/>
    </row>
    <row r="5" spans="1:19" ht="21">
      <c r="A5" s="5"/>
      <c r="B5" s="6"/>
      <c r="C5" s="13" t="s">
        <v>1009</v>
      </c>
      <c r="D5" s="10"/>
      <c r="E5" s="10"/>
      <c r="F5" s="10"/>
      <c r="G5" s="10"/>
      <c r="H5" s="10"/>
      <c r="I5" s="10"/>
      <c r="J5" s="10"/>
      <c r="K5" s="10"/>
      <c r="L5" s="10"/>
      <c r="M5" s="10"/>
      <c r="N5" s="10"/>
    </row>
    <row r="6" spans="1:19" ht="18.600000000000001">
      <c r="A6" s="5"/>
      <c r="B6" s="6"/>
      <c r="C6" s="121"/>
    </row>
    <row r="7" spans="1:19" ht="21.6" thickBot="1">
      <c r="A7" s="120"/>
      <c r="B7" s="6"/>
      <c r="C7" s="633" t="s">
        <v>1010</v>
      </c>
      <c r="D7" s="633"/>
      <c r="E7" s="633"/>
      <c r="F7" s="633"/>
      <c r="G7" s="633"/>
      <c r="H7" s="321">
        <v>2019</v>
      </c>
      <c r="I7" s="321">
        <v>2020</v>
      </c>
      <c r="J7" s="321">
        <v>2021</v>
      </c>
      <c r="K7" s="321">
        <v>2022</v>
      </c>
      <c r="L7" s="321">
        <v>2023</v>
      </c>
      <c r="M7" s="321">
        <v>2024</v>
      </c>
      <c r="N7" s="321">
        <v>2025</v>
      </c>
      <c r="Q7" s="75"/>
      <c r="R7" s="75"/>
      <c r="S7" s="75"/>
    </row>
    <row r="8" spans="1:19" ht="18.600000000000001" customHeight="1">
      <c r="A8" s="5"/>
      <c r="B8" s="6"/>
      <c r="C8" s="307"/>
      <c r="D8" s="307"/>
      <c r="E8" s="307"/>
      <c r="F8" s="307"/>
      <c r="G8" s="307"/>
      <c r="H8" s="307"/>
      <c r="I8" s="307"/>
      <c r="J8" s="307"/>
      <c r="K8" s="307"/>
      <c r="L8" s="307"/>
      <c r="M8" s="307"/>
      <c r="N8" s="307"/>
    </row>
    <row r="9" spans="1:19" ht="18.600000000000001" customHeight="1">
      <c r="A9" s="5"/>
      <c r="C9" s="630" t="s">
        <v>1011</v>
      </c>
      <c r="D9" s="630"/>
      <c r="E9" s="630"/>
      <c r="F9" s="630"/>
      <c r="G9" s="630"/>
      <c r="H9" s="262">
        <v>9750861.9399999995</v>
      </c>
      <c r="I9" s="262">
        <v>10021190.981915627</v>
      </c>
      <c r="J9" s="262">
        <v>9987076.401659904</v>
      </c>
      <c r="K9" s="262">
        <v>10104170.368125604</v>
      </c>
      <c r="L9" s="262">
        <v>9323773.2094280105</v>
      </c>
      <c r="M9" s="262">
        <v>9208346</v>
      </c>
      <c r="N9" s="262">
        <v>8826933</v>
      </c>
    </row>
    <row r="10" spans="1:19" ht="18.600000000000001" customHeight="1">
      <c r="A10" s="5"/>
      <c r="C10" s="322"/>
      <c r="D10" s="322"/>
      <c r="E10" s="322"/>
      <c r="F10" s="322"/>
      <c r="G10" s="322"/>
      <c r="H10" s="262"/>
      <c r="I10" s="262"/>
      <c r="J10" s="262"/>
      <c r="K10" s="262"/>
      <c r="L10" s="262"/>
      <c r="M10" s="262"/>
      <c r="N10" s="262"/>
    </row>
    <row r="11" spans="1:19" ht="18.600000000000001" customHeight="1" thickBot="1">
      <c r="A11" s="5"/>
      <c r="C11" s="633" t="s">
        <v>1012</v>
      </c>
      <c r="D11" s="633"/>
      <c r="E11" s="633"/>
      <c r="F11" s="633"/>
      <c r="G11" s="633"/>
      <c r="H11" s="321">
        <v>2019</v>
      </c>
      <c r="I11" s="321">
        <v>2020</v>
      </c>
      <c r="J11" s="321">
        <v>2021</v>
      </c>
      <c r="K11" s="321">
        <v>2022</v>
      </c>
      <c r="L11" s="321">
        <v>2023</v>
      </c>
      <c r="M11" s="321">
        <v>2024</v>
      </c>
      <c r="N11" s="321">
        <v>2025</v>
      </c>
    </row>
    <row r="12" spans="1:19" ht="18.600000000000001" customHeight="1">
      <c r="A12" s="5"/>
      <c r="C12" s="307"/>
      <c r="D12" s="307"/>
      <c r="E12" s="307"/>
      <c r="F12" s="307"/>
      <c r="G12" s="307"/>
      <c r="H12" s="307"/>
      <c r="I12" s="307"/>
      <c r="J12" s="307"/>
      <c r="K12" s="307"/>
      <c r="L12" s="307"/>
      <c r="M12" s="307"/>
      <c r="N12" s="307"/>
    </row>
    <row r="13" spans="1:19" ht="18.600000000000001" customHeight="1">
      <c r="A13" s="5"/>
      <c r="C13" s="630" t="s">
        <v>1013</v>
      </c>
      <c r="D13" s="630"/>
      <c r="E13" s="630"/>
      <c r="F13" s="630"/>
      <c r="G13" s="630"/>
      <c r="H13" s="262" t="s">
        <v>1014</v>
      </c>
      <c r="I13" s="262" t="s">
        <v>1014</v>
      </c>
      <c r="J13" s="262" t="s">
        <v>1014</v>
      </c>
      <c r="K13" s="324" t="s">
        <v>1014</v>
      </c>
      <c r="L13" s="324" t="s">
        <v>1014</v>
      </c>
      <c r="M13" s="324" t="s">
        <v>1014</v>
      </c>
      <c r="N13" s="324" t="s">
        <v>1014</v>
      </c>
    </row>
    <row r="14" spans="1:19" ht="18.600000000000001" customHeight="1">
      <c r="A14" s="5"/>
      <c r="C14" s="322"/>
      <c r="D14" s="322"/>
      <c r="E14" s="322"/>
      <c r="F14" s="322"/>
      <c r="G14" s="322"/>
      <c r="H14" s="262"/>
      <c r="I14" s="262"/>
      <c r="J14" s="262"/>
      <c r="K14" s="262"/>
      <c r="L14" s="262"/>
      <c r="M14" s="262"/>
      <c r="N14" s="262"/>
    </row>
    <row r="15" spans="1:19" ht="18.600000000000001" customHeight="1" thickBot="1">
      <c r="A15" s="5"/>
      <c r="C15" s="633" t="s">
        <v>1015</v>
      </c>
      <c r="D15" s="633"/>
      <c r="E15" s="633"/>
      <c r="F15" s="633"/>
      <c r="G15" s="633"/>
      <c r="H15" s="321">
        <v>2019</v>
      </c>
      <c r="I15" s="321">
        <v>2020</v>
      </c>
      <c r="J15" s="321">
        <v>2021</v>
      </c>
      <c r="K15" s="321">
        <v>2022</v>
      </c>
      <c r="L15" s="321">
        <v>2023</v>
      </c>
      <c r="M15" s="321">
        <v>2024</v>
      </c>
      <c r="N15" s="321">
        <v>2025</v>
      </c>
    </row>
    <row r="16" spans="1:19" ht="18.600000000000001" customHeight="1">
      <c r="A16" s="5"/>
      <c r="C16" s="307"/>
      <c r="D16" s="307"/>
      <c r="E16" s="307"/>
      <c r="F16" s="307"/>
      <c r="G16" s="307"/>
      <c r="H16" s="307"/>
      <c r="I16" s="307"/>
      <c r="J16" s="307"/>
      <c r="K16" s="307"/>
      <c r="L16" s="307"/>
      <c r="M16" s="307"/>
      <c r="N16" s="307"/>
    </row>
    <row r="17" spans="1:14" ht="18.600000000000001" customHeight="1">
      <c r="A17" s="5"/>
      <c r="C17" s="630" t="s">
        <v>1016</v>
      </c>
      <c r="D17" s="630"/>
      <c r="E17" s="630"/>
      <c r="F17" s="630"/>
      <c r="G17" s="630"/>
      <c r="H17" s="262" t="s">
        <v>780</v>
      </c>
      <c r="I17" s="262" t="s">
        <v>780</v>
      </c>
      <c r="J17" s="262" t="s">
        <v>780</v>
      </c>
      <c r="K17" s="329">
        <v>972.39544499956764</v>
      </c>
      <c r="L17" s="262">
        <v>8040.0107338024582</v>
      </c>
      <c r="M17" s="262">
        <v>4857</v>
      </c>
      <c r="N17" s="262" t="s">
        <v>1017</v>
      </c>
    </row>
    <row r="18" spans="1:14" ht="18.600000000000001" customHeight="1">
      <c r="A18" s="5"/>
      <c r="C18" s="322"/>
      <c r="D18" s="322"/>
      <c r="E18" s="322"/>
      <c r="F18" s="322"/>
      <c r="G18" s="322"/>
      <c r="H18" s="262"/>
      <c r="I18" s="262"/>
      <c r="J18" s="262"/>
      <c r="K18" s="324"/>
      <c r="L18" s="324"/>
      <c r="M18" s="324"/>
    </row>
    <row r="19" spans="1:14" ht="57" customHeight="1">
      <c r="A19" s="5"/>
      <c r="C19" s="630" t="s">
        <v>1018</v>
      </c>
      <c r="D19" s="630"/>
      <c r="E19" s="630"/>
      <c r="F19" s="630"/>
      <c r="G19" s="630"/>
      <c r="H19" s="630"/>
      <c r="I19" s="630"/>
      <c r="J19" s="630"/>
      <c r="K19" s="630"/>
      <c r="L19" s="630"/>
      <c r="M19" s="630"/>
      <c r="N19" s="630"/>
    </row>
    <row r="20" spans="1:14" ht="18.600000000000001" customHeight="1">
      <c r="A20" s="5"/>
      <c r="C20" s="322"/>
      <c r="D20" s="322"/>
      <c r="E20" s="322"/>
      <c r="F20" s="322"/>
      <c r="G20" s="322"/>
      <c r="H20" s="262"/>
      <c r="I20" s="262"/>
      <c r="J20" s="262"/>
      <c r="K20" s="324"/>
      <c r="L20" s="324"/>
      <c r="M20" s="324"/>
    </row>
    <row r="21" spans="1:14" ht="18.600000000000001" customHeight="1" thickBot="1">
      <c r="A21" s="5"/>
      <c r="C21" s="633" t="s">
        <v>1019</v>
      </c>
      <c r="D21" s="633"/>
      <c r="E21" s="633"/>
      <c r="F21" s="633"/>
      <c r="G21" s="633"/>
      <c r="H21" s="321"/>
      <c r="I21" s="321"/>
      <c r="J21" s="321"/>
      <c r="K21" s="321"/>
      <c r="L21" s="321"/>
      <c r="M21" s="321"/>
      <c r="N21" s="321"/>
    </row>
    <row r="22" spans="1:14" ht="21" customHeight="1">
      <c r="A22" s="5"/>
      <c r="C22" s="631" t="s">
        <v>1020</v>
      </c>
      <c r="D22" s="631"/>
      <c r="E22" s="631"/>
      <c r="F22" s="631"/>
      <c r="G22" s="631"/>
      <c r="H22" s="631"/>
      <c r="I22" s="631"/>
      <c r="J22" s="631"/>
      <c r="K22" s="631"/>
      <c r="L22" s="631"/>
      <c r="M22" s="631"/>
      <c r="N22" s="604"/>
    </row>
    <row r="23" spans="1:14" ht="18.600000000000001" customHeight="1">
      <c r="A23" s="5"/>
      <c r="C23" s="631" t="s">
        <v>1021</v>
      </c>
      <c r="D23" s="631"/>
      <c r="E23" s="631"/>
      <c r="F23" s="631"/>
      <c r="G23" s="631"/>
      <c r="H23" s="631"/>
      <c r="I23" s="631"/>
      <c r="J23" s="631"/>
      <c r="K23" s="631"/>
      <c r="L23" s="631"/>
      <c r="M23" s="631"/>
      <c r="N23" s="631"/>
    </row>
    <row r="24" spans="1:14" ht="18" customHeight="1">
      <c r="A24" s="5"/>
      <c r="C24" s="631"/>
      <c r="D24" s="631"/>
      <c r="E24" s="631"/>
      <c r="F24" s="631"/>
      <c r="G24" s="631"/>
      <c r="H24" s="631"/>
      <c r="I24" s="631"/>
      <c r="J24" s="631"/>
      <c r="K24" s="631"/>
      <c r="L24" s="631"/>
      <c r="M24" s="631"/>
      <c r="N24" s="631"/>
    </row>
    <row r="25" spans="1:14" ht="18.600000000000001" customHeight="1">
      <c r="A25" s="5"/>
      <c r="C25" s="322"/>
      <c r="D25" s="322"/>
      <c r="E25" s="322"/>
      <c r="F25" s="322"/>
      <c r="G25" s="322"/>
      <c r="H25" s="262"/>
      <c r="I25" s="262"/>
      <c r="J25" s="262"/>
      <c r="K25" s="324"/>
      <c r="L25" s="324"/>
      <c r="M25" s="262"/>
    </row>
    <row r="26" spans="1:14" ht="18.600000000000001" customHeight="1" thickBot="1">
      <c r="A26" s="5"/>
      <c r="C26" s="633" t="s">
        <v>1022</v>
      </c>
      <c r="D26" s="633"/>
      <c r="E26" s="633"/>
      <c r="F26" s="633"/>
      <c r="G26" s="633"/>
      <c r="H26" s="321"/>
      <c r="I26" s="321"/>
      <c r="J26" s="321"/>
      <c r="K26" s="321"/>
      <c r="L26" s="321"/>
      <c r="M26" s="321"/>
      <c r="N26" s="321"/>
    </row>
    <row r="27" spans="1:14" ht="39" customHeight="1">
      <c r="A27" s="5"/>
      <c r="C27" s="631" t="s">
        <v>1023</v>
      </c>
      <c r="D27" s="631"/>
      <c r="E27" s="631"/>
      <c r="F27" s="631"/>
      <c r="G27" s="631"/>
      <c r="H27" s="631"/>
      <c r="I27" s="631"/>
      <c r="J27" s="631"/>
      <c r="K27" s="631"/>
      <c r="L27" s="631"/>
      <c r="M27" s="631"/>
      <c r="N27" s="631"/>
    </row>
    <row r="28" spans="1:14" ht="18.600000000000001">
      <c r="A28" s="5"/>
      <c r="C28" s="632"/>
      <c r="D28" s="632"/>
      <c r="E28" s="632"/>
      <c r="F28" s="632"/>
      <c r="G28" s="632"/>
      <c r="H28" s="632"/>
      <c r="I28" s="632"/>
      <c r="J28" s="632"/>
      <c r="K28" s="632"/>
      <c r="L28" s="632"/>
      <c r="M28" s="632"/>
      <c r="N28" s="632"/>
    </row>
    <row r="29" spans="1:14" ht="21.6" thickBot="1">
      <c r="A29" s="5"/>
      <c r="C29" s="633" t="s">
        <v>1024</v>
      </c>
      <c r="D29" s="633"/>
      <c r="E29" s="633"/>
      <c r="F29" s="633"/>
      <c r="G29" s="633"/>
      <c r="H29" s="321"/>
      <c r="I29" s="321"/>
      <c r="J29" s="321"/>
      <c r="K29" s="321"/>
      <c r="L29" s="321"/>
      <c r="M29" s="321"/>
      <c r="N29" s="321"/>
    </row>
    <row r="30" spans="1:14" ht="18.600000000000001" customHeight="1">
      <c r="A30" s="5"/>
      <c r="C30" s="631" t="s">
        <v>1025</v>
      </c>
      <c r="D30" s="631"/>
      <c r="E30" s="631"/>
      <c r="F30" s="631"/>
      <c r="G30" s="631"/>
      <c r="H30" s="631"/>
      <c r="I30" s="631"/>
      <c r="J30" s="631"/>
      <c r="K30" s="631"/>
      <c r="L30" s="631"/>
      <c r="M30" s="631"/>
    </row>
    <row r="31" spans="1:14" ht="18.600000000000001" customHeight="1">
      <c r="A31" s="5"/>
      <c r="C31" s="322"/>
      <c r="D31" s="322"/>
      <c r="E31" s="322"/>
      <c r="F31" s="322"/>
      <c r="G31" s="322"/>
      <c r="H31" s="322"/>
      <c r="I31" s="322"/>
      <c r="J31" s="322"/>
      <c r="K31" s="322"/>
      <c r="L31" s="322"/>
      <c r="M31" s="322"/>
    </row>
    <row r="32" spans="1:14" ht="18.600000000000001" customHeight="1" thickBot="1">
      <c r="A32" s="5"/>
      <c r="C32" s="633" t="s">
        <v>1026</v>
      </c>
      <c r="D32" s="633"/>
      <c r="E32" s="633"/>
      <c r="F32" s="633"/>
      <c r="G32" s="633"/>
      <c r="H32" s="633"/>
      <c r="I32" s="633"/>
      <c r="J32" s="633"/>
      <c r="K32" s="633"/>
      <c r="L32" s="321"/>
      <c r="M32" s="321"/>
      <c r="N32" s="321"/>
    </row>
    <row r="33" spans="1:17" ht="75.95" customHeight="1">
      <c r="A33" s="5"/>
      <c r="C33" s="631" t="s">
        <v>1027</v>
      </c>
      <c r="D33" s="631"/>
      <c r="E33" s="631"/>
      <c r="F33" s="631"/>
      <c r="G33" s="631"/>
      <c r="H33" s="631"/>
      <c r="I33" s="631"/>
      <c r="J33" s="631"/>
      <c r="K33" s="631"/>
      <c r="L33" s="631"/>
      <c r="M33" s="631"/>
      <c r="N33" s="631"/>
    </row>
    <row r="34" spans="1:17" ht="18.600000000000001" customHeight="1">
      <c r="A34" s="5"/>
      <c r="C34" s="322"/>
      <c r="D34" s="322"/>
      <c r="E34" s="322"/>
      <c r="F34" s="322"/>
      <c r="G34" s="322"/>
      <c r="H34" s="262"/>
      <c r="I34" s="262"/>
      <c r="J34" s="262"/>
      <c r="K34" s="324"/>
      <c r="L34" s="324"/>
      <c r="M34" s="262"/>
    </row>
    <row r="35" spans="1:17" ht="21">
      <c r="A35" s="5"/>
      <c r="B35" s="6"/>
      <c r="C35" s="13" t="s">
        <v>1028</v>
      </c>
      <c r="D35" s="10"/>
      <c r="E35" s="10"/>
      <c r="F35" s="10"/>
      <c r="G35" s="10"/>
      <c r="H35" s="10"/>
      <c r="I35" s="10"/>
      <c r="J35" s="10"/>
      <c r="K35" s="10"/>
      <c r="L35" s="10"/>
      <c r="M35" s="10"/>
      <c r="N35" s="10"/>
    </row>
    <row r="36" spans="1:17" ht="18.600000000000001" customHeight="1">
      <c r="A36" s="5"/>
      <c r="C36" s="305"/>
      <c r="D36" s="272"/>
      <c r="E36" s="272"/>
      <c r="F36" s="272"/>
      <c r="G36" s="272"/>
      <c r="H36" s="272"/>
      <c r="I36" s="272"/>
      <c r="J36" s="272"/>
      <c r="K36" s="272"/>
      <c r="L36" s="272"/>
      <c r="M36" s="272"/>
    </row>
    <row r="37" spans="1:17" ht="18.600000000000001" customHeight="1" thickBot="1">
      <c r="A37" s="5"/>
      <c r="C37" s="633" t="s">
        <v>1029</v>
      </c>
      <c r="D37" s="633"/>
      <c r="E37" s="633"/>
      <c r="F37" s="633"/>
      <c r="G37" s="633"/>
      <c r="H37" s="321">
        <v>2019</v>
      </c>
      <c r="I37" s="321">
        <v>2020</v>
      </c>
      <c r="J37" s="321">
        <v>2021</v>
      </c>
      <c r="K37" s="321">
        <v>2022</v>
      </c>
      <c r="L37" s="321">
        <v>2023</v>
      </c>
      <c r="M37" s="321">
        <v>2024</v>
      </c>
      <c r="N37" s="321">
        <v>2025</v>
      </c>
    </row>
    <row r="38" spans="1:17" ht="18.600000000000001" customHeight="1">
      <c r="A38" s="5"/>
      <c r="C38" s="307"/>
      <c r="D38" s="307"/>
      <c r="E38" s="307"/>
      <c r="F38" s="307"/>
      <c r="G38" s="307"/>
      <c r="H38" s="307"/>
      <c r="I38" s="307"/>
      <c r="J38" s="307"/>
      <c r="K38" s="307"/>
      <c r="L38" s="307"/>
      <c r="M38" s="307"/>
      <c r="N38" s="307"/>
      <c r="Q38" s="253"/>
    </row>
    <row r="39" spans="1:17" ht="18.600000000000001" customHeight="1">
      <c r="A39" s="5"/>
      <c r="C39" s="630" t="s">
        <v>1030</v>
      </c>
      <c r="D39" s="630"/>
      <c r="E39" s="630"/>
      <c r="F39" s="630"/>
      <c r="G39" s="630"/>
      <c r="H39" s="262">
        <v>801632</v>
      </c>
      <c r="I39" s="262">
        <v>762568.93372129486</v>
      </c>
      <c r="J39" s="262">
        <v>964142.02692365926</v>
      </c>
      <c r="K39" s="262">
        <v>731735.56292337552</v>
      </c>
      <c r="L39" s="262">
        <v>819864.12031793012</v>
      </c>
      <c r="M39" s="262">
        <v>801849.5</v>
      </c>
      <c r="N39" s="262">
        <v>976315</v>
      </c>
    </row>
    <row r="40" spans="1:17" ht="18.600000000000001" customHeight="1">
      <c r="A40" s="5"/>
      <c r="C40" s="322"/>
      <c r="D40" s="322"/>
      <c r="E40" s="322"/>
      <c r="F40" s="322"/>
      <c r="G40" s="322"/>
      <c r="H40" s="262"/>
      <c r="I40" s="262"/>
      <c r="J40" s="262"/>
      <c r="K40" s="262"/>
      <c r="L40" s="262"/>
      <c r="M40" s="262"/>
      <c r="N40" s="262"/>
    </row>
    <row r="41" spans="1:17" ht="18.600000000000001" customHeight="1" thickBot="1">
      <c r="A41" s="5"/>
      <c r="C41" s="633" t="s">
        <v>1031</v>
      </c>
      <c r="D41" s="633"/>
      <c r="E41" s="633"/>
      <c r="F41" s="633"/>
      <c r="G41" s="633"/>
      <c r="H41" s="321">
        <v>2019</v>
      </c>
      <c r="I41" s="321">
        <v>2020</v>
      </c>
      <c r="J41" s="321">
        <v>2021</v>
      </c>
      <c r="K41" s="321">
        <v>2022</v>
      </c>
      <c r="L41" s="321">
        <v>2023</v>
      </c>
      <c r="M41" s="321">
        <v>2024</v>
      </c>
      <c r="N41" s="321">
        <v>2025</v>
      </c>
    </row>
    <row r="42" spans="1:17" ht="18.600000000000001" customHeight="1">
      <c r="A42" s="5"/>
      <c r="C42" s="307"/>
      <c r="D42" s="307"/>
      <c r="E42" s="307"/>
      <c r="F42" s="307"/>
      <c r="G42" s="307"/>
      <c r="H42" s="307"/>
      <c r="I42" s="307"/>
      <c r="J42" s="307"/>
      <c r="K42" s="307"/>
      <c r="L42" s="307"/>
      <c r="M42" s="307"/>
      <c r="N42" s="307"/>
    </row>
    <row r="43" spans="1:17" ht="18.600000000000001" customHeight="1">
      <c r="A43" s="5"/>
      <c r="C43" s="630" t="s">
        <v>1032</v>
      </c>
      <c r="D43" s="630"/>
      <c r="E43" s="630"/>
      <c r="F43" s="630"/>
      <c r="G43" s="630"/>
      <c r="H43" s="262">
        <v>801632.93</v>
      </c>
      <c r="I43" s="262">
        <v>765287</v>
      </c>
      <c r="J43" s="262">
        <v>881088.78475143504</v>
      </c>
      <c r="K43" s="262">
        <v>607634.05777516973</v>
      </c>
      <c r="L43" s="262">
        <v>553004.08027753921</v>
      </c>
      <c r="M43" s="262">
        <v>523529.62</v>
      </c>
      <c r="N43" s="262">
        <v>611390</v>
      </c>
    </row>
    <row r="44" spans="1:17" ht="18.600000000000001" customHeight="1">
      <c r="A44" s="5"/>
      <c r="C44" s="322"/>
      <c r="D44" s="322"/>
      <c r="E44" s="322"/>
      <c r="F44" s="322"/>
      <c r="G44" s="322"/>
      <c r="H44" s="262"/>
      <c r="I44" s="262"/>
      <c r="J44" s="262"/>
      <c r="K44" s="324"/>
      <c r="L44" s="324"/>
      <c r="M44" s="324"/>
    </row>
    <row r="45" spans="1:17" ht="18.600000000000001" customHeight="1" thickBot="1">
      <c r="A45" s="5"/>
      <c r="C45" s="633" t="s">
        <v>1033</v>
      </c>
      <c r="D45" s="633"/>
      <c r="E45" s="633"/>
      <c r="F45" s="633"/>
      <c r="G45" s="633"/>
      <c r="H45" s="321">
        <v>2019</v>
      </c>
      <c r="I45" s="321">
        <v>2020</v>
      </c>
      <c r="J45" s="321">
        <v>2021</v>
      </c>
      <c r="K45" s="321">
        <v>2022</v>
      </c>
      <c r="L45" s="321">
        <v>2023</v>
      </c>
      <c r="M45" s="321">
        <v>2024</v>
      </c>
      <c r="N45" s="321">
        <v>2025</v>
      </c>
    </row>
    <row r="46" spans="1:17" ht="18.600000000000001" customHeight="1">
      <c r="A46" s="5"/>
      <c r="C46" s="307"/>
      <c r="D46" s="307"/>
      <c r="E46" s="307"/>
      <c r="F46" s="307"/>
      <c r="G46" s="307"/>
      <c r="H46" s="307"/>
      <c r="I46" s="307"/>
      <c r="J46" s="307"/>
      <c r="K46" s="307"/>
      <c r="L46" s="307"/>
      <c r="M46" s="307"/>
      <c r="N46" s="307"/>
    </row>
    <row r="47" spans="1:17" ht="18.600000000000001" customHeight="1">
      <c r="A47" s="5"/>
      <c r="C47" s="630" t="s">
        <v>1013</v>
      </c>
      <c r="D47" s="630"/>
      <c r="E47" s="630"/>
      <c r="F47" s="630"/>
      <c r="G47" s="630"/>
      <c r="H47" s="262" t="s">
        <v>1014</v>
      </c>
      <c r="I47" s="262" t="s">
        <v>1014</v>
      </c>
      <c r="J47" s="262" t="s">
        <v>1014</v>
      </c>
      <c r="K47" s="324" t="s">
        <v>1014</v>
      </c>
      <c r="L47" s="324" t="s">
        <v>1014</v>
      </c>
      <c r="M47" s="324" t="s">
        <v>1014</v>
      </c>
      <c r="N47" s="324" t="s">
        <v>1014</v>
      </c>
    </row>
    <row r="48" spans="1:17" ht="18.600000000000001" customHeight="1">
      <c r="A48" s="5"/>
      <c r="C48" s="322"/>
      <c r="D48" s="322"/>
      <c r="E48" s="322"/>
      <c r="F48" s="322"/>
      <c r="G48" s="322"/>
      <c r="H48" s="262"/>
      <c r="I48" s="262"/>
      <c r="J48" s="262"/>
      <c r="K48" s="324"/>
      <c r="L48" s="324"/>
      <c r="M48" s="262"/>
      <c r="N48" s="262"/>
    </row>
    <row r="49" spans="1:14" ht="18.600000000000001" customHeight="1" thickBot="1">
      <c r="A49" s="5"/>
      <c r="C49" s="633" t="s">
        <v>1034</v>
      </c>
      <c r="D49" s="633"/>
      <c r="E49" s="633"/>
      <c r="F49" s="633"/>
      <c r="G49" s="633"/>
      <c r="H49" s="321"/>
      <c r="I49" s="321"/>
      <c r="J49" s="321"/>
      <c r="K49" s="321"/>
      <c r="L49" s="321"/>
      <c r="M49" s="321"/>
      <c r="N49" s="321"/>
    </row>
    <row r="50" spans="1:14" ht="24" customHeight="1">
      <c r="A50" s="5"/>
      <c r="C50" s="631" t="s">
        <v>1020</v>
      </c>
      <c r="D50" s="631"/>
      <c r="E50" s="631"/>
      <c r="F50" s="631"/>
      <c r="G50" s="631"/>
      <c r="H50" s="631"/>
      <c r="I50" s="631"/>
      <c r="J50" s="631"/>
      <c r="K50" s="631"/>
      <c r="L50" s="631"/>
      <c r="M50" s="631"/>
      <c r="N50" s="604"/>
    </row>
    <row r="51" spans="1:14" ht="18.600000000000001" customHeight="1">
      <c r="A51" s="5"/>
      <c r="C51" s="631" t="s">
        <v>1021</v>
      </c>
      <c r="D51" s="631"/>
      <c r="E51" s="631"/>
      <c r="F51" s="631"/>
      <c r="G51" s="631"/>
      <c r="H51" s="631"/>
      <c r="I51" s="631"/>
      <c r="J51" s="631"/>
      <c r="K51" s="631"/>
      <c r="L51" s="631"/>
      <c r="M51" s="631"/>
      <c r="N51" s="631"/>
    </row>
    <row r="52" spans="1:14" ht="18.600000000000001" customHeight="1">
      <c r="A52" s="5"/>
      <c r="C52" s="631"/>
      <c r="D52" s="631"/>
      <c r="E52" s="631"/>
      <c r="F52" s="631"/>
      <c r="G52" s="631"/>
      <c r="H52" s="631"/>
      <c r="I52" s="631"/>
      <c r="J52" s="631"/>
      <c r="K52" s="631"/>
      <c r="L52" s="631"/>
      <c r="M52" s="631"/>
      <c r="N52" s="631"/>
    </row>
    <row r="53" spans="1:14" ht="18.600000000000001" customHeight="1">
      <c r="A53" s="5"/>
      <c r="C53" s="322"/>
      <c r="D53" s="322"/>
      <c r="E53" s="322"/>
      <c r="F53" s="322"/>
      <c r="G53" s="322"/>
      <c r="H53" s="262"/>
      <c r="I53" s="262"/>
      <c r="J53" s="262"/>
      <c r="K53" s="324"/>
      <c r="L53" s="324"/>
      <c r="M53" s="262"/>
    </row>
    <row r="54" spans="1:14" ht="18.600000000000001" customHeight="1" thickBot="1">
      <c r="A54" s="5"/>
      <c r="C54" s="633" t="s">
        <v>1035</v>
      </c>
      <c r="D54" s="633"/>
      <c r="E54" s="633"/>
      <c r="F54" s="633"/>
      <c r="G54" s="633"/>
      <c r="H54" s="321"/>
      <c r="I54" s="321"/>
      <c r="J54" s="321"/>
      <c r="K54" s="321"/>
      <c r="L54" s="321"/>
      <c r="M54" s="321"/>
      <c r="N54" s="321"/>
    </row>
    <row r="55" spans="1:14" s="41" customFormat="1" ht="25.5" customHeight="1">
      <c r="A55" s="580"/>
      <c r="C55" s="654" t="s">
        <v>1036</v>
      </c>
      <c r="D55" s="654"/>
      <c r="E55" s="654"/>
      <c r="F55" s="654"/>
      <c r="G55" s="654"/>
      <c r="H55" s="654"/>
      <c r="I55" s="654"/>
      <c r="J55" s="654"/>
      <c r="K55" s="654"/>
      <c r="L55" s="654"/>
      <c r="M55" s="654"/>
      <c r="N55" s="654"/>
    </row>
    <row r="56" spans="1:14" ht="18.600000000000001" customHeight="1">
      <c r="A56" s="5"/>
      <c r="C56" s="322"/>
      <c r="D56" s="322"/>
      <c r="E56" s="322"/>
      <c r="F56" s="322"/>
      <c r="G56" s="322"/>
      <c r="H56" s="322"/>
      <c r="I56" s="322"/>
      <c r="J56" s="322"/>
      <c r="K56" s="322"/>
      <c r="L56" s="322"/>
      <c r="M56" s="322"/>
    </row>
    <row r="57" spans="1:14" ht="18.600000000000001" customHeight="1" thickBot="1">
      <c r="A57" s="5"/>
      <c r="C57" s="633" t="s">
        <v>1037</v>
      </c>
      <c r="D57" s="633"/>
      <c r="E57" s="633"/>
      <c r="F57" s="633"/>
      <c r="G57" s="633"/>
      <c r="H57" s="321"/>
      <c r="I57" s="321"/>
      <c r="J57" s="321"/>
      <c r="K57" s="321"/>
      <c r="L57" s="321"/>
      <c r="M57" s="321"/>
      <c r="N57" s="321"/>
    </row>
    <row r="58" spans="1:14" ht="18.600000000000001" customHeight="1">
      <c r="A58" s="5"/>
      <c r="C58" s="631" t="s">
        <v>1025</v>
      </c>
      <c r="D58" s="631"/>
      <c r="E58" s="631"/>
      <c r="F58" s="631"/>
      <c r="G58" s="631"/>
      <c r="H58" s="631"/>
      <c r="I58" s="631"/>
      <c r="J58" s="631"/>
      <c r="K58" s="631"/>
      <c r="L58" s="631"/>
      <c r="M58" s="631"/>
    </row>
    <row r="59" spans="1:14" ht="18.600000000000001" customHeight="1">
      <c r="A59" s="5"/>
      <c r="C59" s="322"/>
      <c r="D59" s="322"/>
      <c r="E59" s="322"/>
      <c r="F59" s="322"/>
      <c r="G59" s="322"/>
      <c r="H59" s="322"/>
      <c r="I59" s="322"/>
      <c r="J59" s="322"/>
      <c r="K59" s="322"/>
      <c r="L59" s="322"/>
      <c r="M59" s="322"/>
    </row>
    <row r="60" spans="1:14" ht="18.600000000000001" customHeight="1" thickBot="1">
      <c r="A60" s="5"/>
      <c r="C60" s="633" t="s">
        <v>1038</v>
      </c>
      <c r="D60" s="633"/>
      <c r="E60" s="633"/>
      <c r="F60" s="633"/>
      <c r="G60" s="633"/>
      <c r="H60" s="633"/>
      <c r="I60" s="633"/>
      <c r="J60" s="633"/>
      <c r="K60" s="633"/>
      <c r="L60" s="321"/>
      <c r="M60" s="321"/>
      <c r="N60" s="321"/>
    </row>
    <row r="61" spans="1:14" ht="81" customHeight="1">
      <c r="A61" s="5"/>
      <c r="C61" s="654" t="s">
        <v>1027</v>
      </c>
      <c r="D61" s="654"/>
      <c r="E61" s="654"/>
      <c r="F61" s="654"/>
      <c r="G61" s="654"/>
      <c r="H61" s="654"/>
      <c r="I61" s="654"/>
      <c r="J61" s="654"/>
      <c r="K61" s="654"/>
      <c r="L61" s="654"/>
      <c r="M61" s="654"/>
      <c r="N61" s="654"/>
    </row>
    <row r="62" spans="1:14" ht="18.600000000000001" customHeight="1">
      <c r="A62" s="5"/>
      <c r="C62" s="322"/>
      <c r="D62" s="322"/>
      <c r="E62" s="322"/>
      <c r="F62" s="322"/>
      <c r="G62" s="322"/>
      <c r="H62" s="262"/>
      <c r="I62" s="262"/>
      <c r="J62" s="262"/>
      <c r="K62" s="324"/>
      <c r="L62" s="324"/>
      <c r="M62" s="262"/>
    </row>
    <row r="63" spans="1:14" ht="21">
      <c r="A63" s="5"/>
      <c r="B63" s="6"/>
      <c r="C63" s="13" t="s">
        <v>1039</v>
      </c>
      <c r="D63" s="10"/>
      <c r="E63" s="10"/>
      <c r="F63" s="10"/>
      <c r="G63" s="10"/>
      <c r="H63" s="10"/>
      <c r="I63" s="10"/>
      <c r="J63" s="10"/>
      <c r="K63" s="10"/>
      <c r="L63" s="10"/>
      <c r="M63" s="10"/>
      <c r="N63" s="10"/>
    </row>
    <row r="64" spans="1:14" ht="18.600000000000001" customHeight="1">
      <c r="A64" s="5"/>
      <c r="C64" s="322"/>
      <c r="D64" s="322"/>
      <c r="E64" s="322"/>
      <c r="F64" s="322"/>
      <c r="G64" s="322"/>
      <c r="H64" s="262"/>
      <c r="I64" s="262"/>
      <c r="J64" s="262"/>
      <c r="K64" s="324"/>
      <c r="L64" s="324"/>
      <c r="M64" s="262"/>
    </row>
    <row r="65" spans="1:14" ht="18.600000000000001" customHeight="1" thickBot="1">
      <c r="A65" s="5"/>
      <c r="C65" s="633" t="s">
        <v>1040</v>
      </c>
      <c r="D65" s="633"/>
      <c r="E65" s="633"/>
      <c r="F65" s="633"/>
      <c r="G65" s="633"/>
      <c r="H65" s="321">
        <v>2019</v>
      </c>
      <c r="I65" s="321">
        <v>2020</v>
      </c>
      <c r="J65" s="321">
        <v>2021</v>
      </c>
      <c r="K65" s="321">
        <v>2022</v>
      </c>
      <c r="L65" s="321">
        <v>2023</v>
      </c>
      <c r="M65" s="321">
        <v>2024</v>
      </c>
      <c r="N65" s="321">
        <v>2025</v>
      </c>
    </row>
    <row r="66" spans="1:14" ht="18.600000000000001" customHeight="1">
      <c r="A66" s="5"/>
      <c r="C66" s="507" t="s">
        <v>1041</v>
      </c>
      <c r="D66" s="508"/>
      <c r="E66" s="508"/>
      <c r="F66" s="508"/>
      <c r="G66" s="508"/>
      <c r="H66" s="172">
        <v>26246000</v>
      </c>
      <c r="I66" s="172">
        <v>21487000</v>
      </c>
      <c r="J66" s="172">
        <v>30120000</v>
      </c>
      <c r="K66" s="172">
        <v>27281767.075201467</v>
      </c>
      <c r="L66" s="172">
        <v>27813250.5478951</v>
      </c>
      <c r="M66" s="172">
        <v>25859359</v>
      </c>
      <c r="N66" s="172">
        <v>23349292</v>
      </c>
    </row>
    <row r="67" spans="1:14" ht="18.600000000000001" customHeight="1">
      <c r="A67" s="5"/>
      <c r="C67" s="509" t="s">
        <v>1042</v>
      </c>
      <c r="D67" s="508"/>
      <c r="E67" s="508"/>
      <c r="F67" s="508"/>
      <c r="G67" s="508"/>
      <c r="H67" s="172" t="s">
        <v>780</v>
      </c>
      <c r="I67" s="172" t="s">
        <v>780</v>
      </c>
      <c r="J67" s="172" t="s">
        <v>780</v>
      </c>
      <c r="K67" s="172">
        <v>12222291.968636537</v>
      </c>
      <c r="L67" s="172">
        <v>12854726.341017669</v>
      </c>
      <c r="M67" s="172">
        <v>11908766</v>
      </c>
      <c r="N67" s="172">
        <v>10579666</v>
      </c>
    </row>
    <row r="68" spans="1:14" ht="18.600000000000001" customHeight="1">
      <c r="A68" s="5"/>
      <c r="C68" s="509" t="s">
        <v>1043</v>
      </c>
      <c r="D68" s="508"/>
      <c r="E68" s="508"/>
      <c r="F68" s="508"/>
      <c r="G68" s="508"/>
      <c r="H68" s="172" t="s">
        <v>780</v>
      </c>
      <c r="I68" s="172" t="s">
        <v>780</v>
      </c>
      <c r="J68" s="172" t="s">
        <v>780</v>
      </c>
      <c r="K68" s="172">
        <v>0</v>
      </c>
      <c r="L68" s="172">
        <v>0</v>
      </c>
      <c r="M68" s="172">
        <v>0</v>
      </c>
      <c r="N68" s="172">
        <v>0</v>
      </c>
    </row>
    <row r="69" spans="1:14" ht="38.1" customHeight="1">
      <c r="A69" s="5"/>
      <c r="C69" s="634" t="s">
        <v>1044</v>
      </c>
      <c r="D69" s="634"/>
      <c r="E69" s="634"/>
      <c r="F69" s="634"/>
      <c r="G69" s="634"/>
      <c r="H69" s="172" t="s">
        <v>780</v>
      </c>
      <c r="I69" s="172" t="s">
        <v>780</v>
      </c>
      <c r="J69" s="172" t="s">
        <v>780</v>
      </c>
      <c r="K69" s="172">
        <v>822129.36824307789</v>
      </c>
      <c r="L69" s="172">
        <v>591724.99525826692</v>
      </c>
      <c r="M69" s="172">
        <v>527712</v>
      </c>
      <c r="N69" s="172">
        <v>377978</v>
      </c>
    </row>
    <row r="70" spans="1:14" ht="18.600000000000001" customHeight="1">
      <c r="A70" s="5"/>
      <c r="C70" s="509" t="s">
        <v>1045</v>
      </c>
      <c r="D70" s="508"/>
      <c r="E70" s="508"/>
      <c r="F70" s="508"/>
      <c r="G70" s="508"/>
      <c r="H70" s="172" t="s">
        <v>780</v>
      </c>
      <c r="I70" s="172" t="s">
        <v>780</v>
      </c>
      <c r="J70" s="172" t="s">
        <v>780</v>
      </c>
      <c r="K70" s="172">
        <v>758113.85638832895</v>
      </c>
      <c r="L70" s="172">
        <v>1354471.3903130598</v>
      </c>
      <c r="M70" s="172">
        <v>1406277</v>
      </c>
      <c r="N70" s="172">
        <v>1687588</v>
      </c>
    </row>
    <row r="71" spans="1:14" ht="18.600000000000001" customHeight="1">
      <c r="A71" s="5"/>
      <c r="C71" s="509" t="s">
        <v>1046</v>
      </c>
      <c r="D71" s="508"/>
      <c r="E71" s="508"/>
      <c r="F71" s="508"/>
      <c r="G71" s="508"/>
      <c r="H71" s="172" t="s">
        <v>780</v>
      </c>
      <c r="I71" s="172" t="s">
        <v>780</v>
      </c>
      <c r="J71" s="172" t="s">
        <v>780</v>
      </c>
      <c r="K71" s="172">
        <v>17436.927250886998</v>
      </c>
      <c r="L71" s="172">
        <v>26134.781468384084</v>
      </c>
      <c r="M71" s="172">
        <v>38223</v>
      </c>
      <c r="N71" s="172">
        <v>30502</v>
      </c>
    </row>
    <row r="72" spans="1:14" ht="18.600000000000001" customHeight="1">
      <c r="A72" s="5"/>
      <c r="C72" s="509" t="s">
        <v>1047</v>
      </c>
      <c r="D72" s="508"/>
      <c r="E72" s="508"/>
      <c r="F72" s="508"/>
      <c r="G72" s="508"/>
      <c r="H72" s="172" t="s">
        <v>780</v>
      </c>
      <c r="I72" s="172" t="s">
        <v>780</v>
      </c>
      <c r="J72" s="172" t="s">
        <v>780</v>
      </c>
      <c r="K72" s="172">
        <v>3190.9796747497066</v>
      </c>
      <c r="L72" s="172">
        <v>2202.8208513971622</v>
      </c>
      <c r="M72" s="172">
        <v>3287</v>
      </c>
      <c r="N72" s="172">
        <v>1750</v>
      </c>
    </row>
    <row r="73" spans="1:14" ht="18.600000000000001" customHeight="1">
      <c r="A73" s="5"/>
      <c r="C73" s="509" t="s">
        <v>1048</v>
      </c>
      <c r="D73" s="508"/>
      <c r="E73" s="508"/>
      <c r="F73" s="508"/>
      <c r="G73" s="508"/>
      <c r="H73" s="172" t="s">
        <v>780</v>
      </c>
      <c r="I73" s="172" t="s">
        <v>780</v>
      </c>
      <c r="J73" s="172" t="s">
        <v>780</v>
      </c>
      <c r="K73" s="172">
        <v>7199.2696449268842</v>
      </c>
      <c r="L73" s="172">
        <v>9172.9051677588595</v>
      </c>
      <c r="M73" s="172">
        <v>5210</v>
      </c>
      <c r="N73" s="172">
        <v>7461</v>
      </c>
    </row>
    <row r="74" spans="1:14" ht="18.600000000000001" customHeight="1">
      <c r="A74" s="5"/>
      <c r="C74" s="509" t="s">
        <v>1049</v>
      </c>
      <c r="D74" s="508"/>
      <c r="E74" s="508"/>
      <c r="F74" s="508"/>
      <c r="G74" s="508"/>
      <c r="H74" s="172" t="s">
        <v>780</v>
      </c>
      <c r="I74" s="172" t="s">
        <v>780</v>
      </c>
      <c r="J74" s="172" t="s">
        <v>780</v>
      </c>
      <c r="K74" s="172">
        <v>140.34326382376108</v>
      </c>
      <c r="L74" s="172">
        <v>129.37681469244583</v>
      </c>
      <c r="M74" s="172">
        <v>160</v>
      </c>
      <c r="N74" s="172">
        <v>134</v>
      </c>
    </row>
    <row r="75" spans="1:14" ht="18.600000000000001" customHeight="1">
      <c r="A75" s="5"/>
      <c r="C75" s="509" t="s">
        <v>1050</v>
      </c>
      <c r="D75" s="508"/>
      <c r="E75" s="508"/>
      <c r="F75" s="508"/>
      <c r="G75" s="508"/>
      <c r="H75" s="172" t="s">
        <v>780</v>
      </c>
      <c r="I75" s="172" t="s">
        <v>780</v>
      </c>
      <c r="J75" s="172" t="s">
        <v>780</v>
      </c>
      <c r="K75" s="172">
        <v>259381.14619414625</v>
      </c>
      <c r="L75" s="172">
        <v>237782.99190237513</v>
      </c>
      <c r="M75" s="172" t="s">
        <v>1051</v>
      </c>
      <c r="N75" s="172">
        <v>73593</v>
      </c>
    </row>
    <row r="76" spans="1:14" ht="18.600000000000001" customHeight="1">
      <c r="A76" s="5"/>
      <c r="C76" s="509" t="s">
        <v>1052</v>
      </c>
      <c r="D76" s="508"/>
      <c r="E76" s="508"/>
      <c r="F76" s="508"/>
      <c r="G76" s="508"/>
      <c r="H76" s="172" t="s">
        <v>780</v>
      </c>
      <c r="I76" s="172" t="s">
        <v>780</v>
      </c>
      <c r="J76" s="172" t="s">
        <v>780</v>
      </c>
      <c r="K76" s="172">
        <v>6989176.0257528201</v>
      </c>
      <c r="L76" s="172">
        <v>6373029.2982254494</v>
      </c>
      <c r="M76" s="172" t="s">
        <v>1053</v>
      </c>
      <c r="N76" s="172">
        <v>5088594</v>
      </c>
    </row>
    <row r="77" spans="1:14" ht="18.600000000000001" customHeight="1">
      <c r="A77" s="5"/>
      <c r="C77" s="509" t="s">
        <v>1054</v>
      </c>
      <c r="D77" s="508"/>
      <c r="E77" s="508"/>
      <c r="F77" s="508"/>
      <c r="G77" s="508"/>
      <c r="H77" s="172" t="s">
        <v>780</v>
      </c>
      <c r="I77" s="172" t="s">
        <v>780</v>
      </c>
      <c r="J77" s="172" t="s">
        <v>780</v>
      </c>
      <c r="K77" s="172">
        <v>4012773.7991732177</v>
      </c>
      <c r="L77" s="172">
        <v>3745343.5487590744</v>
      </c>
      <c r="M77" s="172">
        <v>3741160</v>
      </c>
      <c r="N77" s="172">
        <v>3425234</v>
      </c>
    </row>
    <row r="78" spans="1:14" ht="18.600000000000001" customHeight="1">
      <c r="A78" s="5"/>
      <c r="C78" s="509" t="s">
        <v>1055</v>
      </c>
      <c r="D78" s="508"/>
      <c r="E78" s="508"/>
      <c r="F78" s="508"/>
      <c r="G78" s="508"/>
      <c r="H78" s="172" t="s">
        <v>780</v>
      </c>
      <c r="I78" s="172" t="s">
        <v>780</v>
      </c>
      <c r="J78" s="172" t="s">
        <v>780</v>
      </c>
      <c r="K78" s="172">
        <v>2104810.2295110002</v>
      </c>
      <c r="L78" s="172">
        <v>2109961.6796009224</v>
      </c>
      <c r="M78" s="172">
        <v>2407384</v>
      </c>
      <c r="N78" s="172">
        <v>1635270</v>
      </c>
    </row>
    <row r="79" spans="1:14" ht="18.600000000000001" customHeight="1">
      <c r="A79" s="5"/>
      <c r="C79" s="509" t="s">
        <v>1056</v>
      </c>
      <c r="D79" s="508"/>
      <c r="E79" s="508"/>
      <c r="F79" s="508"/>
      <c r="G79" s="508"/>
      <c r="H79" s="172" t="s">
        <v>780</v>
      </c>
      <c r="I79" s="172" t="s">
        <v>780</v>
      </c>
      <c r="J79" s="172" t="s">
        <v>780</v>
      </c>
      <c r="K79" s="172" t="s">
        <v>780</v>
      </c>
      <c r="L79" s="172">
        <v>0</v>
      </c>
      <c r="M79" s="172">
        <v>0</v>
      </c>
      <c r="N79" s="172">
        <v>0</v>
      </c>
    </row>
    <row r="80" spans="1:14" ht="18.600000000000001" customHeight="1">
      <c r="A80" s="5"/>
      <c r="C80" s="509" t="s">
        <v>1057</v>
      </c>
      <c r="D80" s="508"/>
      <c r="E80" s="508"/>
      <c r="F80" s="508"/>
      <c r="G80" s="508"/>
      <c r="H80" s="172" t="s">
        <v>780</v>
      </c>
      <c r="I80" s="172" t="s">
        <v>780</v>
      </c>
      <c r="J80" s="172" t="s">
        <v>780</v>
      </c>
      <c r="K80" s="172" t="s">
        <v>780</v>
      </c>
      <c r="L80" s="172">
        <v>0</v>
      </c>
      <c r="M80" s="172">
        <v>0</v>
      </c>
      <c r="N80" s="172">
        <v>0</v>
      </c>
    </row>
    <row r="81" spans="1:14" ht="18.600000000000001" customHeight="1">
      <c r="A81" s="5"/>
      <c r="C81" s="509" t="s">
        <v>1058</v>
      </c>
      <c r="D81" s="508"/>
      <c r="E81" s="508"/>
      <c r="F81" s="508"/>
      <c r="G81" s="508"/>
      <c r="H81" s="172" t="s">
        <v>780</v>
      </c>
      <c r="I81" s="172" t="s">
        <v>780</v>
      </c>
      <c r="J81" s="172" t="s">
        <v>780</v>
      </c>
      <c r="K81" s="172">
        <v>85123.161467952174</v>
      </c>
      <c r="L81" s="172">
        <v>508570.41851604934</v>
      </c>
      <c r="M81" s="172">
        <v>469969</v>
      </c>
      <c r="N81" s="172">
        <v>441521</v>
      </c>
    </row>
    <row r="82" spans="1:14" ht="24.75" customHeight="1">
      <c r="A82" s="5"/>
      <c r="C82" s="510" t="s">
        <v>1059</v>
      </c>
      <c r="D82" s="508"/>
      <c r="E82" s="508"/>
      <c r="F82" s="508"/>
      <c r="G82" s="508"/>
      <c r="H82" s="172"/>
      <c r="I82" s="172"/>
      <c r="J82" s="172"/>
      <c r="K82" s="172"/>
      <c r="L82" s="317"/>
      <c r="M82" s="262"/>
      <c r="N82" s="262"/>
    </row>
    <row r="83" spans="1:14" ht="18.600000000000001" customHeight="1">
      <c r="A83" s="5"/>
      <c r="C83" s="322"/>
      <c r="D83" s="322"/>
      <c r="E83" s="322"/>
      <c r="F83" s="322"/>
      <c r="G83" s="322"/>
      <c r="H83" s="262"/>
      <c r="I83" s="262"/>
      <c r="J83" s="262"/>
      <c r="K83" s="324"/>
      <c r="L83" s="324"/>
      <c r="M83" s="262"/>
      <c r="N83" s="262"/>
    </row>
    <row r="84" spans="1:14" ht="18.600000000000001" customHeight="1" thickBot="1">
      <c r="A84" s="5"/>
      <c r="C84" s="633" t="s">
        <v>1060</v>
      </c>
      <c r="D84" s="633"/>
      <c r="E84" s="633"/>
      <c r="F84" s="633"/>
      <c r="G84" s="633"/>
      <c r="H84" s="321">
        <v>2019</v>
      </c>
      <c r="I84" s="321">
        <v>2020</v>
      </c>
      <c r="J84" s="321">
        <v>2021</v>
      </c>
      <c r="K84" s="321">
        <v>2022</v>
      </c>
      <c r="L84" s="321">
        <v>2023</v>
      </c>
      <c r="M84" s="321">
        <v>2024</v>
      </c>
      <c r="N84" s="321">
        <v>2025</v>
      </c>
    </row>
    <row r="85" spans="1:14" ht="18.600000000000001" customHeight="1">
      <c r="A85" s="5"/>
      <c r="C85" s="651" t="s">
        <v>1061</v>
      </c>
      <c r="D85" s="651"/>
      <c r="E85" s="651"/>
      <c r="F85" s="651"/>
      <c r="G85" s="651"/>
      <c r="H85" s="511" t="s">
        <v>1014</v>
      </c>
      <c r="I85" s="511" t="s">
        <v>1014</v>
      </c>
      <c r="J85" s="511" t="s">
        <v>1014</v>
      </c>
      <c r="K85" s="511" t="s">
        <v>1014</v>
      </c>
      <c r="L85" s="511" t="s">
        <v>1014</v>
      </c>
      <c r="M85" s="511" t="s">
        <v>1014</v>
      </c>
      <c r="N85" s="511" t="s">
        <v>1014</v>
      </c>
    </row>
    <row r="86" spans="1:14" ht="18.600000000000001" customHeight="1">
      <c r="A86" s="5"/>
      <c r="C86" s="322"/>
      <c r="D86" s="322"/>
      <c r="E86" s="322"/>
      <c r="F86" s="322"/>
      <c r="G86" s="322"/>
      <c r="H86" s="262"/>
      <c r="I86" s="262"/>
      <c r="J86" s="262"/>
      <c r="K86" s="324"/>
      <c r="L86" s="324"/>
      <c r="M86" s="262"/>
      <c r="N86" s="262"/>
    </row>
    <row r="87" spans="1:14" ht="18.600000000000001" customHeight="1" thickBot="1">
      <c r="A87" s="5"/>
      <c r="C87" s="633" t="s">
        <v>1062</v>
      </c>
      <c r="D87" s="633"/>
      <c r="E87" s="633"/>
      <c r="F87" s="633"/>
      <c r="G87" s="633"/>
      <c r="H87" s="321">
        <v>2019</v>
      </c>
      <c r="I87" s="321">
        <v>2020</v>
      </c>
      <c r="J87" s="321">
        <v>2021</v>
      </c>
      <c r="K87" s="321">
        <v>2022</v>
      </c>
      <c r="L87" s="321">
        <v>2023</v>
      </c>
      <c r="M87" s="321">
        <v>2024</v>
      </c>
      <c r="N87" s="321">
        <v>2025</v>
      </c>
    </row>
    <row r="88" spans="1:14" ht="18.600000000000001" customHeight="1">
      <c r="A88" s="5"/>
      <c r="C88" s="651" t="s">
        <v>1016</v>
      </c>
      <c r="D88" s="651"/>
      <c r="E88" s="651"/>
      <c r="F88" s="651"/>
      <c r="G88" s="651"/>
      <c r="H88" s="262" t="s">
        <v>780</v>
      </c>
      <c r="I88" s="262" t="s">
        <v>780</v>
      </c>
      <c r="J88" s="262" t="s">
        <v>780</v>
      </c>
      <c r="K88" s="172">
        <v>229045.87620513199</v>
      </c>
      <c r="L88" s="172">
        <v>432757.69325270469</v>
      </c>
      <c r="M88" s="172">
        <v>586353</v>
      </c>
      <c r="N88" s="95" t="s">
        <v>1063</v>
      </c>
    </row>
    <row r="89" spans="1:14" ht="51" customHeight="1">
      <c r="A89" s="5"/>
      <c r="C89" s="653" t="s">
        <v>1064</v>
      </c>
      <c r="D89" s="653"/>
      <c r="E89" s="653"/>
      <c r="F89" s="653"/>
      <c r="G89" s="653"/>
      <c r="H89" s="653"/>
      <c r="I89" s="653"/>
      <c r="J89" s="653"/>
      <c r="K89" s="653"/>
      <c r="L89" s="653"/>
      <c r="M89" s="653"/>
      <c r="N89" s="653"/>
    </row>
    <row r="90" spans="1:14" ht="18.600000000000001" customHeight="1">
      <c r="A90" s="5"/>
      <c r="C90" s="322"/>
      <c r="D90" s="322"/>
      <c r="E90" s="322"/>
      <c r="F90" s="322"/>
      <c r="G90" s="322"/>
      <c r="H90" s="262"/>
      <c r="I90" s="262"/>
      <c r="J90" s="262"/>
      <c r="K90" s="324"/>
      <c r="L90" s="324"/>
      <c r="M90" s="262"/>
    </row>
    <row r="91" spans="1:14" ht="18.600000000000001" customHeight="1" thickBot="1">
      <c r="A91" s="5"/>
      <c r="C91" s="633" t="s">
        <v>1065</v>
      </c>
      <c r="D91" s="633"/>
      <c r="E91" s="633"/>
      <c r="F91" s="633"/>
      <c r="G91" s="633"/>
      <c r="H91" s="633"/>
      <c r="I91" s="633"/>
      <c r="J91" s="633"/>
      <c r="K91" s="633"/>
      <c r="L91" s="633"/>
      <c r="M91" s="633"/>
      <c r="N91" s="386"/>
    </row>
    <row r="92" spans="1:14" ht="18.600000000000001" customHeight="1">
      <c r="A92" s="5"/>
      <c r="C92" s="631" t="s">
        <v>1066</v>
      </c>
      <c r="D92" s="631"/>
      <c r="E92" s="631"/>
      <c r="F92" s="631"/>
      <c r="G92" s="631"/>
      <c r="H92" s="631"/>
      <c r="I92" s="631"/>
      <c r="J92" s="631"/>
      <c r="K92" s="631"/>
      <c r="L92" s="631"/>
      <c r="M92" s="631"/>
    </row>
    <row r="93" spans="1:14" ht="18.600000000000001" customHeight="1">
      <c r="A93" s="5"/>
      <c r="C93" s="325"/>
      <c r="D93" s="325"/>
      <c r="E93" s="325"/>
      <c r="F93" s="325"/>
      <c r="G93" s="325"/>
      <c r="H93" s="325"/>
      <c r="I93" s="325"/>
      <c r="J93" s="325"/>
      <c r="K93" s="325"/>
      <c r="L93" s="325"/>
      <c r="M93" s="325"/>
    </row>
    <row r="94" spans="1:14" ht="18.600000000000001" customHeight="1" thickBot="1">
      <c r="A94" s="5"/>
      <c r="C94" s="633" t="s">
        <v>1067</v>
      </c>
      <c r="D94" s="633"/>
      <c r="E94" s="633"/>
      <c r="F94" s="633"/>
      <c r="G94" s="633"/>
      <c r="H94" s="633"/>
      <c r="I94" s="633"/>
      <c r="J94" s="633"/>
      <c r="K94" s="633"/>
      <c r="L94" s="633"/>
      <c r="M94" s="633"/>
      <c r="N94" s="386"/>
    </row>
    <row r="95" spans="1:14" ht="18.600000000000001" customHeight="1">
      <c r="A95" s="5"/>
      <c r="C95" s="652" t="s">
        <v>1068</v>
      </c>
      <c r="D95" s="652"/>
      <c r="E95" s="652"/>
      <c r="F95" s="652"/>
      <c r="G95" s="652"/>
      <c r="H95" s="652"/>
      <c r="I95" s="652"/>
      <c r="J95" s="652"/>
      <c r="K95" s="652"/>
      <c r="L95" s="652"/>
      <c r="M95" s="652"/>
    </row>
    <row r="96" spans="1:14" ht="18.600000000000001" customHeight="1">
      <c r="A96" s="5"/>
      <c r="C96" s="326"/>
      <c r="D96" s="326"/>
      <c r="E96" s="326"/>
      <c r="F96" s="326"/>
      <c r="G96" s="326"/>
      <c r="H96" s="326"/>
      <c r="I96" s="326"/>
      <c r="J96" s="326"/>
      <c r="K96" s="326"/>
      <c r="L96" s="326"/>
      <c r="M96" s="326"/>
    </row>
    <row r="97" spans="1:14" ht="18.600000000000001" customHeight="1">
      <c r="A97" s="5"/>
      <c r="C97" s="633" t="s">
        <v>1069</v>
      </c>
      <c r="D97" s="633"/>
      <c r="E97" s="633"/>
      <c r="F97" s="633"/>
      <c r="G97" s="633"/>
      <c r="H97" s="633"/>
      <c r="I97" s="633"/>
      <c r="J97" s="633"/>
      <c r="K97" s="633"/>
      <c r="L97" s="633"/>
      <c r="M97" s="633"/>
      <c r="N97" s="386"/>
    </row>
    <row r="98" spans="1:14" ht="12.75" customHeight="1">
      <c r="A98" s="5"/>
      <c r="C98" s="640" t="s">
        <v>1070</v>
      </c>
      <c r="D98" s="640"/>
      <c r="E98" s="640"/>
      <c r="F98" s="640"/>
      <c r="G98" s="640"/>
      <c r="H98" s="640"/>
      <c r="I98" s="640"/>
      <c r="J98" s="640"/>
      <c r="K98" s="640"/>
      <c r="L98" s="640"/>
      <c r="M98" s="640"/>
      <c r="N98" s="640"/>
    </row>
    <row r="99" spans="1:14" ht="11.25" customHeight="1">
      <c r="A99" s="5"/>
      <c r="C99" s="641"/>
      <c r="D99" s="641"/>
      <c r="E99" s="641"/>
      <c r="F99" s="641"/>
      <c r="G99" s="641"/>
      <c r="H99" s="641"/>
      <c r="I99" s="641"/>
      <c r="J99" s="641"/>
      <c r="K99" s="641"/>
      <c r="L99" s="641"/>
      <c r="M99" s="641"/>
      <c r="N99" s="641"/>
    </row>
    <row r="100" spans="1:14" ht="18.600000000000001" customHeight="1">
      <c r="A100" s="5"/>
      <c r="C100" s="327"/>
      <c r="D100" s="327"/>
      <c r="E100" s="327"/>
      <c r="F100" s="327"/>
      <c r="G100" s="327"/>
      <c r="H100" s="327"/>
      <c r="I100" s="327"/>
      <c r="J100" s="327"/>
      <c r="K100" s="327"/>
      <c r="L100" s="327"/>
      <c r="M100" s="327"/>
    </row>
    <row r="101" spans="1:14" ht="18.600000000000001" customHeight="1" thickBot="1">
      <c r="A101" s="5"/>
      <c r="C101" s="633" t="s">
        <v>1071</v>
      </c>
      <c r="D101" s="633"/>
      <c r="E101" s="633"/>
      <c r="F101" s="633"/>
      <c r="G101" s="633"/>
      <c r="H101" s="633"/>
      <c r="I101" s="633"/>
      <c r="J101" s="633"/>
      <c r="K101" s="633"/>
      <c r="L101" s="633"/>
      <c r="M101" s="633"/>
      <c r="N101" s="386"/>
    </row>
    <row r="102" spans="1:14" ht="18.600000000000001" customHeight="1">
      <c r="A102" s="5"/>
      <c r="C102" s="642" t="s">
        <v>1072</v>
      </c>
      <c r="D102" s="642"/>
      <c r="E102" s="642"/>
      <c r="F102" s="642"/>
      <c r="G102" s="642"/>
      <c r="H102" s="642"/>
      <c r="I102" s="642"/>
      <c r="J102" s="642"/>
      <c r="K102" s="642"/>
      <c r="L102" s="642"/>
      <c r="M102" s="642"/>
      <c r="N102" s="642"/>
    </row>
    <row r="103" spans="1:14" ht="18.600000000000001" customHeight="1">
      <c r="A103" s="5"/>
      <c r="C103" s="639"/>
      <c r="D103" s="639"/>
      <c r="E103" s="639"/>
      <c r="F103" s="639"/>
      <c r="G103" s="639"/>
      <c r="H103" s="639"/>
      <c r="I103" s="639"/>
      <c r="J103" s="639"/>
      <c r="K103" s="639"/>
      <c r="L103" s="639"/>
      <c r="M103" s="639"/>
      <c r="N103" s="639"/>
    </row>
    <row r="104" spans="1:14" ht="18.600000000000001" customHeight="1">
      <c r="A104" s="5"/>
      <c r="C104" s="639"/>
      <c r="D104" s="639"/>
      <c r="E104" s="639"/>
      <c r="F104" s="639"/>
      <c r="G104" s="639"/>
      <c r="H104" s="639"/>
      <c r="I104" s="639"/>
      <c r="J104" s="639"/>
      <c r="K104" s="639"/>
      <c r="L104" s="639"/>
      <c r="M104" s="639"/>
      <c r="N104" s="639"/>
    </row>
    <row r="105" spans="1:14" ht="18.600000000000001" customHeight="1">
      <c r="A105" s="5"/>
      <c r="C105" s="639"/>
      <c r="D105" s="639"/>
      <c r="E105" s="639"/>
      <c r="F105" s="639"/>
      <c r="G105" s="639"/>
      <c r="H105" s="639"/>
      <c r="I105" s="639"/>
      <c r="J105" s="639"/>
      <c r="K105" s="639"/>
      <c r="L105" s="639"/>
      <c r="M105" s="639"/>
      <c r="N105" s="639"/>
    </row>
    <row r="106" spans="1:14" ht="18.600000000000001" customHeight="1">
      <c r="A106" s="5"/>
      <c r="C106" s="595"/>
      <c r="D106" s="595"/>
      <c r="E106" s="595"/>
      <c r="F106" s="595"/>
      <c r="G106" s="595"/>
      <c r="H106" s="595"/>
      <c r="I106" s="595"/>
      <c r="J106" s="595"/>
      <c r="K106" s="595"/>
      <c r="L106" s="595"/>
      <c r="M106" s="595"/>
      <c r="N106" s="595"/>
    </row>
    <row r="107" spans="1:14" ht="21">
      <c r="A107" s="5"/>
      <c r="B107" s="6"/>
      <c r="C107" s="13" t="s">
        <v>1073</v>
      </c>
      <c r="D107" s="10"/>
      <c r="E107" s="10"/>
      <c r="F107" s="10"/>
      <c r="G107" s="10"/>
      <c r="H107" s="10"/>
      <c r="I107" s="10"/>
      <c r="J107" s="10"/>
      <c r="K107" s="10"/>
      <c r="L107" s="10"/>
      <c r="M107" s="638"/>
      <c r="N107" s="638"/>
    </row>
    <row r="108" spans="1:14" ht="18.600000000000001" customHeight="1">
      <c r="A108" s="5"/>
      <c r="C108" s="348"/>
      <c r="D108" s="349"/>
      <c r="E108" s="349"/>
      <c r="F108" s="349"/>
      <c r="G108" s="349"/>
      <c r="H108" s="349"/>
      <c r="I108" s="349"/>
      <c r="J108" s="349"/>
      <c r="K108" s="349"/>
      <c r="L108" s="349"/>
      <c r="M108" s="349"/>
    </row>
    <row r="109" spans="1:14" ht="18.600000000000001" customHeight="1" thickBot="1">
      <c r="A109" s="5"/>
      <c r="C109" s="633" t="s">
        <v>1074</v>
      </c>
      <c r="D109" s="633"/>
      <c r="E109" s="633"/>
      <c r="F109" s="633"/>
      <c r="G109" s="633"/>
      <c r="H109" s="321">
        <v>2019</v>
      </c>
      <c r="I109" s="321">
        <v>2020</v>
      </c>
      <c r="J109" s="321">
        <v>2021</v>
      </c>
      <c r="K109" s="321">
        <v>2022</v>
      </c>
      <c r="L109" s="321">
        <v>2023</v>
      </c>
      <c r="M109" s="321">
        <v>2024</v>
      </c>
      <c r="N109" s="321">
        <v>2025</v>
      </c>
    </row>
    <row r="110" spans="1:14" ht="18.600000000000001" customHeight="1">
      <c r="A110" s="5"/>
      <c r="C110" s="270" t="s">
        <v>1075</v>
      </c>
      <c r="D110" s="355"/>
      <c r="E110" s="355"/>
      <c r="F110" s="355"/>
      <c r="G110" s="355"/>
      <c r="H110" s="172">
        <v>10552494.869999999</v>
      </c>
      <c r="I110" s="172">
        <v>10786477.981915627</v>
      </c>
      <c r="J110" s="172">
        <v>10868165.18641134</v>
      </c>
      <c r="K110" s="172">
        <v>10711804.425900774</v>
      </c>
      <c r="L110" s="172">
        <v>9876777.2897055503</v>
      </c>
      <c r="M110" s="172">
        <v>9731875.9299999997</v>
      </c>
      <c r="N110" s="172" t="s">
        <v>1076</v>
      </c>
    </row>
    <row r="111" spans="1:14" ht="18.600000000000001" customHeight="1">
      <c r="A111" s="5"/>
      <c r="C111" s="270" t="s">
        <v>1077</v>
      </c>
      <c r="D111" s="322"/>
      <c r="E111" s="322"/>
      <c r="F111" s="322"/>
      <c r="G111" s="322"/>
      <c r="H111" s="354">
        <v>0.62321726672631206</v>
      </c>
      <c r="I111" s="354">
        <v>0.66800000000000004</v>
      </c>
      <c r="J111" s="354">
        <v>0.63706582226118114</v>
      </c>
      <c r="K111" s="354">
        <v>0.64647187255258376</v>
      </c>
      <c r="L111" s="354">
        <v>0.62463386984955227</v>
      </c>
      <c r="M111" s="354">
        <v>0.61199999999999999</v>
      </c>
      <c r="N111" s="354">
        <v>0.626</v>
      </c>
    </row>
    <row r="112" spans="1:14" ht="18.600000000000001" customHeight="1">
      <c r="C112" s="322"/>
      <c r="D112" s="322"/>
      <c r="E112" s="322"/>
      <c r="F112" s="322"/>
      <c r="G112" s="322"/>
      <c r="H112" s="262"/>
      <c r="I112" s="262"/>
      <c r="J112" s="262"/>
      <c r="K112" s="324"/>
      <c r="L112" s="324"/>
      <c r="M112" s="324"/>
      <c r="N112" s="324"/>
    </row>
    <row r="113" spans="3:14" ht="21">
      <c r="C113" s="636" t="s">
        <v>1078</v>
      </c>
      <c r="D113" s="636"/>
      <c r="E113" s="636"/>
      <c r="F113" s="636"/>
      <c r="G113" s="636"/>
      <c r="H113" s="76">
        <v>2019</v>
      </c>
      <c r="I113" s="76">
        <v>2020</v>
      </c>
      <c r="J113" s="76">
        <v>2021</v>
      </c>
      <c r="K113" s="76">
        <v>2022</v>
      </c>
      <c r="L113" s="76">
        <v>2023</v>
      </c>
      <c r="M113" s="76">
        <v>2024</v>
      </c>
      <c r="N113" s="76">
        <v>2025</v>
      </c>
    </row>
    <row r="114" spans="3:14" ht="18.600000000000001">
      <c r="C114" s="637" t="s">
        <v>1079</v>
      </c>
      <c r="D114" s="637"/>
      <c r="E114" s="637"/>
      <c r="F114" s="637"/>
      <c r="G114" s="637"/>
      <c r="H114" s="95">
        <v>16932289</v>
      </c>
      <c r="I114" s="95">
        <v>16092169.560000001</v>
      </c>
      <c r="J114" s="95">
        <v>17059721</v>
      </c>
      <c r="K114" s="95">
        <v>16569637</v>
      </c>
      <c r="L114" s="95">
        <v>15812106.525834799</v>
      </c>
      <c r="M114" s="95">
        <v>15907195</v>
      </c>
      <c r="N114" s="95">
        <v>15077873</v>
      </c>
    </row>
    <row r="115" spans="3:14" ht="18.600000000000001" customHeight="1">
      <c r="M115" s="272"/>
      <c r="N115" s="272"/>
    </row>
    <row r="116" spans="3:14" ht="18.600000000000001" customHeight="1" thickBot="1">
      <c r="C116" s="636" t="s">
        <v>1080</v>
      </c>
      <c r="D116" s="636"/>
      <c r="E116" s="636"/>
      <c r="F116" s="636"/>
      <c r="G116" s="636"/>
      <c r="H116" s="76">
        <v>2019</v>
      </c>
      <c r="I116" s="76">
        <v>2020</v>
      </c>
      <c r="J116" s="76">
        <v>2021</v>
      </c>
      <c r="K116" s="76">
        <v>2022</v>
      </c>
      <c r="L116" s="76">
        <v>2023</v>
      </c>
      <c r="M116" s="321">
        <v>2024</v>
      </c>
      <c r="N116" s="321">
        <v>2025</v>
      </c>
    </row>
    <row r="117" spans="3:14" ht="18.600000000000001" customHeight="1">
      <c r="C117" s="637" t="s">
        <v>1081</v>
      </c>
      <c r="D117" s="637"/>
      <c r="E117" s="637"/>
      <c r="F117" s="637"/>
      <c r="G117" s="637"/>
      <c r="H117" s="512" t="s">
        <v>1082</v>
      </c>
      <c r="I117" s="512" t="s">
        <v>1082</v>
      </c>
      <c r="J117" s="512" t="s">
        <v>1082</v>
      </c>
      <c r="K117" s="512" t="s">
        <v>1082</v>
      </c>
      <c r="L117" s="512" t="s">
        <v>1082</v>
      </c>
      <c r="M117" s="512" t="s">
        <v>1082</v>
      </c>
      <c r="N117" s="605" t="s">
        <v>1083</v>
      </c>
    </row>
    <row r="118" spans="3:14" ht="18.600000000000001" customHeight="1">
      <c r="M118" s="272"/>
      <c r="N118" s="272"/>
    </row>
    <row r="119" spans="3:14" ht="21">
      <c r="C119" s="636" t="s">
        <v>1084</v>
      </c>
      <c r="D119" s="636"/>
      <c r="E119" s="636"/>
      <c r="F119" s="636"/>
      <c r="G119" s="636"/>
      <c r="H119" s="76">
        <v>2019</v>
      </c>
      <c r="I119" s="76">
        <v>2020</v>
      </c>
      <c r="J119" s="76">
        <v>2021</v>
      </c>
      <c r="K119" s="76">
        <v>2022</v>
      </c>
      <c r="L119" s="76">
        <v>2023</v>
      </c>
      <c r="M119" s="321">
        <v>2024</v>
      </c>
      <c r="N119" s="321">
        <v>2025</v>
      </c>
    </row>
    <row r="120" spans="3:14" ht="18.600000000000001" customHeight="1">
      <c r="C120" s="507" t="s">
        <v>1085</v>
      </c>
      <c r="D120" s="163"/>
      <c r="E120" s="163"/>
      <c r="F120" s="163"/>
      <c r="G120" s="163"/>
      <c r="H120" s="513" t="s">
        <v>1014</v>
      </c>
      <c r="I120" s="513" t="s">
        <v>1014</v>
      </c>
      <c r="J120" s="513" t="s">
        <v>1014</v>
      </c>
      <c r="K120" s="513" t="s">
        <v>1014</v>
      </c>
      <c r="L120" s="513" t="s">
        <v>1014</v>
      </c>
      <c r="M120" s="513" t="s">
        <v>1014</v>
      </c>
      <c r="N120" s="324" t="s">
        <v>1086</v>
      </c>
    </row>
    <row r="121" spans="3:14" ht="23.25" customHeight="1">
      <c r="C121" s="507" t="s">
        <v>948</v>
      </c>
      <c r="D121" s="163"/>
      <c r="E121" s="163"/>
      <c r="F121" s="163"/>
      <c r="G121" s="163"/>
      <c r="M121" s="272"/>
    </row>
    <row r="123" spans="3:14" ht="21">
      <c r="C123" s="13" t="s">
        <v>1087</v>
      </c>
      <c r="D123" s="10"/>
      <c r="E123" s="10"/>
      <c r="F123" s="10"/>
      <c r="G123" s="10"/>
      <c r="H123" s="10"/>
      <c r="I123" s="10"/>
      <c r="J123" s="10"/>
      <c r="K123" s="10"/>
      <c r="L123" s="10"/>
      <c r="M123" s="10"/>
      <c r="N123" s="10"/>
    </row>
    <row r="124" spans="3:14" ht="18.600000000000001" customHeight="1"/>
    <row r="125" spans="3:14" ht="21.6" thickBot="1">
      <c r="C125" s="636" t="s">
        <v>1088</v>
      </c>
      <c r="D125" s="636"/>
      <c r="E125" s="636"/>
      <c r="F125" s="636"/>
      <c r="G125" s="636"/>
      <c r="H125" s="636"/>
      <c r="I125" s="636"/>
      <c r="J125" s="636"/>
      <c r="K125" s="636"/>
      <c r="L125" s="636"/>
      <c r="M125" s="636"/>
      <c r="N125" s="321"/>
    </row>
    <row r="126" spans="3:14" ht="18.95" customHeight="1"/>
    <row r="127" spans="3:14" ht="155.25" customHeight="1">
      <c r="C127" s="639" t="s">
        <v>1089</v>
      </c>
      <c r="D127" s="639"/>
      <c r="E127" s="639"/>
      <c r="F127" s="639"/>
      <c r="G127" s="639"/>
      <c r="H127" s="639"/>
      <c r="I127" s="639"/>
      <c r="J127" s="639"/>
      <c r="K127" s="639"/>
      <c r="L127" s="639"/>
      <c r="M127" s="639"/>
      <c r="N127" s="639"/>
    </row>
    <row r="128" spans="3:14" ht="29.45" customHeight="1">
      <c r="C128" s="635" t="s">
        <v>1090</v>
      </c>
      <c r="D128" s="635"/>
      <c r="E128" s="635"/>
      <c r="F128" s="635"/>
      <c r="G128" s="635"/>
      <c r="H128" s="635"/>
      <c r="I128" s="635"/>
      <c r="J128" s="635"/>
      <c r="K128" s="635"/>
      <c r="L128" s="635"/>
      <c r="M128" s="635"/>
    </row>
    <row r="130" spans="3:14" ht="18.600000000000001" customHeight="1" thickBot="1">
      <c r="C130" s="636" t="s">
        <v>1091</v>
      </c>
      <c r="D130" s="636"/>
      <c r="E130" s="636"/>
      <c r="F130" s="636"/>
      <c r="G130" s="636"/>
      <c r="H130" s="76">
        <v>2019</v>
      </c>
      <c r="I130" s="76">
        <v>2020</v>
      </c>
      <c r="J130" s="76">
        <v>2021</v>
      </c>
      <c r="K130" s="76">
        <v>2022</v>
      </c>
      <c r="L130" s="76">
        <v>2023</v>
      </c>
      <c r="M130" s="76">
        <v>2024</v>
      </c>
      <c r="N130" s="76">
        <v>2025</v>
      </c>
    </row>
    <row r="131" spans="3:14" ht="18.600000000000001" customHeight="1">
      <c r="C131" s="7" t="s">
        <v>1085</v>
      </c>
      <c r="D131" s="163"/>
      <c r="E131" s="163"/>
      <c r="F131" s="163"/>
      <c r="G131" s="163"/>
      <c r="H131" s="513" t="s">
        <v>1014</v>
      </c>
      <c r="I131" s="513" t="s">
        <v>1014</v>
      </c>
      <c r="J131" s="513" t="s">
        <v>1014</v>
      </c>
      <c r="K131" s="513" t="s">
        <v>1014</v>
      </c>
      <c r="L131" s="513" t="s">
        <v>1014</v>
      </c>
      <c r="M131" s="513" t="s">
        <v>1014</v>
      </c>
      <c r="N131" s="513" t="s">
        <v>1014</v>
      </c>
    </row>
    <row r="132" spans="3:14" ht="18.600000000000001" customHeight="1"/>
    <row r="133" spans="3:14" ht="18.600000000000001" customHeight="1" thickBot="1">
      <c r="C133" s="636" t="s">
        <v>1092</v>
      </c>
      <c r="D133" s="636"/>
      <c r="E133" s="636"/>
      <c r="F133" s="636"/>
      <c r="G133" s="636"/>
      <c r="H133" s="636"/>
      <c r="I133" s="636"/>
      <c r="J133" s="636"/>
      <c r="K133" s="636"/>
      <c r="L133" s="636"/>
      <c r="M133" s="636"/>
      <c r="N133" s="76"/>
    </row>
    <row r="134" spans="3:14" ht="38.25" customHeight="1">
      <c r="C134" s="650" t="s">
        <v>1021</v>
      </c>
      <c r="D134" s="650"/>
      <c r="E134" s="650"/>
      <c r="F134" s="650"/>
      <c r="G134" s="650"/>
      <c r="H134" s="650"/>
      <c r="I134" s="650"/>
      <c r="J134" s="650"/>
      <c r="K134" s="650"/>
      <c r="L134" s="650"/>
      <c r="M134" s="650"/>
      <c r="N134" s="650"/>
    </row>
    <row r="136" spans="3:14" ht="21.6" thickBot="1">
      <c r="C136" s="636" t="s">
        <v>1093</v>
      </c>
      <c r="D136" s="636"/>
      <c r="E136" s="636"/>
      <c r="F136" s="636"/>
      <c r="G136" s="636"/>
      <c r="H136" s="636"/>
      <c r="I136" s="636"/>
      <c r="J136" s="636"/>
      <c r="K136" s="636"/>
      <c r="L136" s="636"/>
      <c r="M136" s="636"/>
      <c r="N136" s="76"/>
    </row>
    <row r="137" spans="3:14" ht="19.5" customHeight="1">
      <c r="C137" s="648" t="s">
        <v>1094</v>
      </c>
      <c r="D137" s="648"/>
      <c r="E137" s="648"/>
      <c r="F137" s="648"/>
      <c r="G137" s="648"/>
      <c r="H137" s="648"/>
      <c r="I137" s="648"/>
      <c r="J137" s="648"/>
      <c r="K137" s="648"/>
      <c r="L137" s="648"/>
      <c r="M137" s="648"/>
    </row>
    <row r="139" spans="3:14" ht="18.600000000000001" customHeight="1" thickBot="1">
      <c r="C139" s="636" t="s">
        <v>1095</v>
      </c>
      <c r="D139" s="636"/>
      <c r="E139" s="636"/>
      <c r="F139" s="636"/>
      <c r="G139" s="636"/>
      <c r="H139" s="636"/>
      <c r="I139" s="636"/>
      <c r="J139" s="636"/>
      <c r="K139" s="636"/>
      <c r="L139" s="636"/>
      <c r="M139" s="636"/>
      <c r="N139" s="76"/>
    </row>
    <row r="140" spans="3:14" ht="63.95" customHeight="1">
      <c r="C140" s="649" t="s">
        <v>1096</v>
      </c>
      <c r="D140" s="649"/>
      <c r="E140" s="649"/>
      <c r="F140" s="649"/>
      <c r="G140" s="649"/>
      <c r="H140" s="649"/>
      <c r="I140" s="649"/>
      <c r="J140" s="649"/>
      <c r="K140" s="649"/>
      <c r="L140" s="649"/>
      <c r="M140" s="649"/>
      <c r="N140" s="649"/>
    </row>
    <row r="141" spans="3:14" ht="18.600000000000001" customHeight="1"/>
    <row r="142" spans="3:14" ht="18.600000000000001" customHeight="1">
      <c r="C142" s="13" t="s">
        <v>1097</v>
      </c>
      <c r="D142" s="10"/>
      <c r="E142" s="10"/>
      <c r="F142" s="10"/>
      <c r="G142" s="10"/>
      <c r="H142" s="10"/>
      <c r="I142" s="10"/>
      <c r="J142" s="10"/>
      <c r="K142" s="10"/>
      <c r="L142" s="10"/>
      <c r="M142" s="10"/>
      <c r="N142" s="10"/>
    </row>
    <row r="144" spans="3:14" ht="42.6" customHeight="1">
      <c r="C144" s="636" t="s">
        <v>1098</v>
      </c>
      <c r="D144" s="636"/>
      <c r="E144" s="636"/>
      <c r="F144" s="636"/>
      <c r="G144" s="636"/>
      <c r="H144" s="584">
        <v>2019</v>
      </c>
      <c r="I144" s="584">
        <v>2020</v>
      </c>
      <c r="J144" s="584">
        <v>2021</v>
      </c>
      <c r="K144" s="584">
        <v>2022</v>
      </c>
      <c r="L144" s="584">
        <v>2023</v>
      </c>
      <c r="M144" s="584">
        <v>2024</v>
      </c>
      <c r="N144" s="584">
        <v>2025</v>
      </c>
    </row>
    <row r="145" spans="3:14" ht="18.600000000000001">
      <c r="C145" s="7" t="s">
        <v>1099</v>
      </c>
      <c r="D145" s="163"/>
      <c r="E145" s="163"/>
      <c r="F145" s="163"/>
      <c r="G145" s="163"/>
      <c r="H145" s="169">
        <v>2.6</v>
      </c>
      <c r="I145" s="169">
        <v>2.94</v>
      </c>
      <c r="J145" s="169">
        <v>3.62</v>
      </c>
      <c r="K145" s="170">
        <v>2.78</v>
      </c>
      <c r="L145" s="171">
        <v>3.6198448992823091</v>
      </c>
      <c r="M145" s="171">
        <v>2.66</v>
      </c>
      <c r="N145" s="171">
        <v>2.2000000000000002</v>
      </c>
    </row>
    <row r="147" spans="3:14" ht="21.6" thickBot="1">
      <c r="C147" s="636" t="s">
        <v>1100</v>
      </c>
      <c r="D147" s="636"/>
      <c r="E147" s="636"/>
      <c r="F147" s="636"/>
      <c r="G147" s="636"/>
      <c r="H147" s="636"/>
      <c r="I147" s="636"/>
      <c r="J147" s="636"/>
      <c r="K147" s="636"/>
      <c r="L147" s="636"/>
      <c r="M147" s="636"/>
      <c r="N147" s="76"/>
    </row>
    <row r="148" spans="3:14" ht="18.600000000000001">
      <c r="C148" s="644" t="s">
        <v>1101</v>
      </c>
      <c r="D148" s="644"/>
      <c r="E148" s="644"/>
      <c r="F148" s="644"/>
      <c r="G148" s="644"/>
      <c r="H148" s="644"/>
      <c r="I148" s="644"/>
      <c r="J148" s="644"/>
      <c r="K148" s="644"/>
      <c r="L148" s="644"/>
      <c r="M148" s="644"/>
    </row>
    <row r="150" spans="3:14" ht="21.6" thickBot="1">
      <c r="C150" s="636" t="s">
        <v>1102</v>
      </c>
      <c r="D150" s="636"/>
      <c r="E150" s="636"/>
      <c r="F150" s="636"/>
      <c r="G150" s="636"/>
      <c r="H150" s="636"/>
      <c r="I150" s="636"/>
      <c r="J150" s="636"/>
      <c r="K150" s="636"/>
      <c r="L150" s="636"/>
      <c r="M150" s="636"/>
      <c r="N150" s="76"/>
    </row>
    <row r="151" spans="3:14" ht="18.600000000000001">
      <c r="C151" s="644" t="s">
        <v>1103</v>
      </c>
      <c r="D151" s="644"/>
      <c r="E151" s="644"/>
      <c r="F151" s="644"/>
      <c r="G151" s="644"/>
      <c r="H151" s="644"/>
      <c r="I151" s="644"/>
      <c r="J151" s="644"/>
      <c r="K151" s="644"/>
      <c r="L151" s="644"/>
      <c r="M151" s="644"/>
    </row>
    <row r="152" spans="3:14" ht="18.600000000000001" customHeight="1"/>
    <row r="153" spans="3:14" ht="21.6" thickBot="1">
      <c r="C153" s="636" t="s">
        <v>1104</v>
      </c>
      <c r="D153" s="636"/>
      <c r="E153" s="636"/>
      <c r="F153" s="636"/>
      <c r="G153" s="636"/>
      <c r="H153" s="636"/>
      <c r="I153" s="636"/>
      <c r="J153" s="636"/>
      <c r="K153" s="636"/>
      <c r="L153" s="636"/>
      <c r="M153" s="636"/>
      <c r="N153" s="76"/>
    </row>
    <row r="154" spans="3:14" ht="129.94999999999999" customHeight="1">
      <c r="C154" s="647" t="s">
        <v>1105</v>
      </c>
      <c r="D154" s="647"/>
      <c r="E154" s="647"/>
      <c r="F154" s="647"/>
      <c r="G154" s="647"/>
      <c r="H154" s="647"/>
      <c r="I154" s="647"/>
      <c r="J154" s="647"/>
      <c r="K154" s="647"/>
      <c r="L154" s="647"/>
      <c r="M154" s="647"/>
      <c r="N154" s="647"/>
    </row>
    <row r="156" spans="3:14" ht="21">
      <c r="C156" s="13" t="s">
        <v>1106</v>
      </c>
      <c r="D156" s="10"/>
      <c r="E156" s="10"/>
      <c r="F156" s="10"/>
      <c r="G156" s="10"/>
      <c r="H156" s="10"/>
      <c r="I156" s="10"/>
      <c r="J156" s="10"/>
      <c r="K156" s="10"/>
      <c r="L156" s="10"/>
      <c r="M156" s="10"/>
      <c r="N156" s="10"/>
    </row>
    <row r="158" spans="3:14" ht="60.6" customHeight="1">
      <c r="C158" s="645" t="s">
        <v>1107</v>
      </c>
      <c r="D158" s="645"/>
      <c r="E158" s="645"/>
      <c r="F158" s="645"/>
      <c r="G158" s="645"/>
      <c r="H158" s="584">
        <v>2019</v>
      </c>
      <c r="I158" s="584">
        <v>2020</v>
      </c>
      <c r="J158" s="584">
        <v>2021</v>
      </c>
      <c r="K158" s="584">
        <v>2022</v>
      </c>
      <c r="L158" s="584">
        <v>2023</v>
      </c>
      <c r="M158" s="584">
        <v>2024</v>
      </c>
      <c r="N158" s="584">
        <v>2025</v>
      </c>
    </row>
    <row r="159" spans="3:14" ht="18.600000000000001">
      <c r="C159" s="509" t="s">
        <v>1108</v>
      </c>
      <c r="D159" s="514"/>
      <c r="E159" s="514"/>
      <c r="F159" s="514"/>
      <c r="G159" s="514"/>
      <c r="H159" s="491">
        <v>11529000</v>
      </c>
      <c r="I159" s="491">
        <v>11907688</v>
      </c>
      <c r="J159" s="491">
        <v>11072899</v>
      </c>
      <c r="K159" s="495">
        <v>9542710.2460923828</v>
      </c>
      <c r="L159" s="495">
        <v>8030863</v>
      </c>
      <c r="M159" s="172">
        <v>9040751</v>
      </c>
      <c r="N159" s="172">
        <v>8214029</v>
      </c>
    </row>
    <row r="160" spans="3:14" ht="18.600000000000001">
      <c r="C160" s="509" t="s">
        <v>1109</v>
      </c>
      <c r="D160" s="514"/>
      <c r="E160" s="514"/>
      <c r="F160" s="514"/>
      <c r="G160" s="514"/>
      <c r="H160" s="491">
        <v>3982000</v>
      </c>
      <c r="I160" s="491">
        <v>5989385</v>
      </c>
      <c r="J160" s="491">
        <v>6375240</v>
      </c>
      <c r="K160" s="495">
        <v>5264642.9079687297</v>
      </c>
      <c r="L160" s="495">
        <v>4097389</v>
      </c>
      <c r="M160" s="95">
        <v>2914695</v>
      </c>
      <c r="N160" s="172">
        <v>3860848</v>
      </c>
    </row>
    <row r="161" spans="3:14" ht="18.600000000000001">
      <c r="C161" s="509" t="s">
        <v>1110</v>
      </c>
      <c r="D161" s="514"/>
      <c r="E161" s="514"/>
      <c r="F161" s="514"/>
      <c r="G161" s="514"/>
      <c r="H161" s="491" t="s">
        <v>780</v>
      </c>
      <c r="I161" s="491" t="s">
        <v>780</v>
      </c>
      <c r="J161" s="491" t="s">
        <v>780</v>
      </c>
      <c r="K161" s="495" t="s">
        <v>780</v>
      </c>
      <c r="L161" s="495">
        <v>2.3032048557635493E-2</v>
      </c>
      <c r="M161" s="172">
        <v>0</v>
      </c>
      <c r="N161" s="172" t="s">
        <v>780</v>
      </c>
    </row>
    <row r="162" spans="3:14" ht="18.600000000000001">
      <c r="C162" s="509" t="s">
        <v>1111</v>
      </c>
      <c r="D162" s="514"/>
      <c r="E162" s="514"/>
      <c r="F162" s="514"/>
      <c r="G162" s="514"/>
      <c r="H162" s="491">
        <v>8753000</v>
      </c>
      <c r="I162" s="491">
        <v>7523488</v>
      </c>
      <c r="J162" s="491">
        <v>6969565</v>
      </c>
      <c r="K162" s="495">
        <v>7008219.9880656172</v>
      </c>
      <c r="L162" s="495">
        <v>6215154</v>
      </c>
      <c r="M162" s="95">
        <v>7198283</v>
      </c>
      <c r="N162" s="172">
        <v>6560744</v>
      </c>
    </row>
    <row r="163" spans="3:14" ht="18.600000000000001">
      <c r="C163" s="509" t="s">
        <v>1112</v>
      </c>
      <c r="D163" s="514"/>
      <c r="E163" s="514"/>
      <c r="F163" s="514"/>
      <c r="G163" s="514"/>
      <c r="H163" s="491">
        <v>551000</v>
      </c>
      <c r="I163" s="491">
        <v>526363</v>
      </c>
      <c r="J163" s="491">
        <v>459000</v>
      </c>
      <c r="K163" s="495">
        <v>424979</v>
      </c>
      <c r="L163" s="495">
        <v>467944</v>
      </c>
      <c r="M163" s="95">
        <v>571393</v>
      </c>
      <c r="N163" s="172">
        <v>522403</v>
      </c>
    </row>
    <row r="164" spans="3:14" ht="18.600000000000001">
      <c r="C164" s="509" t="s">
        <v>1113</v>
      </c>
      <c r="D164" s="514"/>
      <c r="E164" s="514"/>
      <c r="F164" s="514"/>
      <c r="G164" s="514"/>
      <c r="H164" s="491">
        <v>932000</v>
      </c>
      <c r="I164" s="491">
        <v>976161</v>
      </c>
      <c r="J164" s="491">
        <v>1504376</v>
      </c>
      <c r="K164" s="495">
        <v>865962.15768527449</v>
      </c>
      <c r="L164" s="495">
        <v>719405</v>
      </c>
      <c r="M164" s="95">
        <v>832361</v>
      </c>
      <c r="N164" s="172">
        <v>837110</v>
      </c>
    </row>
    <row r="165" spans="3:14" ht="41.1" customHeight="1">
      <c r="C165" s="634" t="s">
        <v>1114</v>
      </c>
      <c r="D165" s="634"/>
      <c r="E165" s="634"/>
      <c r="F165" s="634"/>
      <c r="G165" s="634"/>
      <c r="H165" s="495">
        <v>6622000</v>
      </c>
      <c r="I165" s="495">
        <v>4810112</v>
      </c>
      <c r="J165" s="495">
        <v>6149789</v>
      </c>
      <c r="K165" s="495">
        <v>6350894.471677064</v>
      </c>
      <c r="L165" s="495">
        <v>6138119</v>
      </c>
      <c r="M165" s="95">
        <v>2485508</v>
      </c>
      <c r="N165" s="172">
        <v>2025681</v>
      </c>
    </row>
    <row r="166" spans="3:14" ht="284.10000000000002" customHeight="1">
      <c r="C166" s="646" t="s">
        <v>1115</v>
      </c>
      <c r="D166" s="646"/>
      <c r="E166" s="646"/>
      <c r="F166" s="646"/>
      <c r="G166" s="646"/>
      <c r="H166" s="646"/>
      <c r="I166" s="646"/>
      <c r="J166" s="646"/>
      <c r="K166" s="646"/>
      <c r="L166" s="646"/>
      <c r="M166" s="646"/>
    </row>
    <row r="168" spans="3:14" ht="18.95" thickBot="1">
      <c r="C168" s="636" t="s">
        <v>1116</v>
      </c>
      <c r="D168" s="636"/>
      <c r="E168" s="636"/>
      <c r="F168" s="636"/>
      <c r="G168" s="636"/>
      <c r="H168" s="636"/>
      <c r="I168" s="636"/>
      <c r="J168" s="636"/>
      <c r="K168" s="636"/>
      <c r="L168" s="636"/>
      <c r="M168" s="636"/>
    </row>
    <row r="169" spans="3:14" ht="18.600000000000001">
      <c r="C169" s="643" t="s">
        <v>1117</v>
      </c>
      <c r="D169" s="643"/>
      <c r="E169" s="643"/>
      <c r="F169" s="643"/>
      <c r="G169" s="643"/>
      <c r="H169" s="643"/>
      <c r="I169" s="643"/>
      <c r="J169" s="643"/>
      <c r="K169" s="643"/>
      <c r="L169" s="643"/>
      <c r="M169" s="643"/>
    </row>
    <row r="171" spans="3:14" ht="18.95" thickBot="1">
      <c r="C171" s="636" t="s">
        <v>1118</v>
      </c>
      <c r="D171" s="636"/>
      <c r="E171" s="636"/>
      <c r="F171" s="636"/>
      <c r="G171" s="636"/>
      <c r="H171" s="636"/>
      <c r="I171" s="636"/>
      <c r="J171" s="636"/>
      <c r="K171" s="636"/>
      <c r="L171" s="636"/>
      <c r="M171" s="636"/>
    </row>
    <row r="172" spans="3:14" ht="42.95" customHeight="1">
      <c r="C172" s="643" t="s">
        <v>1119</v>
      </c>
      <c r="D172" s="643"/>
      <c r="E172" s="643"/>
      <c r="F172" s="643"/>
      <c r="G172" s="643"/>
      <c r="H172" s="643"/>
      <c r="I172" s="643"/>
      <c r="J172" s="643"/>
      <c r="K172" s="643"/>
      <c r="L172" s="643"/>
      <c r="M172" s="643"/>
    </row>
    <row r="179" ht="27" customHeight="1"/>
    <row r="184" ht="39.6" customHeight="1"/>
    <row r="198" ht="29.45" customHeight="1"/>
    <row r="199" ht="26.45" customHeight="1"/>
    <row r="201" ht="18.95" customHeight="1"/>
    <row r="204" ht="12.6" customHeight="1"/>
    <row r="208" ht="14.45" customHeight="1"/>
    <row r="211" ht="87.95" customHeight="1"/>
    <row r="216" ht="84.6" customHeight="1"/>
    <row r="217" ht="18.600000000000001" customHeight="1"/>
    <row r="218" ht="18.95" customHeight="1"/>
    <row r="219" ht="18.600000000000001" customHeight="1"/>
    <row r="220" ht="18.600000000000001" customHeight="1"/>
    <row r="221" ht="18.600000000000001" customHeight="1"/>
    <row r="223" ht="18.600000000000001" customHeight="1"/>
    <row r="224" ht="18.600000000000001" customHeight="1"/>
    <row r="226" ht="18.600000000000001" customHeight="1"/>
    <row r="227" ht="18.600000000000001" customHeight="1"/>
    <row r="228" ht="21" customHeight="1"/>
    <row r="229" ht="15.95" customHeight="1"/>
    <row r="230" ht="18.600000000000001" customHeight="1"/>
    <row r="232" ht="18.600000000000001" customHeight="1"/>
    <row r="236" ht="15.95" customHeight="1"/>
    <row r="237" ht="18.600000000000001" customHeight="1"/>
    <row r="239" ht="18.600000000000001" customHeight="1"/>
    <row r="240" ht="18.600000000000001" customHeight="1"/>
    <row r="241" ht="18.600000000000001" customHeight="1"/>
    <row r="242" ht="18.600000000000001" customHeight="1"/>
    <row r="243" ht="14.45" customHeight="1"/>
    <row r="247" ht="14.45" customHeight="1"/>
    <row r="248" ht="14.45" customHeight="1"/>
    <row r="249" ht="14.45" customHeight="1"/>
  </sheetData>
  <mergeCells count="78">
    <mergeCell ref="C19:N19"/>
    <mergeCell ref="C89:N89"/>
    <mergeCell ref="C45:G45"/>
    <mergeCell ref="C47:G47"/>
    <mergeCell ref="C84:G84"/>
    <mergeCell ref="C87:G87"/>
    <mergeCell ref="C85:G85"/>
    <mergeCell ref="C51:N52"/>
    <mergeCell ref="C61:N61"/>
    <mergeCell ref="C54:G54"/>
    <mergeCell ref="C57:G57"/>
    <mergeCell ref="C58:M58"/>
    <mergeCell ref="C60:K60"/>
    <mergeCell ref="C55:N55"/>
    <mergeCell ref="C43:G43"/>
    <mergeCell ref="C49:G49"/>
    <mergeCell ref="C88:G88"/>
    <mergeCell ref="C91:M91"/>
    <mergeCell ref="C119:G119"/>
    <mergeCell ref="C125:M125"/>
    <mergeCell ref="C94:M94"/>
    <mergeCell ref="C95:M95"/>
    <mergeCell ref="C133:M133"/>
    <mergeCell ref="C130:G130"/>
    <mergeCell ref="C154:N154"/>
    <mergeCell ref="C136:M136"/>
    <mergeCell ref="C137:M137"/>
    <mergeCell ref="C139:M139"/>
    <mergeCell ref="C144:G144"/>
    <mergeCell ref="C147:M147"/>
    <mergeCell ref="C140:N140"/>
    <mergeCell ref="C134:N134"/>
    <mergeCell ref="C172:M172"/>
    <mergeCell ref="C148:M148"/>
    <mergeCell ref="C150:M150"/>
    <mergeCell ref="C151:M151"/>
    <mergeCell ref="C153:M153"/>
    <mergeCell ref="C171:M171"/>
    <mergeCell ref="C158:G158"/>
    <mergeCell ref="C165:G165"/>
    <mergeCell ref="C168:M168"/>
    <mergeCell ref="C169:M169"/>
    <mergeCell ref="C166:M166"/>
    <mergeCell ref="C128:M128"/>
    <mergeCell ref="C92:M92"/>
    <mergeCell ref="C113:G113"/>
    <mergeCell ref="C97:M97"/>
    <mergeCell ref="C101:M101"/>
    <mergeCell ref="C109:G109"/>
    <mergeCell ref="C114:G114"/>
    <mergeCell ref="C116:G116"/>
    <mergeCell ref="C117:G117"/>
    <mergeCell ref="M107:N107"/>
    <mergeCell ref="C127:N127"/>
    <mergeCell ref="C98:N99"/>
    <mergeCell ref="C102:N105"/>
    <mergeCell ref="C65:G65"/>
    <mergeCell ref="C50:M50"/>
    <mergeCell ref="C69:G69"/>
    <mergeCell ref="C7:G7"/>
    <mergeCell ref="C9:G9"/>
    <mergeCell ref="C17:G17"/>
    <mergeCell ref="C11:G11"/>
    <mergeCell ref="C13:G13"/>
    <mergeCell ref="C15:G15"/>
    <mergeCell ref="C21:G21"/>
    <mergeCell ref="C22:M22"/>
    <mergeCell ref="C26:G26"/>
    <mergeCell ref="C41:G41"/>
    <mergeCell ref="C29:G29"/>
    <mergeCell ref="C30:M30"/>
    <mergeCell ref="C23:N24"/>
    <mergeCell ref="C39:G39"/>
    <mergeCell ref="C33:N33"/>
    <mergeCell ref="C27:N27"/>
    <mergeCell ref="C28:N28"/>
    <mergeCell ref="C32:K32"/>
    <mergeCell ref="C37:G37"/>
  </mergeCells>
  <hyperlinks>
    <hyperlink ref="A4" location="'ÍNDICE REMISSIVO'!A1" display="Índice" xr:uid="{00000000-0004-0000-1B00-000000000000}"/>
    <hyperlink ref="L1" location="GRI!A1" display="GRI" xr:uid="{00000000-0004-0000-1B00-000001000000}"/>
    <hyperlink ref="M1" location="SASB!A1" display="SASB" xr:uid="{00000000-0004-0000-1B00-000002000000}"/>
    <hyperlink ref="K1" location="SOCIAL!A1" display="Social " xr:uid="{00000000-0004-0000-1B00-000003000000}"/>
    <hyperlink ref="F1" location="ÍNDICE!A1" display="Índice" xr:uid="{00000000-0004-0000-1B00-000004000000}"/>
    <hyperlink ref="G1" location="'TEMAS MATERIAIS'!A1" display="Temas materiais" xr:uid="{00000000-0004-0000-1B00-000005000000}"/>
    <hyperlink ref="H1" location="AMBIENTAL!A1" display="Ambiental" xr:uid="{00000000-0004-0000-1B00-000006000000}"/>
    <hyperlink ref="I1" location="ECONÔMICO!A1" display="Econômico " xr:uid="{00000000-0004-0000-1B00-000007000000}"/>
    <hyperlink ref="J1" location="GOVERNANÇA!A1" display="Governança " xr:uid="{00000000-0004-0000-1B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0070C0"/>
  </sheetPr>
  <dimension ref="A1:S285"/>
  <sheetViews>
    <sheetView showGridLines="0" topLeftCell="A50" zoomScale="80" zoomScaleNormal="80" workbookViewId="0">
      <selection activeCell="O122" sqref="O122"/>
    </sheetView>
  </sheetViews>
  <sheetFormatPr defaultRowHeight="14.45"/>
  <cols>
    <col min="1" max="1" width="2.85546875" customWidth="1"/>
    <col min="2" max="2" width="7.85546875" customWidth="1"/>
    <col min="5" max="5" width="2.28515625" customWidth="1"/>
    <col min="6" max="13" width="22.42578125" customWidth="1"/>
    <col min="14" max="14" width="20.42578125" customWidth="1"/>
    <col min="16" max="16" width="9.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42"/>
    </row>
    <row r="2" spans="1:19" ht="18.600000000000001">
      <c r="A2" s="3"/>
      <c r="B2" s="3"/>
      <c r="C2" s="3"/>
      <c r="D2" s="3"/>
      <c r="E2" s="3"/>
      <c r="F2" s="15"/>
      <c r="G2" s="15"/>
      <c r="H2" s="15"/>
      <c r="I2" s="15"/>
      <c r="J2" s="15"/>
      <c r="K2" s="15"/>
      <c r="L2" s="15"/>
      <c r="M2" s="15"/>
    </row>
    <row r="3" spans="1:19" ht="28.5">
      <c r="A3" s="3"/>
      <c r="C3" s="36" t="s">
        <v>1120</v>
      </c>
      <c r="S3" s="21"/>
    </row>
    <row r="4" spans="1:19" ht="21">
      <c r="A4" s="5" t="s">
        <v>9</v>
      </c>
      <c r="B4" s="6">
        <v>3</v>
      </c>
      <c r="C4" s="4"/>
    </row>
    <row r="5" spans="1:19" ht="21">
      <c r="A5" s="5"/>
      <c r="B5" s="6"/>
      <c r="C5" s="13" t="s">
        <v>1121</v>
      </c>
      <c r="D5" s="10"/>
      <c r="E5" s="10"/>
      <c r="F5" s="10"/>
      <c r="G5" s="10"/>
      <c r="H5" s="10"/>
      <c r="I5" s="10"/>
      <c r="J5" s="10"/>
      <c r="K5" s="10"/>
      <c r="L5" s="10"/>
      <c r="M5" s="10"/>
      <c r="N5" s="10"/>
    </row>
    <row r="6" spans="1:19" ht="18.600000000000001">
      <c r="A6" s="5"/>
      <c r="B6" s="6"/>
      <c r="C6" s="121"/>
    </row>
    <row r="7" spans="1:19" ht="21.6" customHeight="1">
      <c r="A7" s="5"/>
      <c r="B7" s="6"/>
      <c r="C7" s="636" t="s">
        <v>1122</v>
      </c>
      <c r="D7" s="636"/>
      <c r="E7" s="636"/>
      <c r="F7" s="636"/>
      <c r="G7" s="636"/>
      <c r="H7" s="636"/>
      <c r="I7" s="636"/>
      <c r="J7" s="636"/>
      <c r="K7" s="636"/>
      <c r="L7" s="76"/>
      <c r="M7" s="76"/>
      <c r="N7" s="76"/>
    </row>
    <row r="8" spans="1:19" ht="230.25" customHeight="1">
      <c r="A8" s="5"/>
      <c r="B8" s="6"/>
      <c r="C8" s="771" t="s">
        <v>1123</v>
      </c>
      <c r="D8" s="771"/>
      <c r="E8" s="771"/>
      <c r="F8" s="771"/>
      <c r="G8" s="771"/>
      <c r="H8" s="771"/>
      <c r="I8" s="771"/>
      <c r="J8" s="771"/>
      <c r="K8" s="771"/>
      <c r="L8" s="771"/>
      <c r="M8" s="771"/>
      <c r="N8" s="771"/>
    </row>
    <row r="9" spans="1:19" ht="15.95" customHeight="1">
      <c r="A9" s="5"/>
      <c r="B9" s="6"/>
      <c r="C9" s="154"/>
      <c r="D9" s="154"/>
      <c r="E9" s="154"/>
      <c r="F9" s="154"/>
      <c r="G9" s="154"/>
      <c r="H9" s="154"/>
      <c r="I9" s="154"/>
      <c r="J9" s="154"/>
      <c r="K9" s="154"/>
      <c r="L9" s="154"/>
      <c r="M9" s="154"/>
    </row>
    <row r="10" spans="1:19" ht="21">
      <c r="A10" s="5"/>
      <c r="B10" s="6"/>
      <c r="C10" s="13" t="s">
        <v>1124</v>
      </c>
      <c r="D10" s="10"/>
      <c r="E10" s="10"/>
      <c r="F10" s="10"/>
      <c r="G10" s="10"/>
      <c r="H10" s="10"/>
      <c r="I10" s="10"/>
      <c r="J10" s="10"/>
      <c r="K10" s="10"/>
      <c r="L10" s="10"/>
      <c r="M10" s="10"/>
      <c r="N10" s="10"/>
    </row>
    <row r="11" spans="1:19" ht="18.600000000000001">
      <c r="A11" s="5"/>
      <c r="B11" s="6"/>
      <c r="C11" s="121"/>
    </row>
    <row r="12" spans="1:19" ht="96.75" customHeight="1">
      <c r="A12" s="5"/>
      <c r="B12" s="6"/>
      <c r="C12" s="636" t="s">
        <v>1125</v>
      </c>
      <c r="D12" s="636"/>
      <c r="E12" s="636"/>
      <c r="F12" s="636"/>
      <c r="G12" s="636"/>
      <c r="H12" s="636"/>
      <c r="I12" s="636"/>
      <c r="J12" s="636"/>
      <c r="K12" s="636"/>
      <c r="L12" s="636"/>
      <c r="M12" s="636"/>
      <c r="N12" s="636"/>
    </row>
    <row r="13" spans="1:19" ht="300.60000000000002" customHeight="1">
      <c r="A13" s="5"/>
      <c r="B13" s="6"/>
      <c r="C13" s="770" t="s">
        <v>1126</v>
      </c>
      <c r="D13" s="770"/>
      <c r="E13" s="770"/>
      <c r="F13" s="770"/>
      <c r="G13" s="770"/>
      <c r="H13" s="770"/>
      <c r="I13" s="770"/>
      <c r="J13" s="770"/>
      <c r="K13" s="770"/>
      <c r="L13" s="770"/>
      <c r="M13" s="770"/>
      <c r="N13" s="770"/>
    </row>
    <row r="14" spans="1:19" ht="87.75" customHeight="1">
      <c r="A14" s="5"/>
      <c r="B14" s="6"/>
      <c r="C14" s="770"/>
      <c r="D14" s="770"/>
      <c r="E14" s="770"/>
      <c r="F14" s="770"/>
      <c r="G14" s="770"/>
      <c r="H14" s="770"/>
      <c r="I14" s="770"/>
      <c r="J14" s="770"/>
      <c r="K14" s="770"/>
      <c r="L14" s="770"/>
      <c r="M14" s="770"/>
      <c r="N14" s="770"/>
    </row>
    <row r="15" spans="1:19" ht="18.600000000000001">
      <c r="A15" s="5"/>
      <c r="B15" s="6"/>
      <c r="C15" s="153"/>
      <c r="D15" s="153"/>
      <c r="E15" s="153"/>
      <c r="F15" s="153"/>
      <c r="G15" s="153"/>
      <c r="H15" s="153"/>
      <c r="I15" s="153"/>
      <c r="J15" s="153"/>
      <c r="K15" s="153"/>
      <c r="L15" s="153"/>
      <c r="M15" s="153"/>
    </row>
    <row r="16" spans="1:19" ht="21">
      <c r="A16" s="5"/>
      <c r="B16" s="6"/>
      <c r="C16" s="13" t="s">
        <v>1127</v>
      </c>
      <c r="D16" s="10"/>
      <c r="E16" s="10"/>
      <c r="F16" s="10"/>
      <c r="G16" s="10"/>
      <c r="H16" s="10"/>
      <c r="I16" s="10"/>
      <c r="J16" s="10"/>
      <c r="K16" s="10"/>
      <c r="L16" s="10"/>
      <c r="M16" s="10"/>
      <c r="N16" s="10"/>
    </row>
    <row r="17" spans="1:19" ht="18.600000000000001">
      <c r="A17" s="5"/>
      <c r="B17" s="6"/>
      <c r="C17" s="121"/>
    </row>
    <row r="18" spans="1:19" ht="21.6" customHeight="1" thickBot="1">
      <c r="A18" s="5"/>
      <c r="B18" s="6"/>
      <c r="C18" s="636" t="s">
        <v>1128</v>
      </c>
      <c r="D18" s="636"/>
      <c r="E18" s="636"/>
      <c r="F18" s="636"/>
      <c r="G18" s="636"/>
      <c r="H18" s="636"/>
      <c r="I18" s="636"/>
      <c r="J18" s="636"/>
      <c r="K18" s="76">
        <v>2022</v>
      </c>
      <c r="L18" s="76">
        <v>2023</v>
      </c>
      <c r="M18" s="76">
        <v>2024</v>
      </c>
      <c r="N18" s="76">
        <v>2025</v>
      </c>
    </row>
    <row r="19" spans="1:19" ht="21.6" customHeight="1">
      <c r="A19" s="120"/>
      <c r="B19" s="6"/>
      <c r="C19" s="515" t="s">
        <v>1129</v>
      </c>
      <c r="D19" s="154"/>
      <c r="E19" s="154"/>
      <c r="F19" s="154"/>
      <c r="G19" s="154"/>
      <c r="H19" s="154"/>
      <c r="I19" s="154"/>
      <c r="J19" s="154"/>
      <c r="K19" s="87">
        <f>SUM(K20:K21)</f>
        <v>50390.531822304896</v>
      </c>
      <c r="L19" s="87">
        <v>50815.600087015198</v>
      </c>
      <c r="M19" s="87">
        <f>43838679.4730026/1000</f>
        <v>43838.679473002601</v>
      </c>
      <c r="N19" s="388">
        <f>45501260/1000</f>
        <v>45501.26</v>
      </c>
      <c r="Q19" s="75"/>
      <c r="R19" s="75"/>
      <c r="S19" s="75"/>
    </row>
    <row r="20" spans="1:19" ht="21.6" customHeight="1">
      <c r="A20" s="120"/>
      <c r="B20" s="6"/>
      <c r="C20" s="516" t="s">
        <v>1130</v>
      </c>
      <c r="D20" s="153"/>
      <c r="E20" s="153"/>
      <c r="F20" s="153"/>
      <c r="G20" s="153"/>
      <c r="H20" s="153"/>
      <c r="I20" s="153"/>
      <c r="J20" s="153"/>
      <c r="K20" s="83">
        <v>23484.085896573099</v>
      </c>
      <c r="L20" s="83">
        <v>21802.404177001998</v>
      </c>
      <c r="M20" s="83">
        <f>21603587.2233354/1000</f>
        <v>21603.587223335398</v>
      </c>
      <c r="N20" s="356">
        <f>21082988/1000</f>
        <v>21082.988000000001</v>
      </c>
      <c r="P20" s="458"/>
      <c r="Q20" s="75"/>
      <c r="R20" s="75"/>
      <c r="S20" s="75"/>
    </row>
    <row r="21" spans="1:19" ht="21.6" customHeight="1">
      <c r="A21" s="120"/>
      <c r="B21" s="6"/>
      <c r="C21" s="516" t="s">
        <v>1131</v>
      </c>
      <c r="D21" s="153"/>
      <c r="E21" s="153"/>
      <c r="F21" s="153"/>
      <c r="G21" s="153"/>
      <c r="H21" s="153"/>
      <c r="I21" s="153"/>
      <c r="J21" s="153"/>
      <c r="K21" s="83">
        <v>26906.445925731801</v>
      </c>
      <c r="L21" s="83">
        <v>29013.195910013201</v>
      </c>
      <c r="M21" s="83">
        <f>22235092.2496672/1000</f>
        <v>22235.092249667203</v>
      </c>
      <c r="N21" s="356">
        <f>24418272/1000</f>
        <v>24418.272000000001</v>
      </c>
      <c r="Q21" s="75"/>
      <c r="R21" s="75"/>
      <c r="S21" s="75"/>
    </row>
    <row r="22" spans="1:19" ht="21.6" customHeight="1">
      <c r="A22" s="120"/>
      <c r="B22" s="6"/>
      <c r="C22" s="516"/>
      <c r="D22" s="153"/>
      <c r="E22" s="153"/>
      <c r="F22" s="153"/>
      <c r="G22" s="153"/>
      <c r="H22" s="153"/>
      <c r="I22" s="153"/>
      <c r="J22" s="153"/>
      <c r="K22" s="83"/>
      <c r="L22" s="83"/>
      <c r="M22" s="83"/>
      <c r="N22" s="356"/>
      <c r="P22" s="364"/>
      <c r="Q22" s="75"/>
      <c r="R22" s="75"/>
      <c r="S22" s="75"/>
    </row>
    <row r="23" spans="1:19" ht="21.6" customHeight="1">
      <c r="A23" s="120"/>
      <c r="B23" s="6"/>
      <c r="C23" s="515" t="s">
        <v>1132</v>
      </c>
      <c r="D23" s="153"/>
      <c r="E23" s="153"/>
      <c r="F23" s="153"/>
      <c r="G23" s="153"/>
      <c r="H23" s="153"/>
      <c r="I23" s="153"/>
      <c r="J23" s="153"/>
      <c r="K23" s="87" t="s">
        <v>780</v>
      </c>
      <c r="L23" s="87">
        <f>SUM(L24:L25)</f>
        <v>5275.0095000788997</v>
      </c>
      <c r="M23" s="87">
        <f>1341788.4600685/1000</f>
        <v>1341.7884600684999</v>
      </c>
      <c r="N23" s="388">
        <f>1277397/1000</f>
        <v>1277.3969999999999</v>
      </c>
      <c r="P23" s="364"/>
      <c r="Q23" s="75"/>
      <c r="R23" s="75"/>
      <c r="S23" s="75"/>
    </row>
    <row r="24" spans="1:19" ht="21.6" customHeight="1">
      <c r="A24" s="120"/>
      <c r="B24" s="6"/>
      <c r="C24" s="516" t="s">
        <v>1130</v>
      </c>
      <c r="D24" s="153"/>
      <c r="E24" s="153"/>
      <c r="F24" s="153"/>
      <c r="G24" s="153"/>
      <c r="H24" s="153"/>
      <c r="I24" s="153"/>
      <c r="J24" s="153"/>
      <c r="K24" s="83" t="s">
        <v>780</v>
      </c>
      <c r="L24" s="83">
        <v>4045.5885000254998</v>
      </c>
      <c r="M24" s="83">
        <f>375432.4600258/1000</f>
        <v>375.43246002579997</v>
      </c>
      <c r="N24" s="356">
        <f>691184/1000</f>
        <v>691.18399999999997</v>
      </c>
      <c r="Q24" s="75"/>
      <c r="R24" s="75"/>
      <c r="S24" s="75"/>
    </row>
    <row r="25" spans="1:19" ht="18.600000000000001" customHeight="1">
      <c r="A25" s="5"/>
      <c r="B25" s="6"/>
      <c r="C25" s="516" t="s">
        <v>1131</v>
      </c>
      <c r="D25" s="97"/>
      <c r="E25" s="97"/>
      <c r="F25" s="97"/>
      <c r="G25" s="97"/>
      <c r="H25" s="97"/>
      <c r="I25" s="97"/>
      <c r="J25" s="97"/>
      <c r="K25" s="83" t="s">
        <v>780</v>
      </c>
      <c r="L25" s="83">
        <v>1229.4210000534001</v>
      </c>
      <c r="M25" s="83">
        <f>966446.0000427/1000</f>
        <v>966.44600004270001</v>
      </c>
      <c r="N25" s="356">
        <f>586213/1000</f>
        <v>586.21299999999997</v>
      </c>
    </row>
    <row r="26" spans="1:19" ht="18.600000000000001" customHeight="1">
      <c r="A26" s="5"/>
      <c r="C26" s="153"/>
      <c r="D26" s="153"/>
      <c r="E26" s="153"/>
      <c r="F26" s="153"/>
      <c r="G26" s="153"/>
      <c r="H26" s="118"/>
      <c r="I26" s="118"/>
      <c r="J26" s="118"/>
      <c r="K26" s="118"/>
      <c r="L26" s="118"/>
      <c r="M26" s="118"/>
    </row>
    <row r="27" spans="1:19" ht="18.600000000000001" customHeight="1" thickBot="1">
      <c r="A27" s="5"/>
      <c r="C27" s="645" t="s">
        <v>1133</v>
      </c>
      <c r="D27" s="645"/>
      <c r="E27" s="645"/>
      <c r="F27" s="645"/>
      <c r="G27" s="645"/>
      <c r="H27" s="645"/>
      <c r="I27" s="645"/>
      <c r="J27" s="645"/>
      <c r="K27" s="645"/>
      <c r="L27" s="645"/>
      <c r="M27" s="645"/>
      <c r="N27" s="76"/>
    </row>
    <row r="28" spans="1:19" ht="18.600000000000001" customHeight="1">
      <c r="A28" s="5"/>
      <c r="C28" s="154"/>
      <c r="D28" s="154"/>
      <c r="E28" s="154"/>
      <c r="F28" s="154"/>
      <c r="G28" s="154"/>
      <c r="H28" s="97"/>
      <c r="I28" s="97"/>
      <c r="J28" s="97"/>
      <c r="K28" s="97"/>
      <c r="L28" s="97"/>
      <c r="M28" s="97"/>
    </row>
    <row r="29" spans="1:19" ht="87" customHeight="1">
      <c r="A29" s="5"/>
      <c r="C29" s="635" t="s">
        <v>1134</v>
      </c>
      <c r="D29" s="635"/>
      <c r="E29" s="635"/>
      <c r="F29" s="635"/>
      <c r="G29" s="635"/>
      <c r="H29" s="635"/>
      <c r="I29" s="635"/>
      <c r="J29" s="635"/>
      <c r="K29" s="635"/>
      <c r="L29" s="635"/>
      <c r="M29" s="635"/>
      <c r="N29" s="635"/>
    </row>
    <row r="30" spans="1:19" ht="18.600000000000001">
      <c r="A30" s="5"/>
      <c r="C30" s="1"/>
      <c r="D30" s="1"/>
      <c r="E30" s="1"/>
      <c r="F30" s="1"/>
      <c r="G30" s="1"/>
      <c r="H30" s="1"/>
      <c r="I30" s="1"/>
      <c r="J30" s="1"/>
      <c r="K30" s="1"/>
      <c r="L30" s="1"/>
      <c r="M30" s="1"/>
    </row>
    <row r="31" spans="1:19" ht="21">
      <c r="A31" s="5"/>
      <c r="C31" s="13" t="s">
        <v>1135</v>
      </c>
      <c r="D31" s="10"/>
      <c r="E31" s="10"/>
      <c r="F31" s="10"/>
      <c r="G31" s="10"/>
      <c r="H31" s="10"/>
      <c r="I31" s="10"/>
      <c r="J31" s="10"/>
      <c r="K31" s="10"/>
      <c r="L31" s="10"/>
      <c r="M31" s="10"/>
      <c r="N31" s="10"/>
    </row>
    <row r="32" spans="1:19" ht="18.600000000000001">
      <c r="A32" s="5"/>
      <c r="C32" s="1"/>
      <c r="D32" s="1"/>
      <c r="E32" s="1"/>
      <c r="F32" s="1"/>
      <c r="G32" s="1"/>
      <c r="H32" s="1"/>
      <c r="I32" s="1"/>
      <c r="J32" s="1"/>
      <c r="K32" s="1"/>
      <c r="L32" s="1"/>
      <c r="M32" s="1"/>
    </row>
    <row r="33" spans="1:14" ht="33" customHeight="1">
      <c r="A33" s="5"/>
      <c r="C33" s="678" t="s">
        <v>1136</v>
      </c>
      <c r="D33" s="678"/>
      <c r="E33" s="678"/>
      <c r="F33" s="678"/>
      <c r="G33" s="678"/>
      <c r="H33" s="678"/>
      <c r="I33" s="678"/>
      <c r="J33" s="678"/>
      <c r="K33" s="584">
        <v>2022</v>
      </c>
      <c r="L33" s="584">
        <v>2023</v>
      </c>
      <c r="M33" s="584">
        <v>2024</v>
      </c>
      <c r="N33" s="584">
        <v>2025</v>
      </c>
    </row>
    <row r="34" spans="1:14" ht="18.600000000000001">
      <c r="A34" s="5"/>
      <c r="C34" s="515" t="s">
        <v>883</v>
      </c>
      <c r="D34" s="154"/>
      <c r="E34" s="154"/>
      <c r="F34" s="154"/>
      <c r="G34" s="154"/>
      <c r="H34" s="154"/>
      <c r="I34" s="154"/>
      <c r="J34" s="154"/>
      <c r="K34" s="87">
        <v>32441.097368001003</v>
      </c>
      <c r="L34" s="87">
        <f>SUM(L35:L36)</f>
        <v>34563.942860099502</v>
      </c>
      <c r="M34" s="87">
        <f>SUM(M35:M36)</f>
        <v>25614.419434405801</v>
      </c>
      <c r="N34" s="87">
        <v>24202.711570068001</v>
      </c>
    </row>
    <row r="35" spans="1:14" ht="18.600000000000001">
      <c r="A35" s="5"/>
      <c r="C35" s="516" t="s">
        <v>1130</v>
      </c>
      <c r="D35" s="153"/>
      <c r="E35" s="153"/>
      <c r="F35" s="153"/>
      <c r="G35" s="153"/>
      <c r="H35" s="153"/>
      <c r="I35" s="153"/>
      <c r="J35" s="153"/>
      <c r="K35" s="83">
        <v>15179.569220000001</v>
      </c>
      <c r="L35" s="83">
        <v>18313.495092277306</v>
      </c>
      <c r="M35" s="83">
        <v>13275.640919271602</v>
      </c>
      <c r="N35" s="83">
        <v>10215.876459774367</v>
      </c>
    </row>
    <row r="36" spans="1:14" ht="18.600000000000001">
      <c r="A36" s="5"/>
      <c r="C36" s="516" t="s">
        <v>1131</v>
      </c>
      <c r="D36" s="153"/>
      <c r="E36" s="153"/>
      <c r="F36" s="153"/>
      <c r="G36" s="153"/>
      <c r="H36" s="153"/>
      <c r="I36" s="153"/>
      <c r="J36" s="153"/>
      <c r="K36" s="83">
        <v>17261.528148001002</v>
      </c>
      <c r="L36" s="83">
        <v>16250.447767822196</v>
      </c>
      <c r="M36" s="83">
        <v>12338.7785151342</v>
      </c>
      <c r="N36" s="83">
        <v>13986.835110293636</v>
      </c>
    </row>
    <row r="37" spans="1:14" ht="18.600000000000001">
      <c r="A37" s="5"/>
      <c r="C37" s="123"/>
      <c r="D37" s="153"/>
      <c r="E37" s="153"/>
      <c r="F37" s="153"/>
      <c r="G37" s="153"/>
      <c r="H37" s="153"/>
      <c r="I37" s="153"/>
      <c r="J37" s="153"/>
      <c r="K37" s="83"/>
      <c r="L37" s="83"/>
      <c r="M37" s="83"/>
      <c r="N37" s="123"/>
    </row>
    <row r="38" spans="1:14" ht="37.5" customHeight="1">
      <c r="A38" s="5"/>
      <c r="C38" s="769" t="s">
        <v>1137</v>
      </c>
      <c r="D38" s="769"/>
      <c r="E38" s="769"/>
      <c r="F38" s="769"/>
      <c r="G38" s="769"/>
      <c r="H38" s="769"/>
      <c r="I38" s="769"/>
      <c r="J38" s="769"/>
      <c r="K38" s="584">
        <v>2022</v>
      </c>
      <c r="L38" s="584">
        <v>2023</v>
      </c>
      <c r="M38" s="584">
        <v>2024</v>
      </c>
      <c r="N38" s="584">
        <v>2025</v>
      </c>
    </row>
    <row r="39" spans="1:14" ht="18.75">
      <c r="A39" s="5"/>
      <c r="C39" s="88" t="s">
        <v>883</v>
      </c>
      <c r="D39" s="154"/>
      <c r="E39" s="154"/>
      <c r="F39" s="154"/>
      <c r="G39" s="154"/>
      <c r="H39" s="154"/>
      <c r="I39" s="154"/>
      <c r="J39" s="154"/>
      <c r="K39" s="87">
        <f>SUM(K40:K42)</f>
        <v>14972.550220000001</v>
      </c>
      <c r="L39" s="87">
        <f>SUM(L40:L42)</f>
        <v>18313.495092277306</v>
      </c>
      <c r="M39" s="87">
        <v>13276</v>
      </c>
      <c r="N39" s="87">
        <v>10215.876459761766</v>
      </c>
    </row>
    <row r="40" spans="1:14" ht="18.75" customHeight="1">
      <c r="A40" s="5"/>
      <c r="C40" s="773" t="s">
        <v>1138</v>
      </c>
      <c r="D40" s="773"/>
      <c r="E40" s="773"/>
      <c r="F40" s="773"/>
      <c r="G40" s="773"/>
      <c r="H40" s="773"/>
      <c r="I40" s="773"/>
      <c r="J40" s="773"/>
      <c r="K40" s="133" t="s">
        <v>780</v>
      </c>
      <c r="L40" s="124">
        <v>157.2890600007</v>
      </c>
      <c r="M40" s="124">
        <v>499</v>
      </c>
      <c r="N40" s="124">
        <v>306</v>
      </c>
    </row>
    <row r="41" spans="1:14" ht="18.75" customHeight="1">
      <c r="A41" s="5"/>
      <c r="C41" s="773" t="s">
        <v>1139</v>
      </c>
      <c r="D41" s="773"/>
      <c r="E41" s="773"/>
      <c r="F41" s="773"/>
      <c r="G41" s="773"/>
      <c r="H41" s="773"/>
      <c r="I41" s="773"/>
      <c r="J41" s="508"/>
      <c r="K41" s="83">
        <v>2224.4839999999999</v>
      </c>
      <c r="L41" s="83">
        <v>835.30631024700426</v>
      </c>
      <c r="M41" s="83">
        <v>560</v>
      </c>
      <c r="N41" s="83">
        <v>739.13349974386324</v>
      </c>
    </row>
    <row r="42" spans="1:14" ht="18.75" customHeight="1">
      <c r="A42" s="5"/>
      <c r="C42" s="773" t="s">
        <v>1140</v>
      </c>
      <c r="D42" s="773"/>
      <c r="E42" s="773"/>
      <c r="F42" s="773"/>
      <c r="G42" s="773"/>
      <c r="H42" s="773"/>
      <c r="I42" s="773"/>
      <c r="J42" s="508"/>
      <c r="K42" s="83">
        <v>12748.066220000001</v>
      </c>
      <c r="L42" s="83">
        <v>17320.899722029601</v>
      </c>
      <c r="M42" s="83">
        <v>12217</v>
      </c>
      <c r="N42" s="83">
        <v>9171</v>
      </c>
    </row>
    <row r="43" spans="1:14" ht="18.600000000000001">
      <c r="A43" s="5"/>
      <c r="C43" s="173"/>
      <c r="D43" s="173"/>
      <c r="E43" s="173"/>
      <c r="F43" s="173"/>
      <c r="G43" s="173"/>
      <c r="H43" s="173"/>
      <c r="I43" s="173"/>
      <c r="J43" s="153"/>
      <c r="K43" s="83"/>
      <c r="L43" s="83"/>
      <c r="M43" s="83"/>
      <c r="N43" s="173"/>
    </row>
    <row r="44" spans="1:14" ht="38.450000000000003" customHeight="1">
      <c r="A44" s="5"/>
      <c r="C44" s="769" t="s">
        <v>1141</v>
      </c>
      <c r="D44" s="769"/>
      <c r="E44" s="769"/>
      <c r="F44" s="769"/>
      <c r="G44" s="769"/>
      <c r="H44" s="769"/>
      <c r="I44" s="769"/>
      <c r="J44" s="769"/>
      <c r="K44" s="584">
        <v>2022</v>
      </c>
      <c r="L44" s="584">
        <v>2023</v>
      </c>
      <c r="M44" s="584">
        <v>2024</v>
      </c>
      <c r="N44" s="584">
        <v>2025</v>
      </c>
    </row>
    <row r="45" spans="1:14" ht="18.75">
      <c r="A45" s="5"/>
      <c r="C45" s="88" t="s">
        <v>883</v>
      </c>
      <c r="D45" s="154"/>
      <c r="E45" s="154"/>
      <c r="F45" s="154"/>
      <c r="G45" s="154"/>
      <c r="H45" s="154"/>
      <c r="I45" s="154"/>
      <c r="J45" s="154"/>
      <c r="K45" s="87">
        <f>SUM(K46:K48)</f>
        <v>17261.528148001002</v>
      </c>
      <c r="L45" s="87">
        <f>SUM(L46:L48)</f>
        <v>16250.447767822197</v>
      </c>
      <c r="M45" s="388">
        <f>SUM(M46:M48)</f>
        <v>12338</v>
      </c>
      <c r="N45" s="388">
        <v>13986.835110293636</v>
      </c>
    </row>
    <row r="46" spans="1:14" ht="18.75" customHeight="1">
      <c r="A46" s="5"/>
      <c r="C46" s="773" t="s">
        <v>1138</v>
      </c>
      <c r="D46" s="773"/>
      <c r="E46" s="773"/>
      <c r="F46" s="773"/>
      <c r="G46" s="773"/>
      <c r="H46" s="773"/>
      <c r="I46" s="773"/>
      <c r="J46" s="773"/>
      <c r="K46" s="83">
        <v>399.8</v>
      </c>
      <c r="L46" s="83">
        <v>613.95440000069993</v>
      </c>
      <c r="M46" s="83">
        <v>936</v>
      </c>
      <c r="N46" s="83">
        <v>186</v>
      </c>
    </row>
    <row r="47" spans="1:14" ht="18.75" customHeight="1">
      <c r="A47" s="5"/>
      <c r="C47" s="773" t="s">
        <v>1139</v>
      </c>
      <c r="D47" s="773"/>
      <c r="E47" s="773"/>
      <c r="F47" s="773"/>
      <c r="G47" s="773"/>
      <c r="H47" s="773"/>
      <c r="I47" s="773"/>
      <c r="J47" s="508"/>
      <c r="K47" s="83">
        <v>11254.08065</v>
      </c>
      <c r="L47" s="83">
        <v>8628.1658675725976</v>
      </c>
      <c r="M47" s="83">
        <v>6147</v>
      </c>
      <c r="N47" s="83">
        <v>6673.413800268635</v>
      </c>
    </row>
    <row r="48" spans="1:14" ht="18.600000000000001" customHeight="1">
      <c r="A48" s="5"/>
      <c r="C48" s="773" t="s">
        <v>1140</v>
      </c>
      <c r="D48" s="773"/>
      <c r="E48" s="773"/>
      <c r="F48" s="773"/>
      <c r="G48" s="773"/>
      <c r="H48" s="773"/>
      <c r="I48" s="773"/>
      <c r="J48" s="508"/>
      <c r="K48" s="83">
        <v>5607.6474980010007</v>
      </c>
      <c r="L48" s="83">
        <v>7008.3275002489008</v>
      </c>
      <c r="M48" s="83">
        <v>5255</v>
      </c>
      <c r="N48" s="83">
        <v>7128</v>
      </c>
    </row>
    <row r="49" spans="3:14" ht="18.600000000000001" customHeight="1"/>
    <row r="50" spans="3:14" ht="51" customHeight="1">
      <c r="C50" s="769" t="s">
        <v>1142</v>
      </c>
      <c r="D50" s="769"/>
      <c r="E50" s="769"/>
      <c r="F50" s="769"/>
      <c r="G50" s="769"/>
      <c r="H50" s="769"/>
      <c r="I50" s="769"/>
      <c r="J50" s="769"/>
      <c r="K50" s="584">
        <v>2022</v>
      </c>
      <c r="L50" s="584">
        <v>2023</v>
      </c>
      <c r="M50" s="584">
        <v>2024</v>
      </c>
      <c r="N50" s="584">
        <v>2025</v>
      </c>
    </row>
    <row r="51" spans="3:14" ht="18.600000000000001" customHeight="1"/>
    <row r="52" spans="3:14" ht="18.600000000000001" customHeight="1">
      <c r="C52" s="774" t="s">
        <v>1143</v>
      </c>
      <c r="D52" s="774"/>
      <c r="E52" s="774"/>
      <c r="F52" s="774"/>
      <c r="G52" s="774"/>
      <c r="H52" s="774"/>
      <c r="I52" s="774"/>
      <c r="J52" s="774"/>
      <c r="K52" s="176">
        <v>1249.7372180000002</v>
      </c>
      <c r="L52" s="176">
        <f>SUM(L53,L58)</f>
        <v>1357.9261048009998</v>
      </c>
      <c r="M52" s="176">
        <f>SUM(M58,M53)</f>
        <v>1800</v>
      </c>
      <c r="N52" s="176">
        <v>547.76427000059994</v>
      </c>
    </row>
    <row r="53" spans="3:14" ht="18.600000000000001" customHeight="1">
      <c r="C53" s="517" t="s">
        <v>1144</v>
      </c>
      <c r="D53" s="518"/>
      <c r="E53" s="518"/>
      <c r="F53" s="518"/>
      <c r="G53" s="518"/>
      <c r="H53" s="518"/>
      <c r="I53" s="518"/>
      <c r="J53" s="518"/>
      <c r="K53" s="87">
        <v>547.51699800000006</v>
      </c>
      <c r="L53" s="177">
        <f>SUM(L54:L56)</f>
        <v>714.38570480049998</v>
      </c>
      <c r="M53" s="177">
        <f>SUM(M54:M56)</f>
        <v>829</v>
      </c>
      <c r="N53" s="629">
        <v>328.34196000029999</v>
      </c>
    </row>
    <row r="54" spans="3:14" ht="18.600000000000001" customHeight="1">
      <c r="C54" s="772" t="s">
        <v>1138</v>
      </c>
      <c r="D54" s="772"/>
      <c r="E54" s="772"/>
      <c r="F54" s="772"/>
      <c r="G54" s="772"/>
      <c r="H54" s="772"/>
      <c r="I54" s="772"/>
      <c r="J54" s="772"/>
      <c r="K54" s="83">
        <v>0</v>
      </c>
      <c r="L54" s="83">
        <v>157.2890600005</v>
      </c>
      <c r="M54" s="83">
        <v>499</v>
      </c>
      <c r="N54" s="83">
        <v>306</v>
      </c>
    </row>
    <row r="55" spans="3:14" ht="18.600000000000001" customHeight="1">
      <c r="C55" s="772" t="s">
        <v>1139</v>
      </c>
      <c r="D55" s="772"/>
      <c r="E55" s="772"/>
      <c r="F55" s="772"/>
      <c r="G55" s="772"/>
      <c r="H55" s="772"/>
      <c r="I55" s="519"/>
      <c r="J55" s="518"/>
      <c r="K55" s="83">
        <v>0</v>
      </c>
      <c r="L55" s="83">
        <v>0</v>
      </c>
      <c r="M55" s="83">
        <v>0</v>
      </c>
      <c r="N55" s="356">
        <v>0</v>
      </c>
    </row>
    <row r="56" spans="3:14" ht="18.600000000000001" customHeight="1">
      <c r="C56" s="772" t="s">
        <v>1140</v>
      </c>
      <c r="D56" s="772"/>
      <c r="E56" s="772"/>
      <c r="F56" s="772"/>
      <c r="G56" s="772"/>
      <c r="H56" s="772"/>
      <c r="I56" s="519"/>
      <c r="J56" s="518"/>
      <c r="K56" s="83">
        <v>547.51699800000006</v>
      </c>
      <c r="L56" s="83">
        <v>557.09664480000004</v>
      </c>
      <c r="M56" s="83">
        <v>330</v>
      </c>
      <c r="N56" s="83">
        <v>22</v>
      </c>
    </row>
    <row r="57" spans="3:14" ht="18.600000000000001" customHeight="1">
      <c r="C57" s="514"/>
      <c r="D57" s="514"/>
      <c r="E57" s="514"/>
      <c r="F57" s="514"/>
      <c r="G57" s="514"/>
      <c r="H57" s="514"/>
      <c r="I57" s="514"/>
      <c r="J57" s="514"/>
    </row>
    <row r="58" spans="3:14" ht="18.600000000000001" customHeight="1">
      <c r="C58" s="517" t="s">
        <v>1145</v>
      </c>
      <c r="D58" s="518"/>
      <c r="E58" s="518"/>
      <c r="F58" s="518"/>
      <c r="G58" s="518"/>
      <c r="H58" s="518"/>
      <c r="I58" s="518"/>
      <c r="J58" s="518"/>
      <c r="K58" s="178">
        <v>702.22022000000004</v>
      </c>
      <c r="L58" s="178">
        <f>SUM(L59:L61)</f>
        <v>643.54040000049997</v>
      </c>
      <c r="M58" s="178">
        <f>SUM(M59:M61)</f>
        <v>971</v>
      </c>
      <c r="N58" s="178">
        <v>219.4223100003</v>
      </c>
    </row>
    <row r="59" spans="3:14" ht="18.600000000000001" customHeight="1">
      <c r="C59" s="772" t="s">
        <v>1138</v>
      </c>
      <c r="D59" s="772"/>
      <c r="E59" s="772"/>
      <c r="F59" s="772"/>
      <c r="G59" s="772"/>
      <c r="H59" s="772"/>
      <c r="I59" s="772"/>
      <c r="J59" s="772"/>
      <c r="K59" s="83">
        <v>24.763999999999999</v>
      </c>
      <c r="L59" s="83">
        <v>613.95440000049996</v>
      </c>
      <c r="M59" s="83">
        <v>936</v>
      </c>
      <c r="N59" s="83">
        <v>186</v>
      </c>
    </row>
    <row r="60" spans="3:14" ht="18.600000000000001" customHeight="1">
      <c r="C60" s="772" t="s">
        <v>1139</v>
      </c>
      <c r="D60" s="772"/>
      <c r="E60" s="772"/>
      <c r="F60" s="772"/>
      <c r="G60" s="772"/>
      <c r="H60" s="772"/>
      <c r="I60" s="519"/>
      <c r="J60" s="518"/>
      <c r="K60" s="83">
        <v>0</v>
      </c>
      <c r="L60" s="83">
        <v>0</v>
      </c>
      <c r="M60" s="83">
        <v>0</v>
      </c>
      <c r="N60" s="83">
        <v>0</v>
      </c>
    </row>
    <row r="61" spans="3:14" ht="18.75" customHeight="1">
      <c r="C61" s="772" t="s">
        <v>1140</v>
      </c>
      <c r="D61" s="772"/>
      <c r="E61" s="772"/>
      <c r="F61" s="772"/>
      <c r="G61" s="772"/>
      <c r="H61" s="772"/>
      <c r="I61" s="519"/>
      <c r="J61" s="518"/>
      <c r="K61" s="83">
        <v>677.45622000000003</v>
      </c>
      <c r="L61" s="83">
        <v>29.585999999999999</v>
      </c>
      <c r="M61" s="83">
        <v>35</v>
      </c>
      <c r="N61" s="83">
        <v>34</v>
      </c>
    </row>
    <row r="63" spans="3:14" ht="18.75" customHeight="1">
      <c r="C63" s="774" t="s">
        <v>1146</v>
      </c>
      <c r="D63" s="774"/>
      <c r="E63" s="774"/>
      <c r="F63" s="774"/>
      <c r="G63" s="774"/>
      <c r="H63" s="774"/>
      <c r="I63" s="774"/>
      <c r="J63" s="774"/>
      <c r="K63" s="176">
        <v>31191.360150000997</v>
      </c>
      <c r="L63" s="176">
        <f>SUM(L64,L69)</f>
        <v>33206.0167552985</v>
      </c>
      <c r="M63" s="389">
        <f>SUM(M64,M69)</f>
        <v>23815</v>
      </c>
      <c r="N63" s="389">
        <v>23654.947300054802</v>
      </c>
    </row>
    <row r="64" spans="3:14" ht="18.75">
      <c r="C64" s="517" t="s">
        <v>1144</v>
      </c>
      <c r="D64" s="518"/>
      <c r="E64" s="518"/>
      <c r="F64" s="518"/>
      <c r="G64" s="518"/>
      <c r="H64" s="518"/>
      <c r="I64" s="518"/>
      <c r="J64" s="518"/>
      <c r="K64" s="87">
        <v>16714.011150000999</v>
      </c>
      <c r="L64" s="87">
        <f>SUM(L65:L67)</f>
        <v>17599.109387476801</v>
      </c>
      <c r="M64" s="87">
        <f>SUM(M65:M67)</f>
        <v>12447</v>
      </c>
      <c r="N64" s="87">
        <v>9887.5344997614648</v>
      </c>
    </row>
    <row r="65" spans="3:14" ht="18.600000000000001" customHeight="1">
      <c r="C65" s="772" t="s">
        <v>1138</v>
      </c>
      <c r="D65" s="772"/>
      <c r="E65" s="772"/>
      <c r="F65" s="772"/>
      <c r="G65" s="772"/>
      <c r="H65" s="772"/>
      <c r="I65" s="772"/>
      <c r="J65" s="772"/>
      <c r="K65" s="83">
        <v>399.8</v>
      </c>
      <c r="L65" s="83">
        <v>1.9999999999999998E-10</v>
      </c>
      <c r="M65" s="83">
        <v>0</v>
      </c>
      <c r="N65" s="83">
        <v>0</v>
      </c>
    </row>
    <row r="66" spans="3:14" ht="18.600000000000001" customHeight="1">
      <c r="C66" s="772" t="s">
        <v>1139</v>
      </c>
      <c r="D66" s="772"/>
      <c r="E66" s="772"/>
      <c r="F66" s="772"/>
      <c r="G66" s="772"/>
      <c r="H66" s="772"/>
      <c r="I66" s="519"/>
      <c r="J66" s="518"/>
      <c r="K66" s="83">
        <v>11254.08065</v>
      </c>
      <c r="L66" s="83">
        <v>835.30631024700426</v>
      </c>
      <c r="M66" s="83">
        <v>560</v>
      </c>
      <c r="N66" s="356">
        <v>739.13349974386324</v>
      </c>
    </row>
    <row r="67" spans="3:14" ht="18.600000000000001" customHeight="1">
      <c r="C67" s="772" t="s">
        <v>1140</v>
      </c>
      <c r="D67" s="772"/>
      <c r="E67" s="772"/>
      <c r="F67" s="772"/>
      <c r="G67" s="772"/>
      <c r="H67" s="772"/>
      <c r="I67" s="519"/>
      <c r="J67" s="518"/>
      <c r="K67" s="83">
        <v>5060.1305000010007</v>
      </c>
      <c r="L67" s="83">
        <v>16763.803077229597</v>
      </c>
      <c r="M67" s="83">
        <v>11887</v>
      </c>
      <c r="N67" s="83">
        <v>9148</v>
      </c>
    </row>
    <row r="68" spans="3:14" ht="18.600000000000001" customHeight="1">
      <c r="C68" s="514"/>
      <c r="D68" s="514"/>
      <c r="E68" s="514"/>
      <c r="F68" s="514"/>
      <c r="G68" s="514"/>
      <c r="H68" s="514"/>
      <c r="I68" s="514"/>
      <c r="J68" s="514"/>
    </row>
    <row r="69" spans="3:14" ht="18.75">
      <c r="C69" s="517" t="s">
        <v>1145</v>
      </c>
      <c r="D69" s="518"/>
      <c r="E69" s="518"/>
      <c r="F69" s="518"/>
      <c r="G69" s="518"/>
      <c r="H69" s="518"/>
      <c r="I69" s="518"/>
      <c r="J69" s="518"/>
      <c r="K69" s="87">
        <v>14477.349</v>
      </c>
      <c r="L69" s="87">
        <f>SUM(L70:L72)</f>
        <v>15606.907367821697</v>
      </c>
      <c r="M69" s="87">
        <f>SUM(M70:M72)</f>
        <v>11368</v>
      </c>
      <c r="N69" s="87">
        <v>13767.412800293336</v>
      </c>
    </row>
    <row r="70" spans="3:14" ht="18.600000000000001" customHeight="1">
      <c r="C70" s="772" t="s">
        <v>1138</v>
      </c>
      <c r="D70" s="772"/>
      <c r="E70" s="772"/>
      <c r="F70" s="772"/>
      <c r="G70" s="772"/>
      <c r="H70" s="772"/>
      <c r="I70" s="772"/>
      <c r="J70" s="772"/>
      <c r="K70" s="83">
        <v>182.255</v>
      </c>
      <c r="L70" s="83">
        <v>1.9999999999999998E-10</v>
      </c>
      <c r="M70" s="83">
        <v>0</v>
      </c>
      <c r="N70" s="83">
        <v>0</v>
      </c>
    </row>
    <row r="71" spans="3:14" ht="18.600000000000001" customHeight="1">
      <c r="C71" s="772" t="s">
        <v>1139</v>
      </c>
      <c r="D71" s="772"/>
      <c r="E71" s="772"/>
      <c r="F71" s="772"/>
      <c r="G71" s="772"/>
      <c r="H71" s="772"/>
      <c r="I71" s="519"/>
      <c r="J71" s="518"/>
      <c r="K71" s="83">
        <v>2224.4839999999999</v>
      </c>
      <c r="L71" s="83">
        <v>8628.1658675725976</v>
      </c>
      <c r="M71" s="83">
        <v>6147</v>
      </c>
      <c r="N71" s="83">
        <v>6673.413800268635</v>
      </c>
    </row>
    <row r="72" spans="3:14" ht="18.600000000000001" customHeight="1">
      <c r="C72" s="772" t="s">
        <v>1140</v>
      </c>
      <c r="D72" s="772"/>
      <c r="E72" s="772"/>
      <c r="F72" s="772"/>
      <c r="G72" s="772"/>
      <c r="H72" s="772"/>
      <c r="I72" s="519"/>
      <c r="J72" s="518"/>
      <c r="K72" s="83">
        <v>12070.61</v>
      </c>
      <c r="L72" s="83">
        <v>6978.7415002488997</v>
      </c>
      <c r="M72" s="83">
        <v>5221</v>
      </c>
      <c r="N72" s="83">
        <v>7094</v>
      </c>
    </row>
    <row r="73" spans="3:14" ht="18.600000000000001" customHeight="1"/>
    <row r="74" spans="3:14" ht="18.600000000000001" customHeight="1" thickBot="1">
      <c r="C74" s="645" t="s">
        <v>1147</v>
      </c>
      <c r="D74" s="645"/>
      <c r="E74" s="645"/>
      <c r="F74" s="645"/>
      <c r="G74" s="645"/>
      <c r="H74" s="645"/>
      <c r="I74" s="645"/>
      <c r="J74" s="645"/>
      <c r="K74" s="645"/>
      <c r="L74" s="645"/>
      <c r="M74" s="645"/>
      <c r="N74" s="383"/>
    </row>
    <row r="75" spans="3:14" ht="41.45" customHeight="1">
      <c r="C75" s="775" t="s">
        <v>1148</v>
      </c>
      <c r="D75" s="775"/>
      <c r="E75" s="775"/>
      <c r="F75" s="775"/>
      <c r="G75" s="775"/>
      <c r="H75" s="775"/>
      <c r="I75" s="775"/>
      <c r="J75" s="775"/>
      <c r="K75" s="775"/>
      <c r="L75" s="775"/>
      <c r="M75" s="775"/>
      <c r="N75" s="1"/>
    </row>
    <row r="76" spans="3:14" ht="18.600000000000001" customHeight="1"/>
    <row r="77" spans="3:14" ht="18.600000000000001" customHeight="1">
      <c r="C77" s="520" t="s">
        <v>1149</v>
      </c>
      <c r="D77" s="10"/>
      <c r="E77" s="10"/>
      <c r="F77" s="10"/>
      <c r="G77" s="10"/>
      <c r="H77" s="10"/>
      <c r="I77" s="10"/>
      <c r="J77" s="10"/>
      <c r="K77" s="10"/>
      <c r="L77" s="10"/>
      <c r="M77" s="10"/>
      <c r="N77" s="13"/>
    </row>
    <row r="78" spans="3:14" ht="18.600000000000001" customHeight="1">
      <c r="C78" s="1"/>
      <c r="D78" s="1"/>
      <c r="E78" s="1"/>
      <c r="F78" s="1"/>
      <c r="G78" s="1"/>
      <c r="H78" s="1"/>
      <c r="I78" s="1"/>
      <c r="J78" s="1"/>
      <c r="K78" s="1"/>
      <c r="L78" s="1"/>
      <c r="M78" s="1"/>
      <c r="N78" s="1"/>
    </row>
    <row r="79" spans="3:14" ht="29.25" customHeight="1">
      <c r="C79" s="769" t="s">
        <v>1150</v>
      </c>
      <c r="D79" s="769"/>
      <c r="E79" s="769"/>
      <c r="F79" s="769"/>
      <c r="G79" s="769"/>
      <c r="H79" s="769"/>
      <c r="I79" s="769"/>
      <c r="J79" s="769"/>
      <c r="K79" s="584">
        <v>2022</v>
      </c>
      <c r="L79" s="584">
        <v>2023</v>
      </c>
      <c r="M79" s="584">
        <v>2024</v>
      </c>
      <c r="N79" s="584">
        <v>2025</v>
      </c>
    </row>
    <row r="80" spans="3:14" ht="18.600000000000001" customHeight="1">
      <c r="C80" s="88" t="s">
        <v>883</v>
      </c>
      <c r="D80" s="154"/>
      <c r="E80" s="154"/>
      <c r="F80" s="154"/>
      <c r="G80" s="154"/>
      <c r="H80" s="154"/>
      <c r="I80" s="154"/>
      <c r="J80" s="154"/>
      <c r="K80" s="179">
        <v>17331.933325999998</v>
      </c>
      <c r="L80" s="179">
        <f>SUM(L81:L82)</f>
        <v>19824.685171951882</v>
      </c>
      <c r="M80" s="179">
        <f>SUM(M81:M82)</f>
        <v>17383.080100436804</v>
      </c>
      <c r="N80" s="179">
        <v>19223.9035001011</v>
      </c>
    </row>
    <row r="81" spans="3:14" ht="18.600000000000001" customHeight="1">
      <c r="C81" s="516" t="s">
        <v>1130</v>
      </c>
      <c r="D81" s="153"/>
      <c r="E81" s="153"/>
      <c r="F81" s="153"/>
      <c r="G81" s="153"/>
      <c r="H81" s="153"/>
      <c r="I81" s="153"/>
      <c r="J81" s="153"/>
      <c r="K81" s="95">
        <v>8973.5597560000006</v>
      </c>
      <c r="L81" s="95">
        <v>7676.8067753526084</v>
      </c>
      <c r="M81" s="95">
        <v>7654.362400247901</v>
      </c>
      <c r="N81" s="95">
        <v>11924.8260600549</v>
      </c>
    </row>
    <row r="82" spans="3:14" ht="18.600000000000001" customHeight="1">
      <c r="C82" s="516" t="s">
        <v>1131</v>
      </c>
      <c r="D82" s="153"/>
      <c r="E82" s="153"/>
      <c r="F82" s="153"/>
      <c r="G82" s="153"/>
      <c r="H82" s="153"/>
      <c r="I82" s="153"/>
      <c r="J82" s="153"/>
      <c r="K82" s="95">
        <v>8358.3735699999979</v>
      </c>
      <c r="L82" s="95">
        <v>12147.878396599273</v>
      </c>
      <c r="M82" s="95">
        <v>9728.7177001889013</v>
      </c>
      <c r="N82" s="95">
        <v>7299.0774400462005</v>
      </c>
    </row>
    <row r="83" spans="3:14" ht="18.600000000000001" customHeight="1">
      <c r="C83" s="123"/>
      <c r="D83" s="153"/>
      <c r="E83" s="153"/>
      <c r="F83" s="153"/>
      <c r="G83" s="153"/>
      <c r="H83" s="153"/>
      <c r="I83" s="153"/>
      <c r="J83" s="153"/>
      <c r="K83" s="83"/>
      <c r="L83" s="83"/>
      <c r="M83" s="83"/>
      <c r="N83" s="123"/>
    </row>
    <row r="84" spans="3:14" ht="41.1" customHeight="1">
      <c r="C84" s="769" t="s">
        <v>1151</v>
      </c>
      <c r="D84" s="769"/>
      <c r="E84" s="769"/>
      <c r="F84" s="769"/>
      <c r="G84" s="769"/>
      <c r="H84" s="769"/>
      <c r="I84" s="769"/>
      <c r="J84" s="769"/>
      <c r="K84" s="584">
        <v>2022</v>
      </c>
      <c r="L84" s="584">
        <v>2023</v>
      </c>
      <c r="M84" s="584">
        <v>2024</v>
      </c>
      <c r="N84" s="584">
        <v>2025</v>
      </c>
    </row>
    <row r="85" spans="3:14" ht="18.600000000000001" customHeight="1">
      <c r="C85" s="88" t="s">
        <v>883</v>
      </c>
      <c r="D85" s="180"/>
      <c r="E85" s="180"/>
      <c r="F85" s="180"/>
      <c r="G85" s="180"/>
      <c r="H85" s="180"/>
      <c r="I85" s="180"/>
      <c r="J85" s="180"/>
      <c r="K85" s="179">
        <f>SUM(K86:K89)</f>
        <v>8973.5597560000006</v>
      </c>
      <c r="L85" s="179">
        <f>SUM(L86:L89)</f>
        <v>7676.8067753526084</v>
      </c>
      <c r="M85" s="179">
        <f>SUM(M86:M89)</f>
        <v>7654</v>
      </c>
      <c r="N85" s="179">
        <f>SUM(N86:N89)</f>
        <v>11924.826060045998</v>
      </c>
    </row>
    <row r="86" spans="3:14" ht="18.600000000000001" customHeight="1">
      <c r="C86" s="773" t="s">
        <v>1152</v>
      </c>
      <c r="D86" s="773"/>
      <c r="E86" s="773"/>
      <c r="F86" s="773"/>
      <c r="G86" s="773"/>
      <c r="H86" s="88"/>
      <c r="I86" s="88"/>
      <c r="J86" s="88"/>
      <c r="K86" s="167" t="s">
        <v>780</v>
      </c>
      <c r="L86" s="167" t="s">
        <v>780</v>
      </c>
      <c r="M86" s="167" t="s">
        <v>780</v>
      </c>
      <c r="N86" s="167">
        <v>0</v>
      </c>
    </row>
    <row r="87" spans="3:14" ht="18.600000000000001" customHeight="1">
      <c r="C87" s="773" t="s">
        <v>1153</v>
      </c>
      <c r="D87" s="773"/>
      <c r="E87" s="773"/>
      <c r="F87" s="773"/>
      <c r="G87" s="773"/>
      <c r="H87" s="88"/>
      <c r="I87" s="88"/>
      <c r="J87" s="88"/>
      <c r="K87" s="95">
        <v>6872.8472000000002</v>
      </c>
      <c r="L87" s="95">
        <v>6428.3047748153085</v>
      </c>
      <c r="M87" s="95">
        <v>6344</v>
      </c>
      <c r="N87" s="95">
        <v>6862.0473100099998</v>
      </c>
    </row>
    <row r="88" spans="3:14" ht="18.600000000000001" customHeight="1">
      <c r="C88" s="773" t="s">
        <v>1154</v>
      </c>
      <c r="D88" s="773"/>
      <c r="E88" s="773"/>
      <c r="F88" s="773"/>
      <c r="G88" s="773"/>
      <c r="H88" s="88"/>
      <c r="I88" s="88"/>
      <c r="J88" s="88"/>
      <c r="K88" s="95">
        <v>886.73649999999998</v>
      </c>
      <c r="L88" s="95">
        <v>76.298500291299987</v>
      </c>
      <c r="M88" s="95">
        <v>164</v>
      </c>
      <c r="N88" s="95">
        <v>75.302000025999988</v>
      </c>
    </row>
    <row r="89" spans="3:14" ht="18.600000000000001" customHeight="1">
      <c r="C89" s="773" t="s">
        <v>1155</v>
      </c>
      <c r="D89" s="773"/>
      <c r="E89" s="773"/>
      <c r="F89" s="773"/>
      <c r="G89" s="773"/>
      <c r="H89" s="88"/>
      <c r="I89" s="88"/>
      <c r="J89" s="88"/>
      <c r="K89" s="95">
        <v>1213.976056</v>
      </c>
      <c r="L89" s="95">
        <v>1172.203500246</v>
      </c>
      <c r="M89" s="95">
        <v>1146</v>
      </c>
      <c r="N89" s="95">
        <v>4987.4767500099988</v>
      </c>
    </row>
    <row r="90" spans="3:14" ht="18.600000000000001" customHeight="1"/>
    <row r="91" spans="3:14" ht="38.450000000000003" customHeight="1">
      <c r="C91" s="769" t="s">
        <v>1156</v>
      </c>
      <c r="D91" s="769"/>
      <c r="E91" s="769"/>
      <c r="F91" s="769"/>
      <c r="G91" s="769"/>
      <c r="H91" s="769"/>
      <c r="I91" s="769"/>
      <c r="J91" s="769"/>
      <c r="K91" s="584">
        <v>2022</v>
      </c>
      <c r="L91" s="584">
        <v>2023</v>
      </c>
      <c r="M91" s="584">
        <v>2024</v>
      </c>
      <c r="N91" s="584">
        <v>2025</v>
      </c>
    </row>
    <row r="92" spans="3:14" ht="18.600000000000001">
      <c r="C92" s="88" t="s">
        <v>883</v>
      </c>
      <c r="D92" s="180"/>
      <c r="E92" s="180"/>
      <c r="F92" s="180"/>
      <c r="G92" s="180"/>
      <c r="H92" s="180"/>
      <c r="I92" s="180"/>
      <c r="J92" s="180"/>
      <c r="K92" s="179">
        <f>SUM(K93:K96)</f>
        <v>8358.3735699999979</v>
      </c>
      <c r="L92" s="179">
        <f>SUM(L93:L96)</f>
        <v>12147.878396484974</v>
      </c>
      <c r="M92" s="179">
        <f>SUM(M93:M96)</f>
        <v>9729</v>
      </c>
      <c r="N92" s="179">
        <f>SUM(N93:N96)</f>
        <v>7298.9574400248002</v>
      </c>
    </row>
    <row r="93" spans="3:14" ht="18.600000000000001" customHeight="1">
      <c r="C93" s="773" t="s">
        <v>1152</v>
      </c>
      <c r="D93" s="773"/>
      <c r="E93" s="773"/>
      <c r="F93" s="773"/>
      <c r="G93" s="773"/>
      <c r="H93" s="88"/>
      <c r="I93" s="88"/>
      <c r="J93" s="88"/>
      <c r="K93" s="167" t="s">
        <v>780</v>
      </c>
      <c r="L93" s="167" t="s">
        <v>780</v>
      </c>
      <c r="M93" s="167" t="s">
        <v>780</v>
      </c>
      <c r="N93" s="167" t="s">
        <v>780</v>
      </c>
    </row>
    <row r="94" spans="3:14" ht="18.600000000000001" customHeight="1">
      <c r="C94" s="773" t="s">
        <v>1153</v>
      </c>
      <c r="D94" s="773"/>
      <c r="E94" s="773"/>
      <c r="F94" s="773"/>
      <c r="G94" s="773"/>
      <c r="H94" s="88"/>
      <c r="I94" s="88"/>
      <c r="J94" s="88"/>
      <c r="K94" s="95">
        <v>40.040999999999997</v>
      </c>
      <c r="L94" s="95">
        <v>33.438846319072773</v>
      </c>
      <c r="M94" s="95" t="s">
        <v>780</v>
      </c>
      <c r="N94" s="95" t="s">
        <v>780</v>
      </c>
    </row>
    <row r="95" spans="3:14" ht="18.600000000000001" customHeight="1">
      <c r="C95" s="773" t="s">
        <v>1154</v>
      </c>
      <c r="D95" s="773"/>
      <c r="E95" s="773"/>
      <c r="F95" s="773"/>
      <c r="G95" s="773"/>
      <c r="H95" s="88"/>
      <c r="I95" s="88"/>
      <c r="J95" s="88"/>
      <c r="K95" s="95">
        <v>7691.3239699999986</v>
      </c>
      <c r="L95" s="95">
        <v>10987.1295500625</v>
      </c>
      <c r="M95" s="95">
        <v>8475</v>
      </c>
      <c r="N95" s="95">
        <v>5911.1477600138996</v>
      </c>
    </row>
    <row r="96" spans="3:14" ht="18.600000000000001" customHeight="1">
      <c r="C96" s="773" t="s">
        <v>1155</v>
      </c>
      <c r="D96" s="773"/>
      <c r="E96" s="773"/>
      <c r="F96" s="773"/>
      <c r="G96" s="773"/>
      <c r="H96" s="88"/>
      <c r="I96" s="88"/>
      <c r="J96" s="88"/>
      <c r="K96" s="95">
        <v>627.0086</v>
      </c>
      <c r="L96" s="95">
        <v>1127.3100001034002</v>
      </c>
      <c r="M96" s="95">
        <v>1254</v>
      </c>
      <c r="N96" s="95">
        <v>1387.8096800109008</v>
      </c>
    </row>
    <row r="97" spans="3:14" ht="18.600000000000001" customHeight="1"/>
    <row r="98" spans="3:14" ht="47.1" customHeight="1">
      <c r="C98" s="769" t="s">
        <v>1157</v>
      </c>
      <c r="D98" s="769"/>
      <c r="E98" s="769"/>
      <c r="F98" s="769"/>
      <c r="G98" s="769"/>
      <c r="H98" s="769"/>
      <c r="I98" s="769"/>
      <c r="J98" s="769"/>
      <c r="K98" s="584">
        <v>2022</v>
      </c>
      <c r="L98" s="584">
        <v>2023</v>
      </c>
      <c r="M98" s="584">
        <v>2024</v>
      </c>
      <c r="N98" s="584">
        <v>2025</v>
      </c>
    </row>
    <row r="99" spans="3:14" ht="18.600000000000001" customHeight="1"/>
    <row r="100" spans="3:14" ht="18.75" customHeight="1">
      <c r="C100" s="774" t="s">
        <v>1143</v>
      </c>
      <c r="D100" s="774"/>
      <c r="E100" s="774"/>
      <c r="F100" s="774"/>
      <c r="G100" s="774"/>
      <c r="H100" s="774"/>
      <c r="I100" s="774"/>
      <c r="J100" s="774"/>
      <c r="K100" s="174" t="s">
        <v>780</v>
      </c>
      <c r="L100" s="174" t="s">
        <v>780</v>
      </c>
      <c r="M100" s="174" t="s">
        <v>780</v>
      </c>
      <c r="N100" s="174" t="s">
        <v>780</v>
      </c>
    </row>
    <row r="101" spans="3:14" ht="18.600000000000001" customHeight="1">
      <c r="C101" s="517" t="s">
        <v>1144</v>
      </c>
      <c r="D101" s="518"/>
      <c r="E101" s="518"/>
      <c r="F101" s="518"/>
      <c r="G101" s="518"/>
      <c r="H101" s="518"/>
      <c r="I101" s="518"/>
      <c r="J101" s="518"/>
      <c r="K101" s="68" t="s">
        <v>780</v>
      </c>
      <c r="L101" s="68" t="s">
        <v>780</v>
      </c>
      <c r="M101" s="68" t="s">
        <v>780</v>
      </c>
      <c r="N101" s="68" t="s">
        <v>780</v>
      </c>
    </row>
    <row r="102" spans="3:14" ht="18.600000000000001" customHeight="1">
      <c r="C102" s="772" t="s">
        <v>1152</v>
      </c>
      <c r="D102" s="772"/>
      <c r="E102" s="772"/>
      <c r="F102" s="772"/>
      <c r="G102" s="772"/>
      <c r="H102" s="521"/>
      <c r="I102" s="521"/>
      <c r="J102" s="521"/>
      <c r="K102" s="64" t="s">
        <v>780</v>
      </c>
      <c r="L102" s="64" t="s">
        <v>780</v>
      </c>
      <c r="M102" s="64" t="s">
        <v>780</v>
      </c>
      <c r="N102" s="64" t="s">
        <v>780</v>
      </c>
    </row>
    <row r="103" spans="3:14" ht="18.600000000000001" customHeight="1">
      <c r="C103" s="772" t="s">
        <v>1153</v>
      </c>
      <c r="D103" s="772"/>
      <c r="E103" s="772"/>
      <c r="F103" s="772"/>
      <c r="G103" s="772"/>
      <c r="H103" s="521"/>
      <c r="I103" s="519"/>
      <c r="J103" s="518"/>
      <c r="K103" s="64" t="s">
        <v>780</v>
      </c>
      <c r="L103" s="64" t="s">
        <v>780</v>
      </c>
      <c r="M103" s="64" t="s">
        <v>780</v>
      </c>
      <c r="N103" s="64" t="s">
        <v>780</v>
      </c>
    </row>
    <row r="104" spans="3:14" ht="18.600000000000001" customHeight="1">
      <c r="C104" s="772" t="s">
        <v>1154</v>
      </c>
      <c r="D104" s="772"/>
      <c r="E104" s="772"/>
      <c r="F104" s="772"/>
      <c r="G104" s="772"/>
      <c r="H104" s="521"/>
      <c r="I104" s="519"/>
      <c r="J104" s="518"/>
      <c r="K104" s="64" t="s">
        <v>780</v>
      </c>
      <c r="L104" s="64" t="s">
        <v>780</v>
      </c>
      <c r="M104" s="64" t="s">
        <v>780</v>
      </c>
      <c r="N104" s="64" t="s">
        <v>780</v>
      </c>
    </row>
    <row r="105" spans="3:14" ht="18.600000000000001" customHeight="1">
      <c r="C105" s="772" t="s">
        <v>1155</v>
      </c>
      <c r="D105" s="772"/>
      <c r="E105" s="772"/>
      <c r="F105" s="772"/>
      <c r="G105" s="772"/>
      <c r="H105" s="514"/>
      <c r="I105" s="514"/>
      <c r="J105" s="514"/>
      <c r="K105" s="64" t="s">
        <v>780</v>
      </c>
      <c r="L105" s="64" t="s">
        <v>780</v>
      </c>
      <c r="M105" s="64" t="s">
        <v>780</v>
      </c>
      <c r="N105" s="64" t="s">
        <v>780</v>
      </c>
    </row>
    <row r="106" spans="3:14" ht="18.600000000000001" customHeight="1">
      <c r="C106" s="519"/>
      <c r="D106" s="519"/>
      <c r="E106" s="519"/>
      <c r="F106" s="519"/>
      <c r="G106" s="519"/>
      <c r="H106" s="514"/>
      <c r="I106" s="514"/>
      <c r="J106" s="514"/>
      <c r="K106" s="182"/>
      <c r="L106" s="182"/>
      <c r="M106" s="182"/>
      <c r="N106" s="182"/>
    </row>
    <row r="107" spans="3:14" ht="18.600000000000001" customHeight="1">
      <c r="C107" s="517" t="s">
        <v>1145</v>
      </c>
      <c r="D107" s="518"/>
      <c r="E107" s="518"/>
      <c r="F107" s="518"/>
      <c r="G107" s="518"/>
      <c r="H107" s="518"/>
      <c r="I107" s="518"/>
      <c r="J107" s="518"/>
      <c r="K107" s="68" t="s">
        <v>780</v>
      </c>
      <c r="L107" s="68" t="s">
        <v>780</v>
      </c>
      <c r="M107" s="68" t="s">
        <v>780</v>
      </c>
      <c r="N107" s="68" t="s">
        <v>780</v>
      </c>
    </row>
    <row r="108" spans="3:14" ht="18.600000000000001" customHeight="1">
      <c r="C108" s="772" t="s">
        <v>1152</v>
      </c>
      <c r="D108" s="772"/>
      <c r="E108" s="772"/>
      <c r="F108" s="772"/>
      <c r="G108" s="772"/>
      <c r="H108" s="521"/>
      <c r="I108" s="521"/>
      <c r="J108" s="521"/>
      <c r="K108" s="64" t="s">
        <v>780</v>
      </c>
      <c r="L108" s="64" t="s">
        <v>780</v>
      </c>
      <c r="M108" s="64" t="s">
        <v>780</v>
      </c>
      <c r="N108" s="64" t="s">
        <v>780</v>
      </c>
    </row>
    <row r="109" spans="3:14" ht="18.600000000000001" customHeight="1">
      <c r="C109" s="772" t="s">
        <v>1153</v>
      </c>
      <c r="D109" s="772"/>
      <c r="E109" s="772"/>
      <c r="F109" s="772"/>
      <c r="G109" s="772"/>
      <c r="H109" s="521"/>
      <c r="I109" s="519"/>
      <c r="J109" s="518"/>
      <c r="K109" s="64" t="s">
        <v>780</v>
      </c>
      <c r="L109" s="64" t="s">
        <v>780</v>
      </c>
      <c r="M109" s="64" t="s">
        <v>780</v>
      </c>
      <c r="N109" s="64" t="s">
        <v>780</v>
      </c>
    </row>
    <row r="110" spans="3:14" ht="18.600000000000001" customHeight="1">
      <c r="C110" s="772" t="s">
        <v>1154</v>
      </c>
      <c r="D110" s="772"/>
      <c r="E110" s="772"/>
      <c r="F110" s="772"/>
      <c r="G110" s="772"/>
      <c r="H110" s="521"/>
      <c r="I110" s="519"/>
      <c r="J110" s="518"/>
      <c r="K110" s="64" t="s">
        <v>780</v>
      </c>
      <c r="L110" s="64" t="s">
        <v>780</v>
      </c>
      <c r="M110" s="64" t="s">
        <v>780</v>
      </c>
      <c r="N110" s="64" t="s">
        <v>780</v>
      </c>
    </row>
    <row r="111" spans="3:14" ht="18.600000000000001" customHeight="1">
      <c r="C111" s="772" t="s">
        <v>1155</v>
      </c>
      <c r="D111" s="772"/>
      <c r="E111" s="772"/>
      <c r="F111" s="772"/>
      <c r="G111" s="772"/>
      <c r="H111" s="514"/>
      <c r="I111" s="514"/>
      <c r="J111" s="514"/>
      <c r="K111" s="64" t="s">
        <v>780</v>
      </c>
      <c r="L111" s="64" t="s">
        <v>780</v>
      </c>
      <c r="M111" s="64" t="s">
        <v>780</v>
      </c>
      <c r="N111" s="64" t="s">
        <v>780</v>
      </c>
    </row>
    <row r="112" spans="3:14" ht="18.600000000000001" customHeight="1">
      <c r="C112" s="181"/>
      <c r="D112" s="181"/>
      <c r="E112" s="181"/>
      <c r="F112" s="181"/>
      <c r="G112" s="181"/>
    </row>
    <row r="113" spans="3:14" ht="18.600000000000001" customHeight="1">
      <c r="C113" s="774" t="s">
        <v>1146</v>
      </c>
      <c r="D113" s="774"/>
      <c r="E113" s="774"/>
      <c r="F113" s="774"/>
      <c r="G113" s="774"/>
      <c r="H113" s="774"/>
      <c r="I113" s="774"/>
      <c r="J113" s="774"/>
      <c r="K113" s="176">
        <f>SUM(K114,K120)</f>
        <v>17331.933325999998</v>
      </c>
      <c r="L113" s="176">
        <f>SUM(L114,L120)</f>
        <v>19824.685171722384</v>
      </c>
      <c r="M113" s="176">
        <f>SUM(M114,M120)</f>
        <v>17383</v>
      </c>
      <c r="N113" s="176">
        <f>SUM(N114,N120)</f>
        <v>19223.7835000708</v>
      </c>
    </row>
    <row r="114" spans="3:14" ht="18.600000000000001" customHeight="1">
      <c r="C114" s="517" t="s">
        <v>1144</v>
      </c>
      <c r="D114" s="518"/>
      <c r="E114" s="518"/>
      <c r="F114" s="518"/>
      <c r="G114" s="518"/>
      <c r="H114" s="518"/>
      <c r="I114" s="518"/>
      <c r="J114" s="518"/>
      <c r="K114" s="87">
        <f>SUM(K115:K118)</f>
        <v>8973.5597560000006</v>
      </c>
      <c r="L114" s="87">
        <f>SUM(L115:L118)</f>
        <v>7676.8067752374081</v>
      </c>
      <c r="M114" s="87">
        <f>SUM(M115:M118)</f>
        <v>7654</v>
      </c>
      <c r="N114" s="87">
        <f>SUM(N115:N118)</f>
        <v>11924.826060045998</v>
      </c>
    </row>
    <row r="115" spans="3:14" ht="18.600000000000001" customHeight="1">
      <c r="C115" s="772" t="s">
        <v>1152</v>
      </c>
      <c r="D115" s="772"/>
      <c r="E115" s="772"/>
      <c r="F115" s="772"/>
      <c r="G115" s="772"/>
      <c r="H115" s="521"/>
      <c r="I115" s="521"/>
      <c r="J115" s="521"/>
      <c r="K115" s="489" t="s">
        <v>780</v>
      </c>
      <c r="L115" s="489" t="s">
        <v>780</v>
      </c>
      <c r="M115" s="489" t="s">
        <v>780</v>
      </c>
      <c r="N115" s="489">
        <v>0</v>
      </c>
    </row>
    <row r="116" spans="3:14" ht="18.600000000000001" customHeight="1">
      <c r="C116" s="772" t="s">
        <v>1153</v>
      </c>
      <c r="D116" s="772"/>
      <c r="E116" s="772"/>
      <c r="F116" s="772"/>
      <c r="G116" s="772"/>
      <c r="H116" s="521"/>
      <c r="I116" s="519"/>
      <c r="J116" s="518"/>
      <c r="K116" s="83">
        <v>6872.8472000000002</v>
      </c>
      <c r="L116" s="83">
        <v>6428.3047748153085</v>
      </c>
      <c r="M116" s="83">
        <v>6344</v>
      </c>
      <c r="N116" s="83">
        <v>6862.0473100099998</v>
      </c>
    </row>
    <row r="117" spans="3:14" ht="18.600000000000001" customHeight="1">
      <c r="C117" s="772" t="s">
        <v>1154</v>
      </c>
      <c r="D117" s="772"/>
      <c r="E117" s="772"/>
      <c r="F117" s="772"/>
      <c r="G117" s="772"/>
      <c r="H117" s="521"/>
      <c r="I117" s="519"/>
      <c r="J117" s="518"/>
      <c r="K117" s="83">
        <v>886.73649999999998</v>
      </c>
      <c r="L117" s="83">
        <v>76.298500291299987</v>
      </c>
      <c r="M117" s="83">
        <v>164</v>
      </c>
      <c r="N117" s="83">
        <v>75.302000025999988</v>
      </c>
    </row>
    <row r="118" spans="3:14" ht="18.600000000000001" customHeight="1">
      <c r="C118" s="772" t="s">
        <v>1155</v>
      </c>
      <c r="D118" s="772"/>
      <c r="E118" s="772"/>
      <c r="F118" s="772"/>
      <c r="G118" s="772"/>
      <c r="H118" s="514"/>
      <c r="I118" s="514"/>
      <c r="J118" s="514"/>
      <c r="K118" s="83">
        <v>1213.976056</v>
      </c>
      <c r="L118" s="83">
        <v>1172.2035001308</v>
      </c>
      <c r="M118" s="83">
        <v>1146</v>
      </c>
      <c r="N118" s="83">
        <v>4987.4767500099988</v>
      </c>
    </row>
    <row r="119" spans="3:14" ht="18.600000000000001" customHeight="1">
      <c r="C119" s="519"/>
      <c r="D119" s="519"/>
      <c r="E119" s="519"/>
      <c r="F119" s="519"/>
      <c r="G119" s="519"/>
      <c r="H119" s="514"/>
      <c r="I119" s="514"/>
      <c r="J119" s="514"/>
      <c r="K119" s="83"/>
      <c r="L119" s="490"/>
      <c r="M119" s="490"/>
      <c r="N119" s="490"/>
    </row>
    <row r="120" spans="3:14" ht="18.600000000000001" customHeight="1">
      <c r="C120" s="517" t="s">
        <v>1145</v>
      </c>
      <c r="D120" s="518"/>
      <c r="E120" s="518"/>
      <c r="F120" s="518"/>
      <c r="G120" s="518"/>
      <c r="H120" s="518"/>
      <c r="I120" s="518"/>
      <c r="J120" s="518"/>
      <c r="K120" s="87">
        <f>SUM(K121:K124)</f>
        <v>8358.3735699999979</v>
      </c>
      <c r="L120" s="87">
        <f>SUM(L121:L124)</f>
        <v>12147.878396484974</v>
      </c>
      <c r="M120" s="87">
        <f>SUM(M122:M124)</f>
        <v>9729</v>
      </c>
      <c r="N120" s="87">
        <f>SUM(N122:N124)</f>
        <v>7298.9574400248002</v>
      </c>
    </row>
    <row r="121" spans="3:14" ht="18.600000000000001" customHeight="1">
      <c r="C121" s="772" t="s">
        <v>1152</v>
      </c>
      <c r="D121" s="772"/>
      <c r="E121" s="772"/>
      <c r="F121" s="772"/>
      <c r="G121" s="772"/>
      <c r="H121" s="521"/>
      <c r="I121" s="521"/>
      <c r="J121" s="521"/>
      <c r="K121" s="83" t="s">
        <v>780</v>
      </c>
      <c r="L121" s="83" t="s">
        <v>780</v>
      </c>
      <c r="M121" s="83" t="s">
        <v>780</v>
      </c>
      <c r="N121" s="83">
        <v>0</v>
      </c>
    </row>
    <row r="122" spans="3:14" ht="18.600000000000001" customHeight="1">
      <c r="C122" s="772" t="s">
        <v>1153</v>
      </c>
      <c r="D122" s="772"/>
      <c r="E122" s="772"/>
      <c r="F122" s="772"/>
      <c r="G122" s="772"/>
      <c r="H122" s="521"/>
      <c r="I122" s="519"/>
      <c r="J122" s="518"/>
      <c r="K122" s="124">
        <v>40.040999999999997</v>
      </c>
      <c r="L122" s="124">
        <v>33.438846319072773</v>
      </c>
      <c r="M122" s="124">
        <v>0</v>
      </c>
      <c r="N122" s="124">
        <v>0</v>
      </c>
    </row>
    <row r="123" spans="3:14" ht="18.600000000000001" customHeight="1">
      <c r="C123" s="772" t="s">
        <v>1154</v>
      </c>
      <c r="D123" s="772"/>
      <c r="E123" s="772"/>
      <c r="F123" s="772"/>
      <c r="G123" s="772"/>
      <c r="H123" s="521"/>
      <c r="I123" s="519"/>
      <c r="J123" s="518"/>
      <c r="K123" s="124">
        <v>7691.3239699999986</v>
      </c>
      <c r="L123" s="124">
        <v>10987.1295500625</v>
      </c>
      <c r="M123" s="124">
        <v>8475</v>
      </c>
      <c r="N123" s="124">
        <v>5911.1477600138996</v>
      </c>
    </row>
    <row r="124" spans="3:14" ht="18.600000000000001" customHeight="1">
      <c r="C124" s="772" t="s">
        <v>1155</v>
      </c>
      <c r="D124" s="772"/>
      <c r="E124" s="772"/>
      <c r="F124" s="772"/>
      <c r="G124" s="772"/>
      <c r="H124" s="514"/>
      <c r="I124" s="514"/>
      <c r="J124" s="514"/>
      <c r="K124" s="124">
        <v>627.0086</v>
      </c>
      <c r="L124" s="124">
        <v>1127.3100001034002</v>
      </c>
      <c r="M124" s="124">
        <v>1254</v>
      </c>
      <c r="N124" s="124">
        <v>1387.8096800109008</v>
      </c>
    </row>
    <row r="125" spans="3:14" ht="18.600000000000001" customHeight="1">
      <c r="K125" s="7"/>
      <c r="L125" s="7"/>
      <c r="M125" s="7"/>
      <c r="N125" s="7"/>
    </row>
    <row r="126" spans="3:14" ht="18.600000000000001" customHeight="1" thickBot="1">
      <c r="C126" s="645" t="s">
        <v>1147</v>
      </c>
      <c r="D126" s="645"/>
      <c r="E126" s="645"/>
      <c r="F126" s="645"/>
      <c r="G126" s="645"/>
      <c r="H126" s="645"/>
      <c r="I126" s="645"/>
      <c r="J126" s="645"/>
      <c r="K126" s="645"/>
      <c r="L126" s="645"/>
      <c r="M126" s="645"/>
      <c r="N126" s="383"/>
    </row>
    <row r="127" spans="3:14" ht="41.1" customHeight="1">
      <c r="C127" s="775" t="s">
        <v>1148</v>
      </c>
      <c r="D127" s="775"/>
      <c r="E127" s="775"/>
      <c r="F127" s="775"/>
      <c r="G127" s="775"/>
      <c r="H127" s="775"/>
      <c r="I127" s="775"/>
      <c r="J127" s="775"/>
      <c r="K127" s="775"/>
      <c r="L127" s="775"/>
      <c r="M127" s="775"/>
      <c r="N127" s="1"/>
    </row>
    <row r="128" spans="3:14"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3" ht="18.600000000000001" customHeight="1"/>
    <row r="154" ht="18.600000000000001" customHeight="1"/>
    <row r="155" ht="18.600000000000001" customHeight="1"/>
    <row r="156" ht="18.600000000000001" customHeight="1"/>
    <row r="158" ht="18.600000000000001" customHeight="1"/>
    <row r="162" ht="18.600000000000001" customHeight="1"/>
    <row r="164" ht="18.95" customHeight="1"/>
    <row r="165" ht="282" customHeight="1"/>
    <row r="167" ht="18.600000000000001" customHeight="1"/>
    <row r="168" ht="18.600000000000001" customHeight="1"/>
    <row r="169" ht="18.600000000000001" customHeight="1"/>
    <row r="170" ht="18.600000000000001" customHeight="1"/>
    <row r="171" ht="36" customHeight="1"/>
    <row r="176" ht="18.600000000000001" customHeight="1"/>
    <row r="177" ht="63.95" customHeight="1"/>
    <row r="178" ht="18.600000000000001" customHeight="1"/>
    <row r="179" ht="18.600000000000001" customHeight="1"/>
    <row r="181" ht="42.6" customHeight="1"/>
    <row r="189" ht="18.600000000000001" customHeight="1"/>
    <row r="195" ht="60.6" customHeight="1"/>
    <row r="202" ht="41.1" customHeight="1"/>
    <row r="208" ht="42.95" customHeight="1"/>
    <row r="215" ht="27" customHeight="1"/>
    <row r="220" ht="39.6" customHeight="1"/>
    <row r="234" ht="29.45" customHeight="1"/>
    <row r="235" ht="26.45" customHeight="1"/>
    <row r="237" ht="18.95" customHeight="1"/>
    <row r="240" ht="12.6" customHeight="1"/>
    <row r="244" ht="14.45" customHeight="1"/>
    <row r="247" ht="87.95" customHeight="1"/>
    <row r="252" ht="84.6" customHeight="1"/>
    <row r="253" ht="18.600000000000001" customHeight="1"/>
    <row r="254" ht="18.95" customHeight="1"/>
    <row r="255" ht="18.600000000000001" customHeight="1"/>
    <row r="256" ht="18.600000000000001" customHeight="1"/>
    <row r="257" ht="18.600000000000001" customHeight="1"/>
    <row r="259" ht="18.600000000000001" customHeight="1"/>
    <row r="260" ht="18.600000000000001" customHeight="1"/>
    <row r="262" ht="18.600000000000001" customHeight="1"/>
    <row r="263" ht="18.600000000000001" customHeight="1"/>
    <row r="264" ht="21" customHeight="1"/>
    <row r="265" ht="15.95" customHeight="1"/>
    <row r="266" ht="18.600000000000001" customHeight="1"/>
    <row r="268" ht="18.600000000000001" customHeight="1"/>
    <row r="272" ht="15.95" customHeight="1"/>
    <row r="273" ht="18.600000000000001" customHeight="1"/>
    <row r="275" ht="18.600000000000001" customHeight="1"/>
    <row r="276" ht="18.600000000000001" customHeight="1"/>
    <row r="277" ht="18.600000000000001" customHeight="1"/>
    <row r="278" ht="18.600000000000001" customHeight="1"/>
    <row r="279" ht="14.45" customHeight="1"/>
    <row r="283" ht="14.45" customHeight="1"/>
    <row r="284" ht="14.45" customHeight="1"/>
    <row r="285" ht="14.45" customHeight="1"/>
  </sheetData>
  <mergeCells count="65">
    <mergeCell ref="C109:G109"/>
    <mergeCell ref="C110:G110"/>
    <mergeCell ref="C127:M127"/>
    <mergeCell ref="C111:G111"/>
    <mergeCell ref="C113:J113"/>
    <mergeCell ref="C115:G115"/>
    <mergeCell ref="C116:G116"/>
    <mergeCell ref="C117:G117"/>
    <mergeCell ref="C118:G118"/>
    <mergeCell ref="C121:G121"/>
    <mergeCell ref="C122:G122"/>
    <mergeCell ref="C123:G123"/>
    <mergeCell ref="C124:G124"/>
    <mergeCell ref="C126:M126"/>
    <mergeCell ref="C59:J59"/>
    <mergeCell ref="C86:G86"/>
    <mergeCell ref="C87:G87"/>
    <mergeCell ref="C88:G88"/>
    <mergeCell ref="C89:G89"/>
    <mergeCell ref="C63:J63"/>
    <mergeCell ref="C65:J65"/>
    <mergeCell ref="C66:H66"/>
    <mergeCell ref="C67:H67"/>
    <mergeCell ref="C70:J70"/>
    <mergeCell ref="C84:J84"/>
    <mergeCell ref="C72:H72"/>
    <mergeCell ref="C74:M74"/>
    <mergeCell ref="C75:M75"/>
    <mergeCell ref="C44:J44"/>
    <mergeCell ref="C40:J40"/>
    <mergeCell ref="C41:I41"/>
    <mergeCell ref="C42:I42"/>
    <mergeCell ref="C79:J79"/>
    <mergeCell ref="C46:J46"/>
    <mergeCell ref="C47:I47"/>
    <mergeCell ref="C48:I48"/>
    <mergeCell ref="C71:H71"/>
    <mergeCell ref="C50:J50"/>
    <mergeCell ref="C54:J54"/>
    <mergeCell ref="C55:H55"/>
    <mergeCell ref="C56:H56"/>
    <mergeCell ref="C52:J52"/>
    <mergeCell ref="C60:H60"/>
    <mergeCell ref="C61:H61"/>
    <mergeCell ref="C104:G104"/>
    <mergeCell ref="C102:G102"/>
    <mergeCell ref="C108:G108"/>
    <mergeCell ref="C94:G94"/>
    <mergeCell ref="C91:J91"/>
    <mergeCell ref="C93:G93"/>
    <mergeCell ref="C95:G95"/>
    <mergeCell ref="C96:G96"/>
    <mergeCell ref="C98:J98"/>
    <mergeCell ref="C100:J100"/>
    <mergeCell ref="C103:G103"/>
    <mergeCell ref="C105:G105"/>
    <mergeCell ref="C27:M27"/>
    <mergeCell ref="C33:J33"/>
    <mergeCell ref="C38:J38"/>
    <mergeCell ref="C7:K7"/>
    <mergeCell ref="C18:J18"/>
    <mergeCell ref="C29:N29"/>
    <mergeCell ref="C13:N14"/>
    <mergeCell ref="C8:N8"/>
    <mergeCell ref="C12:N12"/>
  </mergeCells>
  <hyperlinks>
    <hyperlink ref="A4" location="'ÍNDICE REMISSIVO'!A1" display="Índice" xr:uid="{00000000-0004-0000-1C00-000000000000}"/>
    <hyperlink ref="L1" location="GRI!A1" display="GRI" xr:uid="{00000000-0004-0000-1C00-000001000000}"/>
    <hyperlink ref="M1" location="SASB!A1" display="SASB" xr:uid="{00000000-0004-0000-1C00-000002000000}"/>
    <hyperlink ref="K1" location="SOCIAL!A1" display="Social " xr:uid="{00000000-0004-0000-1C00-000003000000}"/>
    <hyperlink ref="F1" location="ÍNDICE!A1" display="Índice" xr:uid="{00000000-0004-0000-1C00-000004000000}"/>
    <hyperlink ref="G1" location="'TEMAS MATERIAIS'!A1" display="Temas materiais" xr:uid="{00000000-0004-0000-1C00-000005000000}"/>
    <hyperlink ref="H1" location="AMBIENTAL!A1" display="Ambiental" xr:uid="{00000000-0004-0000-1C00-000006000000}"/>
    <hyperlink ref="I1" location="ECONÔMICO!A1" display="Econômico " xr:uid="{00000000-0004-0000-1C00-000007000000}"/>
    <hyperlink ref="J1" location="GOVERNANÇA!A1" display="Governança " xr:uid="{00000000-0004-0000-1C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0070C0"/>
  </sheetPr>
  <dimension ref="A1:AA297"/>
  <sheetViews>
    <sheetView showGridLines="0" zoomScale="80" zoomScaleNormal="80" workbookViewId="0">
      <selection activeCell="C18" sqref="C18:K18"/>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row>
    <row r="2" spans="1:19" ht="18.600000000000001">
      <c r="A2" s="3"/>
      <c r="B2" s="3"/>
      <c r="C2" s="3"/>
      <c r="D2" s="3"/>
      <c r="E2" s="3"/>
      <c r="F2" s="15"/>
      <c r="G2" s="15"/>
      <c r="H2" s="15"/>
      <c r="I2" s="15"/>
      <c r="J2" s="15"/>
      <c r="K2" s="15"/>
      <c r="L2" s="15"/>
      <c r="M2" s="15"/>
    </row>
    <row r="3" spans="1:19" ht="28.5">
      <c r="A3" s="3"/>
      <c r="C3" s="36" t="s">
        <v>1158</v>
      </c>
      <c r="S3" s="21"/>
    </row>
    <row r="4" spans="1:19" ht="21">
      <c r="A4" s="5" t="s">
        <v>9</v>
      </c>
      <c r="B4" s="6">
        <v>3</v>
      </c>
      <c r="C4" s="4"/>
    </row>
    <row r="5" spans="1:19" ht="21">
      <c r="A5" s="5"/>
      <c r="B5" s="6"/>
      <c r="C5" s="520" t="s">
        <v>1159</v>
      </c>
      <c r="D5" s="10"/>
      <c r="E5" s="10"/>
      <c r="F5" s="10"/>
      <c r="G5" s="10"/>
      <c r="H5" s="10"/>
      <c r="I5" s="10"/>
      <c r="J5" s="10"/>
      <c r="K5" s="10"/>
      <c r="L5" s="10"/>
      <c r="M5" s="10"/>
    </row>
    <row r="6" spans="1:19" ht="18.600000000000001">
      <c r="A6" s="5"/>
      <c r="B6" s="6"/>
      <c r="C6" s="121"/>
    </row>
    <row r="7" spans="1:19" ht="21.6" customHeight="1" thickBot="1">
      <c r="A7" s="5"/>
      <c r="B7" s="6"/>
      <c r="C7" s="645" t="s">
        <v>1160</v>
      </c>
      <c r="D7" s="645"/>
      <c r="E7" s="645"/>
      <c r="F7" s="645"/>
      <c r="G7" s="645"/>
      <c r="H7" s="645"/>
      <c r="I7" s="645"/>
      <c r="J7" s="645"/>
      <c r="K7" s="645"/>
      <c r="L7" s="76"/>
      <c r="M7" s="76"/>
    </row>
    <row r="8" spans="1:19" ht="216" customHeight="1">
      <c r="A8" s="5"/>
      <c r="B8" s="6"/>
      <c r="C8" s="770" t="s">
        <v>1161</v>
      </c>
      <c r="D8" s="770"/>
      <c r="E8" s="770"/>
      <c r="F8" s="770"/>
      <c r="G8" s="770"/>
      <c r="H8" s="770"/>
      <c r="I8" s="770"/>
      <c r="J8" s="770"/>
      <c r="K8" s="770"/>
      <c r="L8" s="770"/>
      <c r="M8" s="770"/>
    </row>
    <row r="9" spans="1:19" ht="15.95" customHeight="1">
      <c r="A9" s="5"/>
      <c r="B9" s="6"/>
      <c r="C9" s="154"/>
      <c r="D9" s="154"/>
      <c r="E9" s="154"/>
      <c r="F9" s="154"/>
      <c r="G9" s="154"/>
      <c r="H9" s="154"/>
      <c r="I9" s="154"/>
      <c r="J9" s="154"/>
      <c r="K9" s="154"/>
      <c r="L9" s="154"/>
      <c r="M9" s="154"/>
    </row>
    <row r="10" spans="1:19" ht="21">
      <c r="A10" s="5"/>
      <c r="B10" s="6"/>
      <c r="C10" s="520" t="s">
        <v>1162</v>
      </c>
      <c r="D10" s="10"/>
      <c r="E10" s="10"/>
      <c r="F10" s="10"/>
      <c r="G10" s="10"/>
      <c r="H10" s="10"/>
      <c r="I10" s="10"/>
      <c r="J10" s="10"/>
      <c r="K10" s="10"/>
      <c r="L10" s="10"/>
      <c r="M10" s="10"/>
    </row>
    <row r="11" spans="1:19" ht="18.600000000000001">
      <c r="A11" s="5"/>
      <c r="B11" s="6"/>
      <c r="C11" s="121"/>
    </row>
    <row r="12" spans="1:19" ht="21" customHeight="1" thickBot="1">
      <c r="A12" s="5"/>
      <c r="B12" s="6"/>
      <c r="C12" s="645" t="s">
        <v>1163</v>
      </c>
      <c r="D12" s="645"/>
      <c r="E12" s="645"/>
      <c r="F12" s="645"/>
      <c r="G12" s="645"/>
      <c r="H12" s="645"/>
      <c r="I12" s="645"/>
      <c r="J12" s="645"/>
      <c r="K12" s="645"/>
      <c r="L12" s="76"/>
      <c r="M12" s="76"/>
    </row>
    <row r="13" spans="1:19" ht="75.75" customHeight="1">
      <c r="A13" s="5"/>
      <c r="B13" s="6"/>
      <c r="C13" s="776" t="s">
        <v>1164</v>
      </c>
      <c r="D13" s="776"/>
      <c r="E13" s="776"/>
      <c r="F13" s="776"/>
      <c r="G13" s="776"/>
      <c r="H13" s="776"/>
      <c r="I13" s="776"/>
      <c r="J13" s="776"/>
      <c r="K13" s="776"/>
      <c r="L13" s="776"/>
      <c r="M13" s="776"/>
    </row>
    <row r="14" spans="1:19" ht="18.600000000000001">
      <c r="A14" s="5"/>
      <c r="B14" s="6"/>
      <c r="C14" s="153"/>
      <c r="D14" s="153"/>
      <c r="E14" s="153"/>
      <c r="F14" s="153"/>
      <c r="G14" s="153"/>
      <c r="H14" s="153"/>
      <c r="I14" s="153"/>
      <c r="J14" s="153"/>
      <c r="K14" s="153"/>
      <c r="L14" s="153"/>
      <c r="M14" s="153"/>
    </row>
    <row r="15" spans="1:19" ht="21" customHeight="1" thickBot="1">
      <c r="A15" s="5"/>
      <c r="B15" s="6"/>
      <c r="C15" s="645" t="s">
        <v>1165</v>
      </c>
      <c r="D15" s="645"/>
      <c r="E15" s="645"/>
      <c r="F15" s="645"/>
      <c r="G15" s="645"/>
      <c r="H15" s="645"/>
      <c r="I15" s="645"/>
      <c r="J15" s="645"/>
      <c r="K15" s="645"/>
      <c r="L15" s="76"/>
      <c r="M15" s="76"/>
    </row>
    <row r="16" spans="1:19" ht="18.600000000000001">
      <c r="A16" s="5"/>
      <c r="B16" s="6"/>
      <c r="C16" s="776" t="s">
        <v>1166</v>
      </c>
      <c r="D16" s="776"/>
      <c r="E16" s="776"/>
      <c r="F16" s="776"/>
      <c r="G16" s="776"/>
      <c r="H16" s="776"/>
      <c r="I16" s="776"/>
      <c r="J16" s="776"/>
      <c r="K16" s="776"/>
      <c r="L16" s="776"/>
      <c r="M16" s="776"/>
    </row>
    <row r="17" spans="1:27" ht="18.600000000000001">
      <c r="A17" s="5"/>
      <c r="B17" s="6"/>
      <c r="C17" s="153"/>
      <c r="D17" s="153"/>
      <c r="E17" s="153"/>
      <c r="F17" s="153"/>
      <c r="G17" s="153"/>
      <c r="H17" s="153"/>
      <c r="I17" s="153"/>
      <c r="J17" s="153"/>
      <c r="K17" s="153"/>
      <c r="L17" s="153"/>
      <c r="M17" s="153"/>
    </row>
    <row r="18" spans="1:27" ht="21" customHeight="1" thickBot="1">
      <c r="A18" s="5"/>
      <c r="B18" s="6"/>
      <c r="C18" s="645" t="s">
        <v>1167</v>
      </c>
      <c r="D18" s="645"/>
      <c r="E18" s="645"/>
      <c r="F18" s="645"/>
      <c r="G18" s="645"/>
      <c r="H18" s="645"/>
      <c r="I18" s="645"/>
      <c r="J18" s="645"/>
      <c r="K18" s="645"/>
      <c r="L18" s="76"/>
      <c r="M18" s="76"/>
      <c r="Q18" s="777"/>
      <c r="R18" s="777"/>
      <c r="S18" s="777"/>
      <c r="T18" s="777"/>
      <c r="U18" s="777"/>
      <c r="V18" s="777"/>
      <c r="W18" s="777"/>
      <c r="X18" s="777"/>
      <c r="Y18" s="777"/>
      <c r="Z18" s="777"/>
      <c r="AA18" s="777"/>
    </row>
    <row r="19" spans="1:27" ht="18.600000000000001">
      <c r="A19" s="5"/>
      <c r="B19" s="6"/>
      <c r="C19" s="776" t="s">
        <v>1166</v>
      </c>
      <c r="D19" s="776"/>
      <c r="E19" s="776"/>
      <c r="F19" s="776"/>
      <c r="G19" s="776"/>
      <c r="H19" s="776"/>
      <c r="I19" s="776"/>
      <c r="J19" s="776"/>
      <c r="K19" s="776"/>
      <c r="L19" s="776"/>
      <c r="M19" s="776"/>
    </row>
    <row r="20" spans="1:27" ht="18.600000000000001">
      <c r="A20" s="5"/>
      <c r="B20" s="6"/>
      <c r="C20" s="153"/>
      <c r="D20" s="153"/>
      <c r="E20" s="153"/>
      <c r="F20" s="153"/>
      <c r="G20" s="153"/>
      <c r="H20" s="153"/>
      <c r="I20" s="153"/>
      <c r="J20" s="153"/>
      <c r="K20" s="153"/>
      <c r="L20" s="153"/>
      <c r="M20" s="153"/>
    </row>
    <row r="21" spans="1:27" ht="21.75" customHeight="1" thickBot="1">
      <c r="A21" s="5"/>
      <c r="B21" s="6"/>
      <c r="C21" s="645" t="s">
        <v>1168</v>
      </c>
      <c r="D21" s="645"/>
      <c r="E21" s="645"/>
      <c r="F21" s="645"/>
      <c r="G21" s="645"/>
      <c r="H21" s="645"/>
      <c r="I21" s="645"/>
      <c r="J21" s="645"/>
      <c r="K21" s="645"/>
      <c r="L21" s="645"/>
      <c r="M21" s="645"/>
    </row>
    <row r="22" spans="1:27" ht="18.75" customHeight="1">
      <c r="A22" s="5"/>
      <c r="B22" s="6"/>
      <c r="C22" s="776" t="s">
        <v>1166</v>
      </c>
      <c r="D22" s="776"/>
      <c r="E22" s="776"/>
      <c r="F22" s="776"/>
      <c r="G22" s="776"/>
      <c r="H22" s="776"/>
      <c r="I22" s="776"/>
      <c r="J22" s="776"/>
      <c r="K22" s="776"/>
      <c r="L22" s="776"/>
      <c r="M22" s="776"/>
    </row>
    <row r="23" spans="1:27" ht="18.600000000000001">
      <c r="A23" s="5"/>
      <c r="B23" s="6"/>
      <c r="C23" s="185"/>
      <c r="D23" s="123"/>
      <c r="E23" s="123"/>
      <c r="F23" s="7"/>
      <c r="G23" s="184"/>
      <c r="H23" s="184"/>
      <c r="I23" s="184"/>
      <c r="J23" s="184"/>
      <c r="K23" s="184"/>
      <c r="L23" s="153"/>
      <c r="M23" s="153"/>
    </row>
    <row r="24" spans="1:27" ht="42.75" customHeight="1" thickBot="1">
      <c r="A24" s="5"/>
      <c r="B24" s="6"/>
      <c r="C24" s="645" t="s">
        <v>1169</v>
      </c>
      <c r="D24" s="645"/>
      <c r="E24" s="645"/>
      <c r="F24" s="645"/>
      <c r="G24" s="645"/>
      <c r="H24" s="645"/>
      <c r="I24" s="645"/>
      <c r="J24" s="645"/>
      <c r="K24" s="645"/>
      <c r="L24" s="645"/>
      <c r="M24" s="645"/>
    </row>
    <row r="25" spans="1:27" ht="18.75" customHeight="1">
      <c r="A25" s="5"/>
      <c r="B25" s="6"/>
      <c r="C25" s="776" t="s">
        <v>1166</v>
      </c>
      <c r="D25" s="776"/>
      <c r="E25" s="776"/>
      <c r="F25" s="776"/>
      <c r="G25" s="776"/>
      <c r="H25" s="776"/>
      <c r="I25" s="776"/>
      <c r="J25" s="776"/>
      <c r="K25" s="776"/>
      <c r="L25" s="776"/>
      <c r="M25" s="776"/>
    </row>
    <row r="26" spans="1:27" ht="19.5" customHeight="1">
      <c r="A26" s="5"/>
      <c r="B26" s="6"/>
      <c r="C26" s="153"/>
      <c r="D26" s="153"/>
      <c r="E26" s="153"/>
      <c r="F26" s="153"/>
      <c r="G26" s="153"/>
      <c r="H26" s="153"/>
      <c r="I26" s="153"/>
      <c r="J26" s="153"/>
      <c r="K26" s="153"/>
      <c r="L26" s="153"/>
      <c r="M26" s="153"/>
    </row>
    <row r="27" spans="1:27" ht="18.600000000000001">
      <c r="A27" s="5"/>
      <c r="B27" s="6"/>
      <c r="C27" s="153"/>
      <c r="D27" s="153"/>
      <c r="E27" s="153"/>
      <c r="F27" s="153"/>
      <c r="G27" s="153"/>
      <c r="H27" s="153"/>
      <c r="I27" s="153"/>
      <c r="J27" s="153"/>
      <c r="K27" s="153"/>
      <c r="L27" s="153"/>
      <c r="M27" s="153"/>
    </row>
    <row r="28" spans="1:27" ht="15.95">
      <c r="A28" s="5"/>
      <c r="B28" s="6"/>
    </row>
    <row r="29" spans="1:27" ht="15.95">
      <c r="A29" s="5"/>
      <c r="B29" s="6"/>
    </row>
    <row r="30" spans="1:27" ht="21.6" customHeight="1">
      <c r="A30" s="5"/>
      <c r="B30" s="6"/>
    </row>
    <row r="31" spans="1:27" ht="21.6" customHeight="1">
      <c r="A31" s="120"/>
      <c r="B31" s="6"/>
      <c r="Q31" s="75"/>
      <c r="R31" s="75"/>
      <c r="S31" s="75"/>
    </row>
    <row r="32" spans="1:27" ht="21.6" customHeight="1">
      <c r="A32" s="120"/>
      <c r="B32" s="6"/>
      <c r="Q32" s="75"/>
      <c r="R32" s="75"/>
      <c r="S32" s="75"/>
    </row>
    <row r="33" spans="1:19" ht="21.6" customHeight="1">
      <c r="A33" s="120"/>
      <c r="B33" s="6"/>
      <c r="Q33" s="75"/>
      <c r="R33" s="75"/>
      <c r="S33" s="75"/>
    </row>
    <row r="34" spans="1:19" ht="21.6" customHeight="1">
      <c r="A34" s="120"/>
      <c r="B34" s="6"/>
      <c r="Q34" s="75"/>
      <c r="R34" s="75"/>
      <c r="S34" s="75"/>
    </row>
    <row r="35" spans="1:19" ht="21.6" customHeight="1">
      <c r="A35" s="120"/>
      <c r="B35" s="6"/>
      <c r="Q35" s="75"/>
      <c r="R35" s="75"/>
      <c r="S35" s="75"/>
    </row>
    <row r="36" spans="1:19" ht="21.6" customHeight="1">
      <c r="A36" s="120"/>
      <c r="B36" s="6"/>
      <c r="Q36" s="75"/>
      <c r="R36" s="75"/>
      <c r="S36" s="75"/>
    </row>
    <row r="37" spans="1:19" ht="18.600000000000001" customHeight="1">
      <c r="A37" s="5"/>
      <c r="B37" s="6"/>
    </row>
    <row r="38" spans="1:19" ht="18.600000000000001" customHeight="1">
      <c r="A38" s="5"/>
    </row>
    <row r="39" spans="1:19" ht="18.600000000000001" customHeight="1">
      <c r="A39" s="5"/>
    </row>
    <row r="40" spans="1:19" ht="18.600000000000001" customHeight="1">
      <c r="A40" s="5"/>
    </row>
    <row r="41" spans="1:19" ht="155.1" customHeight="1">
      <c r="A41" s="5"/>
    </row>
    <row r="42" spans="1:19">
      <c r="A42" s="5"/>
    </row>
    <row r="43" spans="1:19">
      <c r="A43" s="5"/>
    </row>
    <row r="44" spans="1:19">
      <c r="A44" s="5"/>
    </row>
    <row r="45" spans="1:19" ht="42.6" customHeight="1">
      <c r="A45" s="5"/>
    </row>
    <row r="46" spans="1:19">
      <c r="A46" s="5"/>
    </row>
    <row r="47" spans="1:19">
      <c r="A47" s="5"/>
    </row>
    <row r="48" spans="1:19">
      <c r="A48" s="5"/>
    </row>
    <row r="49" spans="1:1">
      <c r="A49" s="5"/>
    </row>
    <row r="50" spans="1:1" ht="37.5" customHeight="1">
      <c r="A50" s="5"/>
    </row>
    <row r="51" spans="1:1">
      <c r="A51" s="5"/>
    </row>
    <row r="52" spans="1:1">
      <c r="A52" s="5"/>
    </row>
    <row r="53" spans="1:1">
      <c r="A53" s="5"/>
    </row>
    <row r="54" spans="1:1">
      <c r="A54" s="5"/>
    </row>
    <row r="55" spans="1:1">
      <c r="A55" s="5"/>
    </row>
    <row r="56" spans="1:1" ht="38.450000000000003" customHeight="1">
      <c r="A56" s="5"/>
    </row>
    <row r="57" spans="1:1">
      <c r="A57" s="5"/>
    </row>
    <row r="58" spans="1:1">
      <c r="A58" s="5"/>
    </row>
    <row r="59" spans="1:1">
      <c r="A59" s="5"/>
    </row>
    <row r="60" spans="1:1" ht="18.600000000000001" customHeight="1">
      <c r="A60" s="5"/>
    </row>
    <row r="61" spans="1:1" ht="18.600000000000001" customHeight="1"/>
    <row r="62" spans="1:1" ht="54.6" customHeight="1"/>
    <row r="63" spans="1:1" ht="18.600000000000001" customHeight="1"/>
    <row r="64" spans="1:1"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7" ht="18.600000000000001" customHeight="1"/>
    <row r="78" ht="18.600000000000001" customHeight="1"/>
    <row r="79" ht="18.600000000000001" customHeight="1"/>
    <row r="80" ht="18.600000000000001" customHeight="1"/>
    <row r="82" ht="18.600000000000001" customHeight="1"/>
    <row r="83" ht="18.600000000000001" customHeight="1"/>
    <row r="84" ht="18.600000000000001" customHeight="1"/>
    <row r="85" ht="18.600000000000001" customHeight="1"/>
    <row r="86" ht="18.600000000000001" customHeight="1"/>
    <row r="87" ht="41.45" customHeight="1"/>
    <row r="88" ht="18.600000000000001" customHeight="1"/>
    <row r="89" ht="18.600000000000001" customHeight="1"/>
    <row r="90" ht="18.600000000000001" customHeight="1"/>
    <row r="91" ht="39" customHeight="1"/>
    <row r="92" ht="18.600000000000001" customHeight="1"/>
    <row r="93" ht="18.600000000000001" customHeight="1"/>
    <row r="94" ht="18.600000000000001" customHeight="1"/>
    <row r="95" ht="18.600000000000001" customHeight="1"/>
    <row r="96" ht="41.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38.450000000000003" customHeight="1"/>
    <row r="105" ht="18.600000000000001" customHeight="1"/>
    <row r="106" ht="18.600000000000001" customHeight="1"/>
    <row r="107" ht="18.600000000000001" customHeight="1"/>
    <row r="108" ht="18.600000000000001" customHeight="1"/>
    <row r="109" ht="18.600000000000001" customHeight="1"/>
    <row r="110" ht="47.1" customHeight="1"/>
    <row r="111"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41.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5" ht="18.600000000000001" customHeight="1"/>
    <row r="166" ht="18.600000000000001" customHeight="1"/>
    <row r="167" ht="18.600000000000001" customHeight="1"/>
    <row r="168" ht="18.600000000000001" customHeight="1"/>
    <row r="170" ht="18.600000000000001" customHeight="1"/>
    <row r="174" ht="18.600000000000001" customHeight="1"/>
    <row r="176" ht="18.95" customHeight="1"/>
    <row r="177" ht="282" customHeight="1"/>
    <row r="179" ht="18.600000000000001" customHeight="1"/>
    <row r="180" ht="18.600000000000001" customHeight="1"/>
    <row r="181" ht="18.600000000000001" customHeight="1"/>
    <row r="182" ht="18.600000000000001" customHeight="1"/>
    <row r="183" ht="36" customHeight="1"/>
    <row r="188" ht="18.600000000000001" customHeight="1"/>
    <row r="189" ht="63.95" customHeight="1"/>
    <row r="190" ht="18.600000000000001" customHeight="1"/>
    <row r="191" ht="18.600000000000001" customHeight="1"/>
    <row r="193" ht="42.6" customHeight="1"/>
    <row r="201" ht="18.600000000000001" customHeight="1"/>
    <row r="207" ht="60.6" customHeight="1"/>
    <row r="214" ht="41.1" customHeight="1"/>
    <row r="220" ht="42.95" customHeight="1"/>
    <row r="227" ht="27" customHeight="1"/>
    <row r="232" ht="39.6" customHeight="1"/>
    <row r="246" ht="29.45" customHeight="1"/>
    <row r="247" ht="26.45" customHeight="1"/>
    <row r="249" ht="18.95" customHeight="1"/>
    <row r="252" ht="12.6" customHeight="1"/>
    <row r="256" ht="14.45" customHeight="1"/>
    <row r="259" ht="87.95" customHeight="1"/>
    <row r="264" ht="84.6" customHeight="1"/>
    <row r="265" ht="18.600000000000001" customHeight="1"/>
    <row r="266" ht="18.95" customHeight="1"/>
    <row r="267" ht="18.600000000000001" customHeight="1"/>
    <row r="268" ht="18.600000000000001" customHeight="1"/>
    <row r="269" ht="18.600000000000001" customHeight="1"/>
    <row r="271" ht="18.600000000000001" customHeight="1"/>
    <row r="272" ht="18.600000000000001" customHeight="1"/>
    <row r="274" ht="18.600000000000001" customHeight="1"/>
    <row r="275" ht="18.600000000000001" customHeight="1"/>
    <row r="276" ht="21" customHeight="1"/>
    <row r="277" ht="15.95" customHeight="1"/>
    <row r="278" ht="18.600000000000001" customHeight="1"/>
    <row r="280" ht="18.600000000000001" customHeight="1"/>
    <row r="284" ht="15.95" customHeight="1"/>
    <row r="285" ht="18.600000000000001" customHeight="1"/>
    <row r="287" ht="18.600000000000001" customHeight="1"/>
    <row r="288" ht="18.600000000000001" customHeight="1"/>
    <row r="289" ht="18.600000000000001" customHeight="1"/>
    <row r="290" ht="18.600000000000001" customHeight="1"/>
    <row r="291" ht="14.45" customHeight="1"/>
    <row r="295" ht="14.45" customHeight="1"/>
    <row r="296" ht="14.45" customHeight="1"/>
    <row r="297" ht="14.45" customHeight="1"/>
  </sheetData>
  <mergeCells count="13">
    <mergeCell ref="Q18:AA18"/>
    <mergeCell ref="C24:M24"/>
    <mergeCell ref="C15:K15"/>
    <mergeCell ref="C18:K18"/>
    <mergeCell ref="C21:M21"/>
    <mergeCell ref="C19:M19"/>
    <mergeCell ref="C22:M22"/>
    <mergeCell ref="C25:M25"/>
    <mergeCell ref="C7:K7"/>
    <mergeCell ref="C8:M8"/>
    <mergeCell ref="C12:K12"/>
    <mergeCell ref="C13:M13"/>
    <mergeCell ref="C16:M16"/>
  </mergeCells>
  <hyperlinks>
    <hyperlink ref="A4" location="'ÍNDICE REMISSIVO'!A1" display="Índice" xr:uid="{00000000-0004-0000-1D00-000000000000}"/>
    <hyperlink ref="L1" location="GRI!A1" display="GRI" xr:uid="{00000000-0004-0000-1D00-000001000000}"/>
    <hyperlink ref="M1" location="SASB!A1" display="SASB" xr:uid="{00000000-0004-0000-1D00-000002000000}"/>
    <hyperlink ref="K1" location="SOCIAL!A1" display="Social " xr:uid="{00000000-0004-0000-1D00-000003000000}"/>
    <hyperlink ref="F1" location="ÍNDICE!A1" display="Índice" xr:uid="{00000000-0004-0000-1D00-000004000000}"/>
    <hyperlink ref="G1" location="'TEMAS MATERIAIS'!A1" display="Temas materiais" xr:uid="{00000000-0004-0000-1D00-000005000000}"/>
    <hyperlink ref="H1" location="AMBIENTAL!A1" display="Ambiental" xr:uid="{00000000-0004-0000-1D00-000006000000}"/>
    <hyperlink ref="I1" location="ECONÔMICO!A1" display="Econômico " xr:uid="{00000000-0004-0000-1D00-000007000000}"/>
    <hyperlink ref="J1" location="GOVERNANÇA!A1" display="Governança " xr:uid="{00000000-0004-0000-1D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0070C0"/>
  </sheetPr>
  <dimension ref="A1:Q664"/>
  <sheetViews>
    <sheetView showGridLines="0" zoomScale="80" zoomScaleNormal="80" workbookViewId="0">
      <selection activeCell="Q496" sqref="Q496"/>
    </sheetView>
  </sheetViews>
  <sheetFormatPr defaultRowHeight="14.45"/>
  <cols>
    <col min="1" max="1" width="2.85546875" customWidth="1"/>
    <col min="2" max="2" width="7.85546875" customWidth="1"/>
    <col min="5" max="5" width="2.28515625" customWidth="1"/>
    <col min="6" max="12" width="22.42578125" customWidth="1"/>
    <col min="13" max="13" width="22.42578125" style="18" customWidth="1"/>
    <col min="14" max="14" width="24.28515625" customWidth="1"/>
    <col min="16" max="16" width="2.140625" customWidth="1"/>
    <col min="17" max="17" width="55" customWidth="1"/>
    <col min="18" max="18" width="19.28515625" customWidth="1"/>
    <col min="19" max="23" width="17.140625" bestFit="1" customWidth="1"/>
    <col min="24" max="24" width="1.85546875" customWidth="1"/>
    <col min="25" max="25" width="4.85546875" bestFit="1" customWidth="1"/>
    <col min="26" max="26" width="3.5703125" bestFit="1" customWidth="1"/>
    <col min="27" max="27" width="10.28515625" bestFit="1" customWidth="1"/>
    <col min="28" max="30" width="2.5703125" bestFit="1" customWidth="1"/>
  </cols>
  <sheetData>
    <row r="1" spans="1:15" ht="45.95" customHeight="1">
      <c r="A1" s="44"/>
      <c r="B1" s="2" t="e" vm="1">
        <v>#VALUE!</v>
      </c>
      <c r="C1" s="2"/>
      <c r="D1" s="2"/>
      <c r="E1" s="2"/>
      <c r="F1" s="42" t="s">
        <v>0</v>
      </c>
      <c r="G1" s="42" t="s">
        <v>406</v>
      </c>
      <c r="H1" s="42" t="s">
        <v>2</v>
      </c>
      <c r="I1" s="42" t="s">
        <v>3</v>
      </c>
      <c r="J1" s="42" t="s">
        <v>4</v>
      </c>
      <c r="K1" s="42" t="s">
        <v>5</v>
      </c>
      <c r="L1" s="42" t="s">
        <v>6</v>
      </c>
      <c r="M1" s="42" t="s">
        <v>7</v>
      </c>
      <c r="N1" s="42"/>
      <c r="O1" s="42"/>
    </row>
    <row r="2" spans="1:15" ht="18.600000000000001">
      <c r="A2" s="3"/>
      <c r="B2" s="3"/>
      <c r="C2" s="3"/>
      <c r="D2" s="3"/>
      <c r="E2" s="3"/>
      <c r="F2" s="15"/>
      <c r="G2" s="15"/>
      <c r="H2" s="15"/>
      <c r="I2" s="15"/>
      <c r="J2" s="15"/>
      <c r="K2" s="15"/>
      <c r="L2" s="15"/>
      <c r="M2" s="15"/>
    </row>
    <row r="3" spans="1:15" ht="28.5">
      <c r="A3" s="3"/>
      <c r="C3" s="36" t="s">
        <v>1170</v>
      </c>
    </row>
    <row r="4" spans="1:15" ht="21">
      <c r="A4" s="5" t="s">
        <v>9</v>
      </c>
      <c r="B4" s="6">
        <v>3</v>
      </c>
      <c r="C4" s="4"/>
    </row>
    <row r="5" spans="1:15" ht="21">
      <c r="A5" s="5"/>
      <c r="B5" s="6"/>
      <c r="C5" s="520" t="s">
        <v>1171</v>
      </c>
      <c r="D5" s="10"/>
      <c r="E5" s="10"/>
      <c r="F5" s="10"/>
      <c r="G5" s="10"/>
      <c r="H5" s="10"/>
      <c r="I5" s="10"/>
      <c r="J5" s="10"/>
      <c r="K5" s="10"/>
      <c r="L5" s="10"/>
      <c r="M5" s="259"/>
      <c r="N5" s="259"/>
    </row>
    <row r="6" spans="1:15" ht="18.600000000000001">
      <c r="A6" s="5"/>
      <c r="B6" s="6"/>
      <c r="C6" s="121"/>
    </row>
    <row r="7" spans="1:15" ht="39.75" customHeight="1">
      <c r="A7" s="120"/>
      <c r="B7" s="6"/>
      <c r="C7" s="769" t="s">
        <v>1172</v>
      </c>
      <c r="D7" s="769"/>
      <c r="E7" s="769"/>
      <c r="F7" s="769"/>
      <c r="G7" s="769"/>
      <c r="H7" s="584">
        <v>2019</v>
      </c>
      <c r="I7" s="584">
        <v>2020</v>
      </c>
      <c r="J7" s="584">
        <v>2021</v>
      </c>
      <c r="K7" s="584">
        <v>2022</v>
      </c>
      <c r="L7" s="584">
        <v>2023</v>
      </c>
      <c r="M7" s="584">
        <v>2024</v>
      </c>
      <c r="N7" s="584">
        <v>2025</v>
      </c>
    </row>
    <row r="8" spans="1:15" ht="18.600000000000001" customHeight="1">
      <c r="A8" s="5"/>
      <c r="B8" s="6"/>
      <c r="C8" s="97"/>
      <c r="D8" s="97"/>
      <c r="E8" s="97"/>
      <c r="F8" s="97"/>
      <c r="G8" s="97"/>
      <c r="H8" s="188"/>
      <c r="I8" s="188"/>
      <c r="J8" s="188"/>
      <c r="K8" s="188"/>
      <c r="L8" s="188"/>
      <c r="M8" s="188"/>
      <c r="N8" s="188"/>
    </row>
    <row r="9" spans="1:15" ht="18.600000000000001" customHeight="1">
      <c r="A9" s="5"/>
      <c r="C9" s="778" t="s">
        <v>1173</v>
      </c>
      <c r="D9" s="778"/>
      <c r="E9" s="778"/>
      <c r="F9" s="778"/>
      <c r="G9" s="778"/>
      <c r="H9" s="148">
        <v>621</v>
      </c>
      <c r="I9" s="148">
        <v>499</v>
      </c>
      <c r="J9" s="148">
        <v>812</v>
      </c>
      <c r="K9" s="148">
        <v>919</v>
      </c>
      <c r="L9" s="148">
        <f>L10+L15</f>
        <v>568</v>
      </c>
      <c r="M9" s="148">
        <v>492</v>
      </c>
      <c r="N9" s="148">
        <f t="shared" ref="N9" si="0">N10+N15</f>
        <v>747</v>
      </c>
    </row>
    <row r="10" spans="1:15" ht="18.600000000000001" customHeight="1">
      <c r="A10" s="5"/>
      <c r="C10" s="779" t="s">
        <v>411</v>
      </c>
      <c r="D10" s="779"/>
      <c r="E10" s="779"/>
      <c r="F10" s="779"/>
      <c r="G10" s="779"/>
      <c r="H10" s="118">
        <v>404</v>
      </c>
      <c r="I10" s="118">
        <v>267</v>
      </c>
      <c r="J10" s="118">
        <v>523</v>
      </c>
      <c r="K10" s="118">
        <v>584</v>
      </c>
      <c r="L10" s="118">
        <f>SUM(L11:L13)</f>
        <v>355</v>
      </c>
      <c r="M10" s="118">
        <v>317</v>
      </c>
      <c r="N10" s="118">
        <f t="shared" ref="N10" si="1">SUM(N11:N13)</f>
        <v>498</v>
      </c>
    </row>
    <row r="11" spans="1:15" ht="18.600000000000001" customHeight="1">
      <c r="A11" s="5"/>
      <c r="C11" s="780" t="s">
        <v>1174</v>
      </c>
      <c r="D11" s="780"/>
      <c r="E11" s="508"/>
      <c r="F11" s="508"/>
      <c r="G11" s="508"/>
      <c r="H11" s="189">
        <v>180</v>
      </c>
      <c r="I11" s="189">
        <v>267</v>
      </c>
      <c r="J11" s="189">
        <v>217</v>
      </c>
      <c r="K11" s="189">
        <v>242</v>
      </c>
      <c r="L11" s="189">
        <v>137</v>
      </c>
      <c r="M11" s="189">
        <v>140</v>
      </c>
      <c r="N11" s="189">
        <v>193</v>
      </c>
    </row>
    <row r="12" spans="1:15" ht="18.600000000000001" customHeight="1">
      <c r="A12" s="5"/>
      <c r="C12" s="780" t="s">
        <v>1175</v>
      </c>
      <c r="D12" s="780"/>
      <c r="E12" s="508"/>
      <c r="F12" s="508"/>
      <c r="G12" s="508"/>
      <c r="H12" s="189">
        <v>192</v>
      </c>
      <c r="I12" s="189">
        <v>0</v>
      </c>
      <c r="J12" s="189">
        <v>284</v>
      </c>
      <c r="K12" s="189">
        <v>305</v>
      </c>
      <c r="L12" s="189">
        <v>200</v>
      </c>
      <c r="M12" s="189">
        <v>151</v>
      </c>
      <c r="N12" s="189">
        <v>267</v>
      </c>
    </row>
    <row r="13" spans="1:15" ht="18.600000000000001" customHeight="1">
      <c r="A13" s="5"/>
      <c r="C13" s="780" t="s">
        <v>1176</v>
      </c>
      <c r="D13" s="780"/>
      <c r="E13" s="508"/>
      <c r="F13" s="508"/>
      <c r="G13" s="508"/>
      <c r="H13" s="189">
        <v>32</v>
      </c>
      <c r="I13" s="189">
        <v>0</v>
      </c>
      <c r="J13" s="189">
        <v>22</v>
      </c>
      <c r="K13" s="189">
        <v>37</v>
      </c>
      <c r="L13" s="189">
        <v>18</v>
      </c>
      <c r="M13" s="189">
        <v>26</v>
      </c>
      <c r="N13" s="189">
        <v>38</v>
      </c>
    </row>
    <row r="14" spans="1:15" ht="18.600000000000001" customHeight="1">
      <c r="A14" s="5"/>
      <c r="C14" s="522"/>
      <c r="D14" s="508"/>
      <c r="E14" s="508"/>
      <c r="F14" s="508"/>
      <c r="G14" s="508"/>
      <c r="H14" s="118"/>
      <c r="I14" s="118"/>
      <c r="J14" s="118"/>
      <c r="K14" s="118"/>
      <c r="L14" s="118"/>
      <c r="M14" s="118"/>
      <c r="N14" s="118"/>
    </row>
    <row r="15" spans="1:15" ht="18.600000000000001" customHeight="1">
      <c r="A15" s="5"/>
      <c r="C15" s="779" t="s">
        <v>412</v>
      </c>
      <c r="D15" s="779"/>
      <c r="E15" s="508"/>
      <c r="F15" s="508"/>
      <c r="G15" s="508"/>
      <c r="H15" s="118">
        <v>217</v>
      </c>
      <c r="I15" s="118">
        <v>232</v>
      </c>
      <c r="J15" s="118">
        <v>289</v>
      </c>
      <c r="K15" s="118">
        <v>335</v>
      </c>
      <c r="L15" s="118">
        <f>SUM(L16:L18)</f>
        <v>213</v>
      </c>
      <c r="M15" s="118">
        <v>175</v>
      </c>
      <c r="N15" s="118">
        <f t="shared" ref="N15" si="2">SUM(N16:N18)</f>
        <v>249</v>
      </c>
    </row>
    <row r="16" spans="1:15" ht="18.600000000000001" customHeight="1">
      <c r="A16" s="5"/>
      <c r="C16" s="780" t="s">
        <v>1174</v>
      </c>
      <c r="D16" s="780"/>
      <c r="E16" s="508"/>
      <c r="F16" s="508"/>
      <c r="G16" s="508"/>
      <c r="H16" s="189">
        <v>111</v>
      </c>
      <c r="I16" s="189">
        <v>229</v>
      </c>
      <c r="J16" s="189">
        <v>160</v>
      </c>
      <c r="K16" s="189">
        <v>168</v>
      </c>
      <c r="L16" s="189">
        <v>106</v>
      </c>
      <c r="M16" s="189">
        <v>92</v>
      </c>
      <c r="N16" s="189">
        <v>150</v>
      </c>
    </row>
    <row r="17" spans="1:14" ht="18.600000000000001" customHeight="1">
      <c r="A17" s="5"/>
      <c r="C17" s="780" t="s">
        <v>1175</v>
      </c>
      <c r="D17" s="780"/>
      <c r="E17" s="508"/>
      <c r="F17" s="508"/>
      <c r="G17" s="508"/>
      <c r="H17" s="189">
        <v>100</v>
      </c>
      <c r="I17" s="189">
        <v>3</v>
      </c>
      <c r="J17" s="189">
        <v>124</v>
      </c>
      <c r="K17" s="189">
        <v>162</v>
      </c>
      <c r="L17" s="189">
        <v>102</v>
      </c>
      <c r="M17" s="189">
        <v>75</v>
      </c>
      <c r="N17" s="189">
        <v>95</v>
      </c>
    </row>
    <row r="18" spans="1:14" ht="18.600000000000001" customHeight="1">
      <c r="A18" s="5"/>
      <c r="C18" s="780" t="s">
        <v>1176</v>
      </c>
      <c r="D18" s="780"/>
      <c r="E18" s="508"/>
      <c r="F18" s="508"/>
      <c r="G18" s="508"/>
      <c r="H18" s="189">
        <v>6</v>
      </c>
      <c r="I18" s="189">
        <v>0</v>
      </c>
      <c r="J18" s="189">
        <v>5</v>
      </c>
      <c r="K18" s="189">
        <v>5</v>
      </c>
      <c r="L18" s="189">
        <v>5</v>
      </c>
      <c r="M18" s="189">
        <v>8</v>
      </c>
      <c r="N18" s="189">
        <v>4</v>
      </c>
    </row>
    <row r="19" spans="1:14" ht="18.600000000000001" customHeight="1">
      <c r="A19" s="5"/>
      <c r="C19" s="508"/>
      <c r="D19" s="508"/>
      <c r="E19" s="508"/>
      <c r="F19" s="508"/>
      <c r="G19" s="508"/>
      <c r="H19" s="118"/>
      <c r="I19" s="118"/>
      <c r="J19" s="118"/>
      <c r="K19" s="118"/>
      <c r="L19" s="118"/>
      <c r="M19" s="118"/>
      <c r="N19" s="18"/>
    </row>
    <row r="20" spans="1:14" ht="18.600000000000001" customHeight="1">
      <c r="A20" s="5"/>
      <c r="C20" s="778" t="s">
        <v>1177</v>
      </c>
      <c r="D20" s="778"/>
      <c r="E20" s="778"/>
      <c r="F20" s="778"/>
      <c r="G20" s="778"/>
      <c r="H20" s="148">
        <v>370</v>
      </c>
      <c r="I20" s="148">
        <v>331</v>
      </c>
      <c r="J20" s="148">
        <v>528</v>
      </c>
      <c r="K20" s="148">
        <v>603</v>
      </c>
      <c r="L20" s="148">
        <f>L21+L26</f>
        <v>350</v>
      </c>
      <c r="M20" s="148">
        <v>316</v>
      </c>
      <c r="N20" s="148">
        <f t="shared" ref="N20" si="3">N21+N26</f>
        <v>590</v>
      </c>
    </row>
    <row r="21" spans="1:14" ht="18.600000000000001" customHeight="1">
      <c r="A21" s="5"/>
      <c r="C21" s="779" t="s">
        <v>411</v>
      </c>
      <c r="D21" s="779"/>
      <c r="E21" s="779"/>
      <c r="F21" s="779"/>
      <c r="G21" s="779"/>
      <c r="H21" s="126">
        <v>229</v>
      </c>
      <c r="I21" s="118">
        <v>164</v>
      </c>
      <c r="J21" s="118">
        <v>305</v>
      </c>
      <c r="K21" s="118">
        <v>378</v>
      </c>
      <c r="L21" s="118">
        <f>SUM(L22:L24)</f>
        <v>221</v>
      </c>
      <c r="M21" s="118">
        <v>203</v>
      </c>
      <c r="N21" s="118">
        <f t="shared" ref="N21" si="4">SUM(N22:N24)</f>
        <v>390</v>
      </c>
    </row>
    <row r="22" spans="1:14" ht="18.600000000000001" customHeight="1">
      <c r="A22" s="5"/>
      <c r="C22" s="780" t="s">
        <v>1174</v>
      </c>
      <c r="D22" s="780"/>
      <c r="E22" s="508"/>
      <c r="F22" s="508"/>
      <c r="G22" s="508"/>
      <c r="H22" s="190">
        <v>122</v>
      </c>
      <c r="I22" s="190">
        <v>164</v>
      </c>
      <c r="J22" s="190">
        <v>134</v>
      </c>
      <c r="K22" s="189">
        <v>158</v>
      </c>
      <c r="L22" s="189">
        <v>94</v>
      </c>
      <c r="M22" s="189">
        <v>92</v>
      </c>
      <c r="N22" s="189">
        <v>155</v>
      </c>
    </row>
    <row r="23" spans="1:14" ht="18.600000000000001" customHeight="1">
      <c r="A23" s="5"/>
      <c r="C23" s="780" t="s">
        <v>1175</v>
      </c>
      <c r="D23" s="780"/>
      <c r="E23" s="508"/>
      <c r="F23" s="508"/>
      <c r="G23" s="508"/>
      <c r="H23" s="190">
        <v>98</v>
      </c>
      <c r="I23" s="190">
        <v>0</v>
      </c>
      <c r="J23" s="190">
        <v>161</v>
      </c>
      <c r="K23" s="189">
        <v>205</v>
      </c>
      <c r="L23" s="189">
        <v>120</v>
      </c>
      <c r="M23" s="189">
        <v>97</v>
      </c>
      <c r="N23" s="189">
        <v>205</v>
      </c>
    </row>
    <row r="24" spans="1:14" ht="18.600000000000001" customHeight="1">
      <c r="A24" s="5"/>
      <c r="C24" s="780" t="s">
        <v>1176</v>
      </c>
      <c r="D24" s="780"/>
      <c r="E24" s="508"/>
      <c r="F24" s="508"/>
      <c r="G24" s="508"/>
      <c r="H24" s="190">
        <v>9</v>
      </c>
      <c r="I24" s="190">
        <v>0</v>
      </c>
      <c r="J24" s="190">
        <v>10</v>
      </c>
      <c r="K24" s="189">
        <v>15</v>
      </c>
      <c r="L24" s="189">
        <v>7</v>
      </c>
      <c r="M24" s="189">
        <v>14</v>
      </c>
      <c r="N24" s="189">
        <v>30</v>
      </c>
    </row>
    <row r="25" spans="1:14" ht="18.600000000000001" customHeight="1">
      <c r="A25" s="5"/>
      <c r="C25" s="522"/>
      <c r="D25" s="508"/>
      <c r="E25" s="508"/>
      <c r="F25" s="508"/>
      <c r="G25" s="508"/>
      <c r="H25" s="126"/>
      <c r="I25" s="126"/>
      <c r="J25" s="126"/>
      <c r="K25" s="118"/>
      <c r="L25" s="118"/>
      <c r="M25" s="118"/>
      <c r="N25" s="118"/>
    </row>
    <row r="26" spans="1:14" ht="18.600000000000001" customHeight="1">
      <c r="A26" s="5"/>
      <c r="C26" s="779" t="s">
        <v>412</v>
      </c>
      <c r="D26" s="779"/>
      <c r="E26" s="508"/>
      <c r="F26" s="508"/>
      <c r="G26" s="508"/>
      <c r="H26" s="118">
        <v>141</v>
      </c>
      <c r="I26" s="126">
        <v>167</v>
      </c>
      <c r="J26" s="118">
        <v>223</v>
      </c>
      <c r="K26" s="118">
        <v>225</v>
      </c>
      <c r="L26" s="118">
        <f>SUM(L27:L29)</f>
        <v>129</v>
      </c>
      <c r="M26" s="118">
        <v>113</v>
      </c>
      <c r="N26" s="118">
        <f t="shared" ref="N26" si="5">SUM(N27:N29)</f>
        <v>200</v>
      </c>
    </row>
    <row r="27" spans="1:14" ht="18.600000000000001" customHeight="1">
      <c r="A27" s="5"/>
      <c r="C27" s="780" t="s">
        <v>1174</v>
      </c>
      <c r="D27" s="780"/>
      <c r="E27" s="508"/>
      <c r="F27" s="508"/>
      <c r="G27" s="508"/>
      <c r="H27" s="190">
        <v>78</v>
      </c>
      <c r="I27" s="190">
        <v>165</v>
      </c>
      <c r="J27" s="190">
        <v>123</v>
      </c>
      <c r="K27" s="189">
        <v>116</v>
      </c>
      <c r="L27" s="189">
        <v>70</v>
      </c>
      <c r="M27" s="189">
        <v>67</v>
      </c>
      <c r="N27" s="189">
        <v>128</v>
      </c>
    </row>
    <row r="28" spans="1:14" ht="18.600000000000001" customHeight="1">
      <c r="A28" s="5"/>
      <c r="C28" s="780" t="s">
        <v>1175</v>
      </c>
      <c r="D28" s="780"/>
      <c r="E28" s="508"/>
      <c r="F28" s="508"/>
      <c r="G28" s="508"/>
      <c r="H28" s="190">
        <v>60</v>
      </c>
      <c r="I28" s="190">
        <v>2</v>
      </c>
      <c r="J28" s="190">
        <v>97</v>
      </c>
      <c r="K28" s="189">
        <v>104</v>
      </c>
      <c r="L28" s="189">
        <v>56</v>
      </c>
      <c r="M28" s="189">
        <v>42</v>
      </c>
      <c r="N28" s="189">
        <v>70</v>
      </c>
    </row>
    <row r="29" spans="1:14" ht="18.600000000000001" customHeight="1">
      <c r="A29" s="5"/>
      <c r="C29" s="780" t="s">
        <v>1176</v>
      </c>
      <c r="D29" s="780"/>
      <c r="E29" s="508"/>
      <c r="F29" s="508"/>
      <c r="G29" s="508"/>
      <c r="H29" s="190">
        <v>3</v>
      </c>
      <c r="I29" s="190">
        <v>0</v>
      </c>
      <c r="J29" s="190">
        <v>3</v>
      </c>
      <c r="K29" s="189">
        <v>5</v>
      </c>
      <c r="L29" s="189">
        <v>3</v>
      </c>
      <c r="M29" s="189">
        <v>4</v>
      </c>
      <c r="N29" s="189">
        <v>2</v>
      </c>
    </row>
    <row r="30" spans="1:14" ht="18.600000000000001" customHeight="1">
      <c r="A30" s="5"/>
      <c r="C30" s="153"/>
      <c r="D30" s="153"/>
      <c r="E30" s="153"/>
      <c r="F30" s="153"/>
      <c r="G30" s="153"/>
      <c r="H30" s="126"/>
      <c r="I30" s="126"/>
      <c r="J30" s="126"/>
      <c r="K30" s="126"/>
      <c r="L30" s="126"/>
      <c r="M30" s="126"/>
      <c r="N30" s="18"/>
    </row>
    <row r="31" spans="1:14" ht="18.600000000000001" customHeight="1">
      <c r="A31" s="5"/>
      <c r="C31" s="778" t="s">
        <v>1178</v>
      </c>
      <c r="D31" s="778"/>
      <c r="E31" s="778"/>
      <c r="F31" s="778"/>
      <c r="G31" s="778"/>
      <c r="H31" s="148">
        <v>106</v>
      </c>
      <c r="I31" s="148">
        <v>53</v>
      </c>
      <c r="J31" s="148">
        <v>61</v>
      </c>
      <c r="K31" s="148">
        <v>146</v>
      </c>
      <c r="L31" s="148">
        <f>L32+L37</f>
        <v>62</v>
      </c>
      <c r="M31" s="148">
        <v>75</v>
      </c>
      <c r="N31" s="148">
        <f t="shared" ref="N31" si="6">N32+N37</f>
        <v>56</v>
      </c>
    </row>
    <row r="32" spans="1:14" ht="18.600000000000001" customHeight="1">
      <c r="A32" s="5"/>
      <c r="C32" s="779" t="s">
        <v>411</v>
      </c>
      <c r="D32" s="779"/>
      <c r="E32" s="779"/>
      <c r="F32" s="779"/>
      <c r="G32" s="779"/>
      <c r="H32" s="118">
        <v>75</v>
      </c>
      <c r="I32" s="118">
        <v>40</v>
      </c>
      <c r="J32" s="118">
        <v>43</v>
      </c>
      <c r="K32" s="118">
        <v>103</v>
      </c>
      <c r="L32" s="118">
        <f>SUM(L33:L35)</f>
        <v>48</v>
      </c>
      <c r="M32" s="118">
        <v>50</v>
      </c>
      <c r="N32" s="118">
        <f t="shared" ref="N32" si="7">SUM(N33:N35)</f>
        <v>47</v>
      </c>
    </row>
    <row r="33" spans="1:14" ht="18.600000000000001" customHeight="1">
      <c r="A33" s="5"/>
      <c r="C33" s="780" t="s">
        <v>1174</v>
      </c>
      <c r="D33" s="780"/>
      <c r="E33" s="508"/>
      <c r="F33" s="508"/>
      <c r="G33" s="508"/>
      <c r="H33" s="190">
        <v>21</v>
      </c>
      <c r="I33" s="190">
        <v>40</v>
      </c>
      <c r="J33" s="190">
        <v>20</v>
      </c>
      <c r="K33" s="189">
        <v>43</v>
      </c>
      <c r="L33" s="189">
        <v>12</v>
      </c>
      <c r="M33" s="189">
        <v>21</v>
      </c>
      <c r="N33" s="189">
        <v>16</v>
      </c>
    </row>
    <row r="34" spans="1:14" ht="18.600000000000001" customHeight="1">
      <c r="A34" s="5"/>
      <c r="C34" s="780" t="s">
        <v>1175</v>
      </c>
      <c r="D34" s="780"/>
      <c r="E34" s="508"/>
      <c r="F34" s="508"/>
      <c r="G34" s="508"/>
      <c r="H34" s="190">
        <v>37</v>
      </c>
      <c r="I34" s="190">
        <v>0</v>
      </c>
      <c r="J34" s="190">
        <v>23</v>
      </c>
      <c r="K34" s="189">
        <v>47</v>
      </c>
      <c r="L34" s="189">
        <v>28</v>
      </c>
      <c r="M34" s="189">
        <v>25</v>
      </c>
      <c r="N34" s="189">
        <v>27</v>
      </c>
    </row>
    <row r="35" spans="1:14" ht="18.600000000000001" customHeight="1">
      <c r="A35" s="5"/>
      <c r="C35" s="780" t="s">
        <v>1176</v>
      </c>
      <c r="D35" s="780"/>
      <c r="E35" s="508"/>
      <c r="F35" s="508"/>
      <c r="G35" s="508"/>
      <c r="H35" s="190">
        <v>17</v>
      </c>
      <c r="I35" s="190">
        <v>0</v>
      </c>
      <c r="J35" s="190">
        <v>0</v>
      </c>
      <c r="K35" s="189">
        <v>13</v>
      </c>
      <c r="L35" s="189">
        <v>8</v>
      </c>
      <c r="M35" s="189">
        <v>4</v>
      </c>
      <c r="N35" s="189">
        <v>4</v>
      </c>
    </row>
    <row r="36" spans="1:14" ht="18.600000000000001" customHeight="1">
      <c r="A36" s="5"/>
      <c r="C36" s="522"/>
      <c r="D36" s="508"/>
      <c r="E36" s="508"/>
      <c r="F36" s="508"/>
      <c r="G36" s="508"/>
      <c r="H36" s="126"/>
      <c r="I36" s="126"/>
      <c r="J36" s="126"/>
      <c r="K36" s="118"/>
      <c r="L36" s="118"/>
      <c r="M36" s="118"/>
      <c r="N36" s="118"/>
    </row>
    <row r="37" spans="1:14" ht="18.600000000000001" customHeight="1">
      <c r="A37" s="5"/>
      <c r="C37" s="779" t="s">
        <v>412</v>
      </c>
      <c r="D37" s="779"/>
      <c r="E37" s="508"/>
      <c r="F37" s="508"/>
      <c r="G37" s="508"/>
      <c r="H37" s="118">
        <v>31</v>
      </c>
      <c r="I37" s="118">
        <v>13</v>
      </c>
      <c r="J37" s="118">
        <v>18</v>
      </c>
      <c r="K37" s="118">
        <v>43</v>
      </c>
      <c r="L37" s="118">
        <f>SUM(L38:L40)</f>
        <v>14</v>
      </c>
      <c r="M37" s="118">
        <v>25</v>
      </c>
      <c r="N37" s="118">
        <f t="shared" ref="N37" si="8">SUM(N38:N40)</f>
        <v>9</v>
      </c>
    </row>
    <row r="38" spans="1:14" ht="18.600000000000001" customHeight="1">
      <c r="A38" s="5"/>
      <c r="C38" s="780" t="s">
        <v>1174</v>
      </c>
      <c r="D38" s="780"/>
      <c r="E38" s="508"/>
      <c r="F38" s="508"/>
      <c r="G38" s="508"/>
      <c r="H38" s="190">
        <v>13</v>
      </c>
      <c r="I38" s="190">
        <v>13</v>
      </c>
      <c r="J38" s="190">
        <v>6</v>
      </c>
      <c r="K38" s="189">
        <v>18</v>
      </c>
      <c r="L38" s="189">
        <v>5</v>
      </c>
      <c r="M38" s="189">
        <v>8</v>
      </c>
      <c r="N38" s="189">
        <v>4</v>
      </c>
    </row>
    <row r="39" spans="1:14" ht="18.600000000000001" customHeight="1">
      <c r="A39" s="5"/>
      <c r="C39" s="780" t="s">
        <v>1175</v>
      </c>
      <c r="D39" s="780"/>
      <c r="E39" s="508"/>
      <c r="F39" s="508"/>
      <c r="G39" s="508"/>
      <c r="H39" s="190">
        <v>17</v>
      </c>
      <c r="I39" s="190">
        <v>0</v>
      </c>
      <c r="J39" s="190">
        <v>10</v>
      </c>
      <c r="K39" s="189">
        <v>25</v>
      </c>
      <c r="L39" s="189">
        <v>7</v>
      </c>
      <c r="M39" s="189">
        <v>13</v>
      </c>
      <c r="N39" s="189">
        <v>5</v>
      </c>
    </row>
    <row r="40" spans="1:14" ht="18.600000000000001" customHeight="1">
      <c r="A40" s="5"/>
      <c r="C40" s="780" t="s">
        <v>1176</v>
      </c>
      <c r="D40" s="780"/>
      <c r="E40" s="508"/>
      <c r="F40" s="508"/>
      <c r="G40" s="508"/>
      <c r="H40" s="190">
        <v>1</v>
      </c>
      <c r="I40" s="190">
        <v>0</v>
      </c>
      <c r="J40" s="190">
        <v>2</v>
      </c>
      <c r="K40" s="189" t="s">
        <v>780</v>
      </c>
      <c r="L40" s="189">
        <v>2</v>
      </c>
      <c r="M40" s="189">
        <v>4</v>
      </c>
      <c r="N40" s="189">
        <v>0</v>
      </c>
    </row>
    <row r="41" spans="1:14" ht="18.600000000000001" customHeight="1">
      <c r="A41" s="5"/>
      <c r="C41" s="508"/>
      <c r="D41" s="508"/>
      <c r="E41" s="508"/>
      <c r="F41" s="508"/>
      <c r="G41" s="508"/>
      <c r="H41" s="126"/>
      <c r="I41" s="126"/>
      <c r="J41" s="126"/>
      <c r="K41" s="126"/>
      <c r="L41" s="126"/>
      <c r="M41" s="126"/>
      <c r="N41" s="18"/>
    </row>
    <row r="42" spans="1:14" ht="18.600000000000001" customHeight="1">
      <c r="A42" s="5"/>
      <c r="C42" s="778" t="s">
        <v>1179</v>
      </c>
      <c r="D42" s="778"/>
      <c r="E42" s="778"/>
      <c r="F42" s="778"/>
      <c r="G42" s="778"/>
      <c r="H42" s="148">
        <v>39</v>
      </c>
      <c r="I42" s="148">
        <v>13</v>
      </c>
      <c r="J42" s="148">
        <v>16</v>
      </c>
      <c r="K42" s="148">
        <v>21</v>
      </c>
      <c r="L42" s="148">
        <f>L43+L48</f>
        <v>25</v>
      </c>
      <c r="M42" s="148">
        <v>17</v>
      </c>
      <c r="N42" s="148">
        <f t="shared" ref="N42" si="9">N43+N48</f>
        <v>10</v>
      </c>
    </row>
    <row r="43" spans="1:14" ht="18.600000000000001" customHeight="1">
      <c r="A43" s="5"/>
      <c r="C43" s="779" t="s">
        <v>411</v>
      </c>
      <c r="D43" s="779"/>
      <c r="E43" s="779"/>
      <c r="F43" s="779"/>
      <c r="G43" s="779"/>
      <c r="H43" s="118">
        <v>25</v>
      </c>
      <c r="I43" s="118">
        <v>9</v>
      </c>
      <c r="J43" s="118">
        <v>13</v>
      </c>
      <c r="K43" s="118">
        <v>16</v>
      </c>
      <c r="L43" s="118">
        <f>SUM(L44:L46)</f>
        <v>20</v>
      </c>
      <c r="M43" s="118">
        <v>14</v>
      </c>
      <c r="N43" s="118">
        <f t="shared" ref="N43" si="10">SUM(N44:N46)</f>
        <v>6</v>
      </c>
    </row>
    <row r="44" spans="1:14" ht="18.600000000000001" customHeight="1">
      <c r="A44" s="5"/>
      <c r="C44" s="780" t="s">
        <v>1174</v>
      </c>
      <c r="D44" s="780"/>
      <c r="E44" s="508"/>
      <c r="F44" s="508"/>
      <c r="G44" s="508"/>
      <c r="H44" s="190">
        <v>6</v>
      </c>
      <c r="I44" s="190">
        <v>9</v>
      </c>
      <c r="J44" s="190">
        <v>2</v>
      </c>
      <c r="K44" s="189">
        <v>6</v>
      </c>
      <c r="L44" s="189">
        <v>8</v>
      </c>
      <c r="M44" s="189">
        <v>8</v>
      </c>
      <c r="N44" s="189">
        <v>2</v>
      </c>
    </row>
    <row r="45" spans="1:14" ht="18.600000000000001" customHeight="1">
      <c r="A45" s="5"/>
      <c r="C45" s="780" t="s">
        <v>1175</v>
      </c>
      <c r="D45" s="780"/>
      <c r="E45" s="508"/>
      <c r="F45" s="508"/>
      <c r="G45" s="508"/>
      <c r="H45" s="190">
        <v>15</v>
      </c>
      <c r="I45" s="190">
        <v>0</v>
      </c>
      <c r="J45" s="190">
        <v>10</v>
      </c>
      <c r="K45" s="189">
        <v>8</v>
      </c>
      <c r="L45" s="189">
        <v>12</v>
      </c>
      <c r="M45" s="189">
        <v>6</v>
      </c>
      <c r="N45" s="189">
        <v>3</v>
      </c>
    </row>
    <row r="46" spans="1:14" ht="18.600000000000001" customHeight="1">
      <c r="A46" s="5"/>
      <c r="C46" s="780" t="s">
        <v>1176</v>
      </c>
      <c r="D46" s="780"/>
      <c r="E46" s="508"/>
      <c r="F46" s="508"/>
      <c r="G46" s="508"/>
      <c r="H46" s="190">
        <v>4</v>
      </c>
      <c r="I46" s="190">
        <v>0</v>
      </c>
      <c r="J46" s="190">
        <v>1</v>
      </c>
      <c r="K46" s="189">
        <v>2</v>
      </c>
      <c r="L46" s="189">
        <v>0</v>
      </c>
      <c r="M46" s="189">
        <v>0</v>
      </c>
      <c r="N46" s="189">
        <v>1</v>
      </c>
    </row>
    <row r="47" spans="1:14" ht="18.600000000000001" customHeight="1">
      <c r="A47" s="5"/>
      <c r="C47" s="522"/>
      <c r="D47" s="508"/>
      <c r="E47" s="508"/>
      <c r="F47" s="508"/>
      <c r="G47" s="508"/>
      <c r="H47" s="126"/>
      <c r="I47" s="126"/>
      <c r="J47" s="126"/>
      <c r="K47" s="118"/>
      <c r="L47" s="118"/>
      <c r="M47" s="118"/>
      <c r="N47" s="118"/>
    </row>
    <row r="48" spans="1:14" ht="18.600000000000001" customHeight="1">
      <c r="A48" s="5"/>
      <c r="C48" s="779" t="s">
        <v>412</v>
      </c>
      <c r="D48" s="779"/>
      <c r="E48" s="508"/>
      <c r="F48" s="508"/>
      <c r="G48" s="508"/>
      <c r="H48" s="118">
        <v>14</v>
      </c>
      <c r="I48" s="118">
        <v>4</v>
      </c>
      <c r="J48" s="118">
        <v>3</v>
      </c>
      <c r="K48" s="118">
        <v>5</v>
      </c>
      <c r="L48" s="118">
        <f>SUM(L49:L51)</f>
        <v>5</v>
      </c>
      <c r="M48" s="118">
        <v>3</v>
      </c>
      <c r="N48" s="118">
        <f t="shared" ref="N48" si="11">SUM(N49:N51)</f>
        <v>4</v>
      </c>
    </row>
    <row r="49" spans="1:14" ht="18.600000000000001" customHeight="1">
      <c r="A49" s="5"/>
      <c r="C49" s="780" t="s">
        <v>1174</v>
      </c>
      <c r="D49" s="780"/>
      <c r="E49" s="508"/>
      <c r="F49" s="508"/>
      <c r="G49" s="508"/>
      <c r="H49" s="190">
        <v>3</v>
      </c>
      <c r="I49" s="190">
        <v>4</v>
      </c>
      <c r="J49" s="190">
        <v>1</v>
      </c>
      <c r="K49" s="189">
        <v>1</v>
      </c>
      <c r="L49" s="189">
        <v>1</v>
      </c>
      <c r="M49" s="189">
        <v>1</v>
      </c>
      <c r="N49" s="189">
        <v>1</v>
      </c>
    </row>
    <row r="50" spans="1:14" ht="18.600000000000001" customHeight="1">
      <c r="A50" s="5"/>
      <c r="C50" s="780" t="s">
        <v>1175</v>
      </c>
      <c r="D50" s="780"/>
      <c r="E50" s="508"/>
      <c r="F50" s="508"/>
      <c r="G50" s="508"/>
      <c r="H50" s="190">
        <v>10</v>
      </c>
      <c r="I50" s="190">
        <v>0</v>
      </c>
      <c r="J50" s="190">
        <v>2</v>
      </c>
      <c r="K50" s="189">
        <v>4</v>
      </c>
      <c r="L50" s="189">
        <v>4</v>
      </c>
      <c r="M50" s="189">
        <v>2</v>
      </c>
      <c r="N50" s="189">
        <v>3</v>
      </c>
    </row>
    <row r="51" spans="1:14" ht="18.600000000000001" customHeight="1">
      <c r="A51" s="5"/>
      <c r="C51" s="780" t="s">
        <v>1176</v>
      </c>
      <c r="D51" s="780"/>
      <c r="E51" s="508"/>
      <c r="F51" s="508"/>
      <c r="G51" s="508"/>
      <c r="H51" s="190">
        <v>1</v>
      </c>
      <c r="I51" s="190">
        <v>0</v>
      </c>
      <c r="J51" s="190">
        <v>0</v>
      </c>
      <c r="K51" s="263">
        <v>0</v>
      </c>
      <c r="L51" s="189">
        <v>0</v>
      </c>
      <c r="M51" s="189">
        <v>0</v>
      </c>
      <c r="N51" s="189">
        <v>0</v>
      </c>
    </row>
    <row r="52" spans="1:14" ht="18.600000000000001" customHeight="1">
      <c r="A52" s="5"/>
      <c r="C52" s="153"/>
      <c r="D52" s="153"/>
      <c r="E52" s="153"/>
      <c r="F52" s="153"/>
      <c r="G52" s="153"/>
      <c r="H52" s="126"/>
      <c r="I52" s="126"/>
      <c r="J52" s="126"/>
      <c r="K52" s="126"/>
      <c r="L52" s="126"/>
      <c r="M52" s="126"/>
      <c r="N52" s="18"/>
    </row>
    <row r="53" spans="1:14" ht="18.600000000000001" customHeight="1">
      <c r="A53" s="5"/>
      <c r="C53" s="778" t="s">
        <v>1180</v>
      </c>
      <c r="D53" s="778"/>
      <c r="E53" s="778"/>
      <c r="F53" s="778"/>
      <c r="G53" s="778"/>
      <c r="H53" s="148">
        <v>83</v>
      </c>
      <c r="I53" s="148">
        <v>43</v>
      </c>
      <c r="J53" s="148">
        <v>174</v>
      </c>
      <c r="K53" s="148">
        <v>94</v>
      </c>
      <c r="L53" s="148">
        <f>L54+L59</f>
        <v>64</v>
      </c>
      <c r="M53" s="148">
        <v>54</v>
      </c>
      <c r="N53" s="148">
        <f t="shared" ref="N53" si="12">N54+N59</f>
        <v>53</v>
      </c>
    </row>
    <row r="54" spans="1:14" ht="18.600000000000001" customHeight="1">
      <c r="A54" s="5"/>
      <c r="C54" s="779" t="s">
        <v>411</v>
      </c>
      <c r="D54" s="779"/>
      <c r="E54" s="779"/>
      <c r="F54" s="779"/>
      <c r="G54" s="779"/>
      <c r="H54" s="118">
        <v>63</v>
      </c>
      <c r="I54" s="118">
        <v>30</v>
      </c>
      <c r="J54" s="118">
        <v>146</v>
      </c>
      <c r="K54" s="118">
        <v>58</v>
      </c>
      <c r="L54" s="118">
        <f>SUM(L55:L57)</f>
        <v>42</v>
      </c>
      <c r="M54" s="118">
        <v>35</v>
      </c>
      <c r="N54" s="118">
        <f t="shared" ref="N54" si="13">SUM(N55:N57)</f>
        <v>36</v>
      </c>
    </row>
    <row r="55" spans="1:14" ht="18.600000000000001" customHeight="1">
      <c r="A55" s="5"/>
      <c r="C55" s="780" t="s">
        <v>1174</v>
      </c>
      <c r="D55" s="780"/>
      <c r="E55" s="508"/>
      <c r="F55" s="508"/>
      <c r="G55" s="508"/>
      <c r="H55" s="190">
        <v>30</v>
      </c>
      <c r="I55" s="190">
        <v>30</v>
      </c>
      <c r="J55" s="190">
        <v>54</v>
      </c>
      <c r="K55" s="189">
        <v>27</v>
      </c>
      <c r="L55" s="189">
        <v>18</v>
      </c>
      <c r="M55" s="189">
        <v>16</v>
      </c>
      <c r="N55" s="189">
        <v>13</v>
      </c>
    </row>
    <row r="56" spans="1:14" ht="18.600000000000001" customHeight="1">
      <c r="A56" s="5"/>
      <c r="C56" s="780" t="s">
        <v>1175</v>
      </c>
      <c r="D56" s="780"/>
      <c r="E56" s="508"/>
      <c r="F56" s="508"/>
      <c r="G56" s="508"/>
      <c r="H56" s="190">
        <v>31</v>
      </c>
      <c r="I56" s="190">
        <v>0</v>
      </c>
      <c r="J56" s="190">
        <v>81</v>
      </c>
      <c r="K56" s="189">
        <v>28</v>
      </c>
      <c r="L56" s="189">
        <v>22</v>
      </c>
      <c r="M56" s="189">
        <v>14</v>
      </c>
      <c r="N56" s="189">
        <v>21</v>
      </c>
    </row>
    <row r="57" spans="1:14" ht="18.600000000000001" customHeight="1">
      <c r="A57" s="5"/>
      <c r="C57" s="780" t="s">
        <v>1176</v>
      </c>
      <c r="D57" s="780"/>
      <c r="E57" s="508"/>
      <c r="F57" s="508"/>
      <c r="G57" s="508"/>
      <c r="H57" s="190">
        <v>2</v>
      </c>
      <c r="I57" s="190">
        <v>0</v>
      </c>
      <c r="J57" s="190">
        <v>11</v>
      </c>
      <c r="K57" s="189">
        <v>3</v>
      </c>
      <c r="L57" s="189">
        <v>2</v>
      </c>
      <c r="M57" s="189">
        <v>5</v>
      </c>
      <c r="N57" s="189">
        <v>2</v>
      </c>
    </row>
    <row r="58" spans="1:14" ht="18.600000000000001" customHeight="1">
      <c r="A58" s="5"/>
      <c r="C58" s="522"/>
      <c r="D58" s="508"/>
      <c r="E58" s="508"/>
      <c r="F58" s="508"/>
      <c r="G58" s="508"/>
      <c r="H58" s="126"/>
      <c r="I58" s="126"/>
      <c r="J58" s="126"/>
      <c r="K58" s="118"/>
      <c r="L58" s="118"/>
      <c r="M58" s="118"/>
      <c r="N58" s="118"/>
    </row>
    <row r="59" spans="1:14" ht="18.600000000000001" customHeight="1">
      <c r="A59" s="5"/>
      <c r="C59" s="779" t="s">
        <v>412</v>
      </c>
      <c r="D59" s="779"/>
      <c r="E59" s="508"/>
      <c r="F59" s="508"/>
      <c r="G59" s="508"/>
      <c r="H59" s="118">
        <v>20</v>
      </c>
      <c r="I59" s="118">
        <v>13</v>
      </c>
      <c r="J59" s="118">
        <v>28</v>
      </c>
      <c r="K59" s="118">
        <v>36</v>
      </c>
      <c r="L59" s="118">
        <f>SUM(L60:L62)</f>
        <v>22</v>
      </c>
      <c r="M59" s="118">
        <v>19</v>
      </c>
      <c r="N59" s="118">
        <f t="shared" ref="N59" si="14">SUM(N60:N62)</f>
        <v>17</v>
      </c>
    </row>
    <row r="60" spans="1:14" ht="18.600000000000001" customHeight="1">
      <c r="A60" s="5"/>
      <c r="C60" s="780" t="s">
        <v>1174</v>
      </c>
      <c r="D60" s="780"/>
      <c r="E60" s="508"/>
      <c r="F60" s="508"/>
      <c r="G60" s="508"/>
      <c r="H60" s="190">
        <v>13</v>
      </c>
      <c r="I60" s="190">
        <v>13</v>
      </c>
      <c r="J60" s="190">
        <v>22</v>
      </c>
      <c r="K60" s="189">
        <v>25</v>
      </c>
      <c r="L60" s="189">
        <v>14</v>
      </c>
      <c r="M60" s="189">
        <v>10</v>
      </c>
      <c r="N60" s="189">
        <v>12</v>
      </c>
    </row>
    <row r="61" spans="1:14" ht="18.600000000000001" customHeight="1">
      <c r="A61" s="5"/>
      <c r="C61" s="780" t="s">
        <v>1175</v>
      </c>
      <c r="D61" s="780"/>
      <c r="E61" s="508"/>
      <c r="F61" s="508"/>
      <c r="G61" s="508"/>
      <c r="H61" s="190">
        <v>7</v>
      </c>
      <c r="I61" s="190">
        <v>0</v>
      </c>
      <c r="J61" s="190">
        <v>6</v>
      </c>
      <c r="K61" s="189">
        <v>11</v>
      </c>
      <c r="L61" s="189">
        <v>8</v>
      </c>
      <c r="M61" s="189">
        <v>9</v>
      </c>
      <c r="N61" s="189">
        <v>5</v>
      </c>
    </row>
    <row r="62" spans="1:14" ht="18.600000000000001" customHeight="1">
      <c r="A62" s="5"/>
      <c r="C62" s="780" t="s">
        <v>1176</v>
      </c>
      <c r="D62" s="780"/>
      <c r="E62" s="508"/>
      <c r="F62" s="508"/>
      <c r="G62" s="508"/>
      <c r="H62" s="190">
        <v>0</v>
      </c>
      <c r="I62" s="190">
        <v>0</v>
      </c>
      <c r="J62" s="190">
        <v>0</v>
      </c>
      <c r="K62" s="263">
        <v>0</v>
      </c>
      <c r="L62" s="189">
        <v>0</v>
      </c>
      <c r="M62" s="189">
        <v>0</v>
      </c>
      <c r="N62" s="189">
        <v>0</v>
      </c>
    </row>
    <row r="63" spans="1:14" ht="18.600000000000001" customHeight="1">
      <c r="A63" s="5"/>
      <c r="C63" s="508"/>
      <c r="D63" s="508"/>
      <c r="E63" s="508"/>
      <c r="F63" s="508"/>
      <c r="G63" s="508"/>
      <c r="H63" s="126"/>
      <c r="I63" s="126"/>
      <c r="J63" s="126"/>
      <c r="K63" s="126"/>
      <c r="L63" s="126"/>
      <c r="M63" s="126"/>
      <c r="N63" s="18"/>
    </row>
    <row r="64" spans="1:14" ht="18.600000000000001" customHeight="1">
      <c r="A64" s="5"/>
      <c r="C64" s="778" t="s">
        <v>1181</v>
      </c>
      <c r="D64" s="778"/>
      <c r="E64" s="778"/>
      <c r="F64" s="778"/>
      <c r="G64" s="778"/>
      <c r="H64" s="148">
        <v>19</v>
      </c>
      <c r="I64" s="148">
        <v>56</v>
      </c>
      <c r="J64" s="148">
        <v>30</v>
      </c>
      <c r="K64" s="148">
        <v>48</v>
      </c>
      <c r="L64" s="148">
        <f>L65+L70</f>
        <v>57</v>
      </c>
      <c r="M64" s="148">
        <v>30</v>
      </c>
      <c r="N64" s="148">
        <f t="shared" ref="N64" si="15">N65+N70</f>
        <v>37</v>
      </c>
    </row>
    <row r="65" spans="1:14" ht="18.600000000000001" customHeight="1">
      <c r="A65" s="5"/>
      <c r="C65" s="779" t="s">
        <v>411</v>
      </c>
      <c r="D65" s="779"/>
      <c r="E65" s="779"/>
      <c r="F65" s="779"/>
      <c r="G65" s="779"/>
      <c r="H65" s="118">
        <v>9</v>
      </c>
      <c r="I65" s="118">
        <v>23</v>
      </c>
      <c r="J65" s="118">
        <v>14</v>
      </c>
      <c r="K65" s="118">
        <v>26</v>
      </c>
      <c r="L65" s="118">
        <f>SUM(L66:L68)</f>
        <v>20</v>
      </c>
      <c r="M65" s="118">
        <v>15</v>
      </c>
      <c r="N65" s="118">
        <f t="shared" ref="N65" si="16">SUM(N66:N68)</f>
        <v>18</v>
      </c>
    </row>
    <row r="66" spans="1:14" ht="18.600000000000001" customHeight="1">
      <c r="A66" s="5"/>
      <c r="C66" s="780" t="s">
        <v>1174</v>
      </c>
      <c r="D66" s="780"/>
      <c r="E66" s="508"/>
      <c r="F66" s="508"/>
      <c r="G66" s="508"/>
      <c r="H66" s="190">
        <v>1</v>
      </c>
      <c r="I66" s="190">
        <v>23</v>
      </c>
      <c r="J66" s="190">
        <v>7</v>
      </c>
      <c r="K66" s="189">
        <v>7</v>
      </c>
      <c r="L66" s="189">
        <v>5</v>
      </c>
      <c r="M66" s="189">
        <v>3</v>
      </c>
      <c r="N66" s="189">
        <v>6</v>
      </c>
    </row>
    <row r="67" spans="1:14" ht="18.600000000000001" customHeight="1">
      <c r="A67" s="5"/>
      <c r="C67" s="780" t="s">
        <v>1175</v>
      </c>
      <c r="D67" s="780"/>
      <c r="E67" s="508"/>
      <c r="F67" s="508"/>
      <c r="G67" s="508"/>
      <c r="H67" s="190">
        <v>8</v>
      </c>
      <c r="I67" s="190">
        <v>0</v>
      </c>
      <c r="J67" s="190">
        <v>7</v>
      </c>
      <c r="K67" s="189">
        <v>15</v>
      </c>
      <c r="L67" s="189">
        <v>14</v>
      </c>
      <c r="M67" s="189">
        <v>9</v>
      </c>
      <c r="N67" s="189">
        <v>11</v>
      </c>
    </row>
    <row r="68" spans="1:14" ht="18.600000000000001" customHeight="1">
      <c r="A68" s="5"/>
      <c r="C68" s="780" t="s">
        <v>1176</v>
      </c>
      <c r="D68" s="780"/>
      <c r="E68" s="508"/>
      <c r="F68" s="508"/>
      <c r="G68" s="508"/>
      <c r="H68" s="190">
        <v>0</v>
      </c>
      <c r="I68" s="190">
        <v>0</v>
      </c>
      <c r="J68" s="190">
        <v>0</v>
      </c>
      <c r="K68" s="189">
        <v>4</v>
      </c>
      <c r="L68" s="189">
        <v>1</v>
      </c>
      <c r="M68" s="189">
        <v>3</v>
      </c>
      <c r="N68" s="189">
        <v>1</v>
      </c>
    </row>
    <row r="69" spans="1:14" ht="18.600000000000001" customHeight="1">
      <c r="A69" s="5"/>
      <c r="C69" s="522"/>
      <c r="D69" s="508"/>
      <c r="E69" s="508"/>
      <c r="F69" s="508"/>
      <c r="G69" s="508"/>
      <c r="H69" s="126"/>
      <c r="I69" s="126"/>
      <c r="J69" s="126"/>
      <c r="K69" s="118"/>
      <c r="L69" s="118"/>
      <c r="M69" s="118"/>
      <c r="N69" s="118"/>
    </row>
    <row r="70" spans="1:14" ht="18.600000000000001" customHeight="1">
      <c r="A70" s="5"/>
      <c r="C70" s="779" t="s">
        <v>412</v>
      </c>
      <c r="D70" s="779"/>
      <c r="E70" s="508"/>
      <c r="F70" s="508"/>
      <c r="G70" s="508"/>
      <c r="H70" s="118">
        <v>10</v>
      </c>
      <c r="I70" s="118">
        <v>33</v>
      </c>
      <c r="J70" s="118">
        <v>16</v>
      </c>
      <c r="K70" s="118">
        <v>22</v>
      </c>
      <c r="L70" s="118">
        <f>SUM(L71:L73)</f>
        <v>37</v>
      </c>
      <c r="M70" s="118">
        <v>15</v>
      </c>
      <c r="N70" s="118">
        <f t="shared" ref="N70" si="17">SUM(N71:N73)</f>
        <v>19</v>
      </c>
    </row>
    <row r="71" spans="1:14" ht="18.600000000000001" customHeight="1">
      <c r="A71" s="5"/>
      <c r="C71" s="780" t="s">
        <v>1174</v>
      </c>
      <c r="D71" s="780"/>
      <c r="E71" s="508"/>
      <c r="F71" s="508"/>
      <c r="G71" s="508"/>
      <c r="H71" s="190">
        <v>3</v>
      </c>
      <c r="I71" s="190">
        <v>32</v>
      </c>
      <c r="J71" s="190">
        <v>8</v>
      </c>
      <c r="K71" s="189">
        <v>6</v>
      </c>
      <c r="L71" s="189">
        <v>13</v>
      </c>
      <c r="M71" s="189">
        <v>6</v>
      </c>
      <c r="N71" s="189">
        <v>5</v>
      </c>
    </row>
    <row r="72" spans="1:14" ht="18.600000000000001" customHeight="1">
      <c r="A72" s="5"/>
      <c r="C72" s="780" t="s">
        <v>1175</v>
      </c>
      <c r="D72" s="780"/>
      <c r="E72" s="508"/>
      <c r="F72" s="508"/>
      <c r="G72" s="508"/>
      <c r="H72" s="190">
        <v>6</v>
      </c>
      <c r="I72" s="190">
        <v>1</v>
      </c>
      <c r="J72" s="190">
        <v>8</v>
      </c>
      <c r="K72" s="189">
        <v>16</v>
      </c>
      <c r="L72" s="189">
        <v>24</v>
      </c>
      <c r="M72" s="189">
        <v>9</v>
      </c>
      <c r="N72" s="189">
        <v>12</v>
      </c>
    </row>
    <row r="73" spans="1:14" ht="18.600000000000001" customHeight="1">
      <c r="A73" s="5"/>
      <c r="C73" s="780" t="s">
        <v>1176</v>
      </c>
      <c r="D73" s="780"/>
      <c r="E73" s="508"/>
      <c r="F73" s="508"/>
      <c r="G73" s="508"/>
      <c r="H73" s="190">
        <v>1</v>
      </c>
      <c r="I73" s="190">
        <v>0</v>
      </c>
      <c r="J73" s="190">
        <v>0</v>
      </c>
      <c r="K73" s="263">
        <v>0</v>
      </c>
      <c r="L73" s="189">
        <v>0</v>
      </c>
      <c r="M73" s="189">
        <v>0</v>
      </c>
      <c r="N73" s="189">
        <v>2</v>
      </c>
    </row>
    <row r="74" spans="1:14" ht="18.600000000000001" customHeight="1">
      <c r="A74" s="5"/>
      <c r="C74" s="186"/>
      <c r="D74" s="186"/>
      <c r="E74" s="153"/>
      <c r="F74" s="153"/>
      <c r="G74" s="153"/>
      <c r="H74" s="126"/>
      <c r="I74" s="126"/>
      <c r="J74" s="126"/>
      <c r="K74" s="126"/>
      <c r="L74" s="126"/>
      <c r="M74" s="126"/>
      <c r="N74" s="18"/>
    </row>
    <row r="75" spans="1:14" ht="18.600000000000001" customHeight="1">
      <c r="A75" s="5"/>
      <c r="C75" s="778" t="s">
        <v>1182</v>
      </c>
      <c r="D75" s="778"/>
      <c r="E75" s="778"/>
      <c r="F75" s="778"/>
      <c r="G75" s="778"/>
      <c r="H75" s="148">
        <v>4</v>
      </c>
      <c r="I75" s="148">
        <v>3</v>
      </c>
      <c r="J75" s="148">
        <v>3</v>
      </c>
      <c r="K75" s="148">
        <v>7</v>
      </c>
      <c r="L75" s="148">
        <f>L76+L81</f>
        <v>10</v>
      </c>
      <c r="M75" s="148">
        <v>0</v>
      </c>
      <c r="N75" s="148">
        <f t="shared" ref="N75" si="18">N76+N81</f>
        <v>1</v>
      </c>
    </row>
    <row r="76" spans="1:14" ht="18.600000000000001" customHeight="1">
      <c r="A76" s="5"/>
      <c r="C76" s="779" t="s">
        <v>411</v>
      </c>
      <c r="D76" s="779"/>
      <c r="E76" s="779"/>
      <c r="F76" s="779"/>
      <c r="G76" s="779"/>
      <c r="H76" s="118">
        <v>3</v>
      </c>
      <c r="I76" s="118">
        <v>1</v>
      </c>
      <c r="J76" s="118">
        <v>2</v>
      </c>
      <c r="K76" s="118">
        <v>3</v>
      </c>
      <c r="L76" s="118">
        <f>SUM(L77:L79)</f>
        <v>4</v>
      </c>
      <c r="M76" s="118">
        <v>0</v>
      </c>
      <c r="N76" s="118">
        <f t="shared" ref="N76" si="19">SUM(N77:N79)</f>
        <v>1</v>
      </c>
    </row>
    <row r="77" spans="1:14" ht="18.600000000000001" customHeight="1">
      <c r="A77" s="5"/>
      <c r="C77" s="780" t="s">
        <v>1174</v>
      </c>
      <c r="D77" s="780"/>
      <c r="E77" s="508"/>
      <c r="F77" s="508"/>
      <c r="G77" s="508"/>
      <c r="H77" s="190">
        <v>0</v>
      </c>
      <c r="I77" s="190">
        <v>1</v>
      </c>
      <c r="J77" s="190">
        <v>0</v>
      </c>
      <c r="K77" s="189">
        <v>1</v>
      </c>
      <c r="L77" s="189">
        <v>0</v>
      </c>
      <c r="M77" s="189">
        <v>0</v>
      </c>
      <c r="N77" s="189">
        <v>1</v>
      </c>
    </row>
    <row r="78" spans="1:14" ht="18.600000000000001" customHeight="1">
      <c r="A78" s="5"/>
      <c r="C78" s="780" t="s">
        <v>1175</v>
      </c>
      <c r="D78" s="780"/>
      <c r="E78" s="508"/>
      <c r="F78" s="508"/>
      <c r="G78" s="508"/>
      <c r="H78" s="190">
        <v>3</v>
      </c>
      <c r="I78" s="190">
        <v>0</v>
      </c>
      <c r="J78" s="190">
        <v>2</v>
      </c>
      <c r="K78" s="263">
        <v>2</v>
      </c>
      <c r="L78" s="189">
        <v>4</v>
      </c>
      <c r="M78" s="189">
        <v>0</v>
      </c>
      <c r="N78" s="189">
        <v>0</v>
      </c>
    </row>
    <row r="79" spans="1:14" ht="18.600000000000001" customHeight="1">
      <c r="A79" s="5"/>
      <c r="C79" s="780" t="s">
        <v>1176</v>
      </c>
      <c r="D79" s="780"/>
      <c r="E79" s="508"/>
      <c r="F79" s="508"/>
      <c r="G79" s="508"/>
      <c r="H79" s="190">
        <v>0</v>
      </c>
      <c r="I79" s="190">
        <v>0</v>
      </c>
      <c r="J79" s="190">
        <v>0</v>
      </c>
      <c r="K79" s="263">
        <v>0</v>
      </c>
      <c r="L79" s="189">
        <v>0</v>
      </c>
      <c r="M79" s="189">
        <v>0</v>
      </c>
      <c r="N79" s="189">
        <v>0</v>
      </c>
    </row>
    <row r="80" spans="1:14" ht="18.600000000000001" customHeight="1">
      <c r="A80" s="5"/>
      <c r="C80" s="522"/>
      <c r="D80" s="508"/>
      <c r="E80" s="508"/>
      <c r="F80" s="508"/>
      <c r="G80" s="508"/>
      <c r="H80" s="126"/>
      <c r="I80" s="126"/>
      <c r="J80" s="126"/>
      <c r="K80" s="262"/>
      <c r="L80" s="118"/>
      <c r="M80" s="118"/>
      <c r="N80" s="118"/>
    </row>
    <row r="81" spans="1:14" ht="18.600000000000001" customHeight="1">
      <c r="A81" s="5"/>
      <c r="C81" s="779" t="s">
        <v>412</v>
      </c>
      <c r="D81" s="779"/>
      <c r="E81" s="508"/>
      <c r="F81" s="508"/>
      <c r="G81" s="508"/>
      <c r="H81" s="118">
        <v>1</v>
      </c>
      <c r="I81" s="118">
        <v>2</v>
      </c>
      <c r="J81" s="118">
        <v>1</v>
      </c>
      <c r="K81" s="262">
        <v>4</v>
      </c>
      <c r="L81" s="118">
        <f>SUM(L82:L84)</f>
        <v>6</v>
      </c>
      <c r="M81" s="118">
        <v>0</v>
      </c>
      <c r="N81" s="118">
        <f t="shared" ref="N81" si="20">SUM(N82:N84)</f>
        <v>0</v>
      </c>
    </row>
    <row r="82" spans="1:14" ht="18.600000000000001" customHeight="1">
      <c r="A82" s="5"/>
      <c r="C82" s="780" t="s">
        <v>1174</v>
      </c>
      <c r="D82" s="780"/>
      <c r="E82" s="508"/>
      <c r="F82" s="508"/>
      <c r="G82" s="508"/>
      <c r="H82" s="190">
        <v>1</v>
      </c>
      <c r="I82" s="190">
        <v>2</v>
      </c>
      <c r="J82" s="190">
        <v>0</v>
      </c>
      <c r="K82" s="263">
        <v>2</v>
      </c>
      <c r="L82" s="189">
        <v>3</v>
      </c>
      <c r="M82" s="189">
        <v>0</v>
      </c>
      <c r="N82" s="189">
        <v>0</v>
      </c>
    </row>
    <row r="83" spans="1:14" ht="18.600000000000001" customHeight="1">
      <c r="A83" s="5"/>
      <c r="C83" s="780" t="s">
        <v>1175</v>
      </c>
      <c r="D83" s="780"/>
      <c r="E83" s="508"/>
      <c r="F83" s="508"/>
      <c r="G83" s="508"/>
      <c r="H83" s="190">
        <v>0</v>
      </c>
      <c r="I83" s="190">
        <v>0</v>
      </c>
      <c r="J83" s="190">
        <v>1</v>
      </c>
      <c r="K83" s="263">
        <v>2</v>
      </c>
      <c r="L83" s="189">
        <v>3</v>
      </c>
      <c r="M83" s="189">
        <v>0</v>
      </c>
      <c r="N83" s="189">
        <v>0</v>
      </c>
    </row>
    <row r="84" spans="1:14" ht="18.600000000000001" customHeight="1">
      <c r="A84" s="5"/>
      <c r="C84" s="780" t="s">
        <v>1176</v>
      </c>
      <c r="D84" s="780"/>
      <c r="E84" s="508"/>
      <c r="F84" s="508"/>
      <c r="G84" s="508"/>
      <c r="H84" s="190">
        <v>0</v>
      </c>
      <c r="I84" s="190">
        <v>0</v>
      </c>
      <c r="J84" s="190">
        <v>0</v>
      </c>
      <c r="K84" s="263">
        <v>0</v>
      </c>
      <c r="L84" s="189">
        <v>0</v>
      </c>
      <c r="M84" s="189">
        <v>0</v>
      </c>
      <c r="N84" s="189">
        <v>0</v>
      </c>
    </row>
    <row r="85" spans="1:14" ht="18.600000000000001" customHeight="1">
      <c r="A85" s="5"/>
      <c r="C85" s="523"/>
      <c r="D85" s="523"/>
      <c r="E85" s="508"/>
      <c r="F85" s="508"/>
      <c r="G85" s="508"/>
      <c r="H85" s="189"/>
      <c r="I85" s="189"/>
      <c r="J85" s="189"/>
      <c r="K85" s="189"/>
      <c r="L85" s="189"/>
      <c r="M85" s="189"/>
      <c r="N85" s="18"/>
    </row>
    <row r="86" spans="1:14" ht="18.600000000000001" customHeight="1">
      <c r="A86" s="5"/>
      <c r="C86" s="778" t="s">
        <v>1183</v>
      </c>
      <c r="D86" s="778"/>
      <c r="E86" s="778"/>
      <c r="F86" s="778"/>
      <c r="G86" s="778"/>
      <c r="H86" s="191">
        <v>7.7833753148614612E-2</v>
      </c>
      <c r="I86" s="191">
        <v>6.242962592268235E-2</v>
      </c>
      <c r="J86" s="191">
        <v>9.6847930702598659E-2</v>
      </c>
      <c r="K86" s="191">
        <v>0.10602215043839409</v>
      </c>
      <c r="L86" s="191">
        <v>6.6285447543470655E-2</v>
      </c>
      <c r="M86" s="257">
        <v>5.8697208303507518E-2</v>
      </c>
      <c r="N86" s="257">
        <v>8.9213204031911325E-2</v>
      </c>
    </row>
    <row r="87" spans="1:14" ht="18.600000000000001" customHeight="1">
      <c r="A87" s="5"/>
      <c r="C87" s="779" t="s">
        <v>411</v>
      </c>
      <c r="D87" s="779"/>
      <c r="E87" s="779"/>
      <c r="F87" s="779"/>
      <c r="G87" s="779"/>
      <c r="H87" s="139">
        <v>6.5512171213853942E-2</v>
      </c>
      <c r="I87" s="139">
        <v>4.379202886665573E-2</v>
      </c>
      <c r="J87" s="139">
        <v>8.2705561788748203E-2</v>
      </c>
      <c r="K87" s="139">
        <v>9.0838388551874316E-2</v>
      </c>
      <c r="L87" s="139">
        <v>5.6286665609640081E-2</v>
      </c>
      <c r="M87" s="137">
        <v>5.1477752517050994E-2</v>
      </c>
      <c r="N87" s="137">
        <v>8.1189474713880466E-2</v>
      </c>
    </row>
    <row r="88" spans="1:14" ht="18.600000000000001" customHeight="1">
      <c r="A88" s="5"/>
      <c r="C88" s="780" t="s">
        <v>1174</v>
      </c>
      <c r="D88" s="780"/>
      <c r="E88" s="508"/>
      <c r="F88" s="508"/>
      <c r="G88" s="508"/>
      <c r="H88" s="192" t="s">
        <v>780</v>
      </c>
      <c r="I88" s="192" t="s">
        <v>780</v>
      </c>
      <c r="J88" s="192" t="s">
        <v>780</v>
      </c>
      <c r="K88" s="192">
        <v>0.27912341407151098</v>
      </c>
      <c r="L88" s="192">
        <v>0.17885117493472585</v>
      </c>
      <c r="M88" s="258">
        <v>0.21212121212121213</v>
      </c>
      <c r="N88" s="258">
        <v>0.29710591133004927</v>
      </c>
    </row>
    <row r="89" spans="1:14" ht="18.600000000000001" customHeight="1">
      <c r="A89" s="5"/>
      <c r="C89" s="780" t="s">
        <v>1175</v>
      </c>
      <c r="D89" s="780"/>
      <c r="E89" s="508"/>
      <c r="F89" s="508"/>
      <c r="G89" s="508"/>
      <c r="H89" s="192" t="s">
        <v>780</v>
      </c>
      <c r="I89" s="192" t="s">
        <v>780</v>
      </c>
      <c r="J89" s="192" t="s">
        <v>780</v>
      </c>
      <c r="K89" s="192">
        <v>7.634543178973717E-2</v>
      </c>
      <c r="L89" s="192">
        <v>5.0709939148073022E-2</v>
      </c>
      <c r="M89" s="258">
        <v>3.8787567428718209E-2</v>
      </c>
      <c r="N89" s="258">
        <v>7.1199999999999999E-2</v>
      </c>
    </row>
    <row r="90" spans="1:14" ht="18.600000000000001" customHeight="1">
      <c r="A90" s="5"/>
      <c r="C90" s="780" t="s">
        <v>1176</v>
      </c>
      <c r="D90" s="780"/>
      <c r="E90" s="508"/>
      <c r="F90" s="508"/>
      <c r="G90" s="508"/>
      <c r="H90" s="192" t="s">
        <v>780</v>
      </c>
      <c r="I90" s="192" t="s">
        <v>780</v>
      </c>
      <c r="J90" s="192" t="s">
        <v>780</v>
      </c>
      <c r="K90" s="192">
        <v>2.3611997447351627E-2</v>
      </c>
      <c r="L90" s="192">
        <v>1.1271133375078271E-2</v>
      </c>
      <c r="M90" s="258">
        <v>1.61993769470405E-2</v>
      </c>
      <c r="N90" s="258">
        <v>2.1912120862645601E-2</v>
      </c>
    </row>
    <row r="91" spans="1:14" ht="18.600000000000001" customHeight="1">
      <c r="A91" s="5"/>
      <c r="C91" s="522"/>
      <c r="D91" s="508"/>
      <c r="E91" s="508"/>
      <c r="F91" s="508"/>
      <c r="G91" s="508"/>
      <c r="H91" s="139"/>
      <c r="I91" s="139"/>
      <c r="J91" s="139"/>
      <c r="K91" s="139"/>
      <c r="L91" s="139"/>
      <c r="M91" s="137"/>
      <c r="N91" s="137"/>
    </row>
    <row r="92" spans="1:14" ht="18.600000000000001" customHeight="1">
      <c r="A92" s="5"/>
      <c r="C92" s="779" t="s">
        <v>412</v>
      </c>
      <c r="D92" s="779"/>
      <c r="E92" s="508"/>
      <c r="F92" s="508"/>
      <c r="G92" s="508"/>
      <c r="H92" s="139">
        <v>0.11929631665750412</v>
      </c>
      <c r="I92" s="139">
        <v>0.12236286919831224</v>
      </c>
      <c r="J92" s="139">
        <v>0.13941148094548964</v>
      </c>
      <c r="K92" s="139">
        <v>0.14962036623492631</v>
      </c>
      <c r="L92" s="139">
        <v>9.4164456233421748E-2</v>
      </c>
      <c r="M92" s="137">
        <v>7.8687050359712227E-2</v>
      </c>
      <c r="N92" s="137">
        <v>0.11126999731879524</v>
      </c>
    </row>
    <row r="93" spans="1:14" ht="18.600000000000001" customHeight="1">
      <c r="A93" s="5"/>
      <c r="C93" s="780" t="s">
        <v>1174</v>
      </c>
      <c r="D93" s="780"/>
      <c r="E93" s="508"/>
      <c r="F93" s="508"/>
      <c r="G93" s="508"/>
      <c r="H93" s="192" t="s">
        <v>780</v>
      </c>
      <c r="I93" s="192" t="s">
        <v>780</v>
      </c>
      <c r="J93" s="192" t="s">
        <v>780</v>
      </c>
      <c r="K93" s="192">
        <v>0.29422066549912435</v>
      </c>
      <c r="L93" s="192">
        <v>0.20743639921722112</v>
      </c>
      <c r="M93" s="258">
        <v>0.20043572984749455</v>
      </c>
      <c r="N93" s="258">
        <v>0.33377837116154874</v>
      </c>
    </row>
    <row r="94" spans="1:14" ht="18.600000000000001" customHeight="1">
      <c r="A94" s="5"/>
      <c r="C94" s="780" t="s">
        <v>1175</v>
      </c>
      <c r="D94" s="780"/>
      <c r="E94" s="508"/>
      <c r="F94" s="508"/>
      <c r="G94" s="508"/>
      <c r="H94" s="192" t="s">
        <v>780</v>
      </c>
      <c r="I94" s="192" t="s">
        <v>780</v>
      </c>
      <c r="J94" s="192" t="s">
        <v>780</v>
      </c>
      <c r="K94" s="192">
        <v>0.10828877005347594</v>
      </c>
      <c r="L94" s="192">
        <v>6.5510597302504817E-2</v>
      </c>
      <c r="M94" s="258">
        <v>4.801536491677337E-2</v>
      </c>
      <c r="N94" s="258">
        <v>6.1696324197947787E-2</v>
      </c>
    </row>
    <row r="95" spans="1:14" ht="18.600000000000001" customHeight="1">
      <c r="A95" s="5"/>
      <c r="C95" s="780" t="s">
        <v>1176</v>
      </c>
      <c r="D95" s="780"/>
      <c r="E95" s="508"/>
      <c r="F95" s="508"/>
      <c r="G95" s="508"/>
      <c r="H95" s="192" t="s">
        <v>780</v>
      </c>
      <c r="I95" s="192" t="s">
        <v>780</v>
      </c>
      <c r="J95" s="192" t="s">
        <v>780</v>
      </c>
      <c r="K95" s="192">
        <v>2.9069767441860465E-2</v>
      </c>
      <c r="L95" s="192">
        <v>2.5773195876288658E-2</v>
      </c>
      <c r="M95" s="258">
        <v>3.9408866995073892E-2</v>
      </c>
      <c r="N95" s="258">
        <v>1.6090104585679808E-2</v>
      </c>
    </row>
    <row r="96" spans="1:14" ht="18.600000000000001" customHeight="1">
      <c r="A96" s="5"/>
      <c r="C96" s="186"/>
      <c r="D96" s="186"/>
      <c r="E96" s="153"/>
      <c r="F96" s="153"/>
      <c r="G96" s="153"/>
      <c r="H96" s="192"/>
      <c r="I96" s="192"/>
      <c r="J96" s="192"/>
      <c r="K96" s="192"/>
      <c r="L96" s="192"/>
      <c r="M96" s="258"/>
      <c r="N96" s="258"/>
    </row>
    <row r="97" spans="1:14" ht="18.600000000000001" customHeight="1">
      <c r="A97" s="5"/>
      <c r="C97" s="778" t="s">
        <v>1184</v>
      </c>
      <c r="D97" s="778"/>
      <c r="E97" s="778"/>
      <c r="F97" s="778"/>
      <c r="G97" s="778"/>
      <c r="H97" s="191">
        <v>6.1157024793388429E-2</v>
      </c>
      <c r="I97" s="191">
        <v>5.4369250985545334E-2</v>
      </c>
      <c r="J97" s="191">
        <v>8.4103217585218229E-2</v>
      </c>
      <c r="K97" s="191">
        <v>9.2869243801016479E-2</v>
      </c>
      <c r="L97" s="191">
        <v>5.4525627044711013E-2</v>
      </c>
      <c r="M97" s="257">
        <v>5.023048799872834E-2</v>
      </c>
      <c r="N97" s="257">
        <v>9.3379548296218917E-2</v>
      </c>
    </row>
    <row r="98" spans="1:14" ht="18.600000000000001" customHeight="1">
      <c r="A98" s="5"/>
      <c r="C98" s="779" t="s">
        <v>411</v>
      </c>
      <c r="D98" s="779"/>
      <c r="E98" s="779"/>
      <c r="F98" s="779"/>
      <c r="G98" s="779"/>
      <c r="H98" s="139">
        <v>6.5512171213853942E-2</v>
      </c>
      <c r="I98" s="139">
        <v>4.379202886665573E-2</v>
      </c>
      <c r="J98" s="139">
        <v>8.2705561788748203E-2</v>
      </c>
      <c r="K98" s="139">
        <v>9.0838388551874316E-2</v>
      </c>
      <c r="L98" s="139">
        <v>4.669342911472639E-2</v>
      </c>
      <c r="M98" s="137">
        <v>4.3844492440604753E-2</v>
      </c>
      <c r="N98" s="137">
        <v>8.4236900082076974E-2</v>
      </c>
    </row>
    <row r="99" spans="1:14" ht="18.600000000000001" customHeight="1">
      <c r="A99" s="5"/>
      <c r="C99" s="780" t="s">
        <v>1174</v>
      </c>
      <c r="D99" s="780"/>
      <c r="E99" s="508"/>
      <c r="F99" s="508"/>
      <c r="G99" s="508"/>
      <c r="H99" s="192" t="s">
        <v>780</v>
      </c>
      <c r="I99" s="192" t="s">
        <v>780</v>
      </c>
      <c r="J99" s="192" t="s">
        <v>780</v>
      </c>
      <c r="K99" s="192">
        <v>0.26825127334465193</v>
      </c>
      <c r="L99" s="192">
        <v>0.17938931297709923</v>
      </c>
      <c r="M99" s="258">
        <v>0.19913419913419914</v>
      </c>
      <c r="N99" s="258">
        <v>0.33754355400696867</v>
      </c>
    </row>
    <row r="100" spans="1:14" ht="18.600000000000001" customHeight="1">
      <c r="A100" s="5"/>
      <c r="C100" s="780" t="s">
        <v>1175</v>
      </c>
      <c r="D100" s="780"/>
      <c r="E100" s="508"/>
      <c r="F100" s="508"/>
      <c r="G100" s="508"/>
      <c r="H100" s="192" t="s">
        <v>780</v>
      </c>
      <c r="I100" s="192" t="s">
        <v>780</v>
      </c>
      <c r="J100" s="192" t="s">
        <v>780</v>
      </c>
      <c r="K100" s="192">
        <v>6.6884176182707991E-2</v>
      </c>
      <c r="L100" s="192">
        <v>3.9669421487603308E-2</v>
      </c>
      <c r="M100" s="258">
        <v>3.2814614343707714E-2</v>
      </c>
      <c r="N100" s="258">
        <v>7.2213611385092288E-2</v>
      </c>
    </row>
    <row r="101" spans="1:14" ht="18.600000000000001" customHeight="1">
      <c r="A101" s="5"/>
      <c r="C101" s="780" t="s">
        <v>1176</v>
      </c>
      <c r="D101" s="780"/>
      <c r="E101" s="508"/>
      <c r="F101" s="508"/>
      <c r="G101" s="508"/>
      <c r="H101" s="192" t="s">
        <v>780</v>
      </c>
      <c r="I101" s="192" t="s">
        <v>780</v>
      </c>
      <c r="J101" s="192" t="s">
        <v>780</v>
      </c>
      <c r="K101" s="192">
        <v>1.2942191544434857E-2</v>
      </c>
      <c r="L101" s="192">
        <v>5.9121621621621625E-3</v>
      </c>
      <c r="M101" s="258">
        <v>1.155115511551155E-2</v>
      </c>
      <c r="N101" s="258">
        <v>2.2525904790509085E-2</v>
      </c>
    </row>
    <row r="102" spans="1:14" ht="18.600000000000001" customHeight="1">
      <c r="A102" s="5"/>
      <c r="C102" s="522"/>
      <c r="D102" s="508"/>
      <c r="E102" s="508"/>
      <c r="F102" s="508"/>
      <c r="G102" s="508"/>
      <c r="H102" s="139"/>
      <c r="I102" s="139"/>
      <c r="J102" s="139"/>
      <c r="K102" s="139"/>
      <c r="L102" s="139"/>
      <c r="M102" s="137"/>
      <c r="N102" s="137"/>
    </row>
    <row r="103" spans="1:14" ht="18.600000000000001" customHeight="1">
      <c r="A103" s="5"/>
      <c r="C103" s="779" t="s">
        <v>412</v>
      </c>
      <c r="D103" s="779"/>
      <c r="E103" s="508"/>
      <c r="F103" s="508"/>
      <c r="G103" s="508"/>
      <c r="H103" s="139">
        <v>0.11929631665750412</v>
      </c>
      <c r="I103" s="139">
        <v>0.12236286919831224</v>
      </c>
      <c r="J103" s="139">
        <v>0.13941148094548964</v>
      </c>
      <c r="K103" s="139">
        <v>0.13392857142857142</v>
      </c>
      <c r="L103" s="139">
        <v>7.6512455516014238E-2</v>
      </c>
      <c r="M103" s="137">
        <v>6.8031306441902473E-2</v>
      </c>
      <c r="N103" s="137">
        <v>0.11852554225435581</v>
      </c>
    </row>
    <row r="104" spans="1:14" ht="18.600000000000001" customHeight="1">
      <c r="A104" s="5"/>
      <c r="C104" s="780" t="s">
        <v>1174</v>
      </c>
      <c r="D104" s="780"/>
      <c r="E104" s="508"/>
      <c r="F104" s="508"/>
      <c r="G104" s="508"/>
      <c r="H104" s="192" t="s">
        <v>780</v>
      </c>
      <c r="I104" s="192" t="s">
        <v>780</v>
      </c>
      <c r="J104" s="192" t="s">
        <v>780</v>
      </c>
      <c r="K104" s="192">
        <v>0.27423167848699764</v>
      </c>
      <c r="L104" s="192">
        <v>0.1856763925729443</v>
      </c>
      <c r="M104" s="258">
        <v>0.19420289855072465</v>
      </c>
      <c r="N104" s="258">
        <v>0.36529680365296807</v>
      </c>
    </row>
    <row r="105" spans="1:14" ht="18.600000000000001" customHeight="1">
      <c r="A105" s="5"/>
      <c r="C105" s="780" t="s">
        <v>1175</v>
      </c>
      <c r="D105" s="780"/>
      <c r="E105" s="508"/>
      <c r="F105" s="508"/>
      <c r="G105" s="508"/>
      <c r="H105" s="192" t="s">
        <v>780</v>
      </c>
      <c r="I105" s="192" t="s">
        <v>780</v>
      </c>
      <c r="J105" s="192" t="s">
        <v>780</v>
      </c>
      <c r="K105" s="192">
        <v>8.9810017271157172E-2</v>
      </c>
      <c r="L105" s="192">
        <v>4.694048616932104E-2</v>
      </c>
      <c r="M105" s="258">
        <v>3.5264483627204031E-2</v>
      </c>
      <c r="N105" s="258">
        <v>5.9721866734920234E-2</v>
      </c>
    </row>
    <row r="106" spans="1:14" ht="18.600000000000001" customHeight="1">
      <c r="A106" s="5"/>
      <c r="C106" s="780" t="s">
        <v>1176</v>
      </c>
      <c r="D106" s="780"/>
      <c r="E106" s="508"/>
      <c r="F106" s="508"/>
      <c r="G106" s="508"/>
      <c r="H106" s="192" t="s">
        <v>780</v>
      </c>
      <c r="I106" s="192" t="s">
        <v>780</v>
      </c>
      <c r="J106" s="192" t="s">
        <v>780</v>
      </c>
      <c r="K106" s="192">
        <v>5.0505050505050504E-2</v>
      </c>
      <c r="L106" s="192">
        <v>2.5862068965517241E-2</v>
      </c>
      <c r="M106" s="258">
        <v>3.2000000000000001E-2</v>
      </c>
      <c r="N106" s="258">
        <v>1.2128562765312311E-2</v>
      </c>
    </row>
    <row r="107" spans="1:14" ht="18.600000000000001" customHeight="1">
      <c r="A107" s="5"/>
      <c r="C107" s="523"/>
      <c r="D107" s="523"/>
      <c r="E107" s="508"/>
      <c r="F107" s="508"/>
      <c r="G107" s="508"/>
      <c r="H107" s="192"/>
      <c r="I107" s="192"/>
      <c r="J107" s="192"/>
      <c r="K107" s="192"/>
      <c r="L107" s="192"/>
      <c r="M107" s="258"/>
      <c r="N107" s="258"/>
    </row>
    <row r="108" spans="1:14" ht="18.600000000000001" customHeight="1">
      <c r="A108" s="5"/>
      <c r="C108" s="778" t="s">
        <v>1185</v>
      </c>
      <c r="D108" s="778"/>
      <c r="E108" s="778"/>
      <c r="F108" s="778"/>
      <c r="G108" s="778"/>
      <c r="H108" s="191">
        <v>0.13856209150326798</v>
      </c>
      <c r="I108" s="191">
        <v>6.9371727748691103E-2</v>
      </c>
      <c r="J108" s="191">
        <v>8.0474934036939311E-2</v>
      </c>
      <c r="K108" s="191">
        <v>0.17569193742478942</v>
      </c>
      <c r="L108" s="191">
        <v>7.588739290085679E-2</v>
      </c>
      <c r="M108" s="257">
        <v>9.1911764705882359E-2</v>
      </c>
      <c r="N108" s="257">
        <v>7.0017504376094025E-2</v>
      </c>
    </row>
    <row r="109" spans="1:14" ht="18.600000000000001" customHeight="1">
      <c r="A109" s="5"/>
      <c r="C109" s="779" t="s">
        <v>411</v>
      </c>
      <c r="D109" s="779"/>
      <c r="E109" s="779"/>
      <c r="F109" s="779"/>
      <c r="G109" s="779"/>
      <c r="H109" s="139">
        <v>0.12116316639741519</v>
      </c>
      <c r="I109" s="139">
        <v>6.5040650406504072E-2</v>
      </c>
      <c r="J109" s="139">
        <v>7.178631051752922E-2</v>
      </c>
      <c r="K109" s="139">
        <v>0.16043613707165108</v>
      </c>
      <c r="L109" s="139">
        <v>7.6555023923444973E-2</v>
      </c>
      <c r="M109" s="137">
        <v>8.0385852090032156E-2</v>
      </c>
      <c r="N109" s="137">
        <v>7.6835049861042989E-2</v>
      </c>
    </row>
    <row r="110" spans="1:14" ht="18.600000000000001" customHeight="1">
      <c r="A110" s="5"/>
      <c r="C110" s="780" t="s">
        <v>1174</v>
      </c>
      <c r="D110" s="780"/>
      <c r="E110" s="508"/>
      <c r="F110" s="508"/>
      <c r="G110" s="508"/>
      <c r="H110" s="192" t="s">
        <v>780</v>
      </c>
      <c r="I110" s="192" t="s">
        <v>780</v>
      </c>
      <c r="J110" s="192" t="s">
        <v>780</v>
      </c>
      <c r="K110" s="192">
        <v>0.40566037735849059</v>
      </c>
      <c r="L110" s="192">
        <v>0.13043478260869565</v>
      </c>
      <c r="M110" s="258">
        <v>0.25925925925925924</v>
      </c>
      <c r="N110" s="258">
        <v>0.20539152759948651</v>
      </c>
    </row>
    <row r="111" spans="1:14" ht="18.600000000000001" customHeight="1">
      <c r="A111" s="5"/>
      <c r="C111" s="780" t="s">
        <v>1175</v>
      </c>
      <c r="D111" s="780"/>
      <c r="E111" s="508"/>
      <c r="F111" s="508"/>
      <c r="G111" s="508"/>
      <c r="H111" s="192" t="s">
        <v>780</v>
      </c>
      <c r="I111" s="192" t="s">
        <v>780</v>
      </c>
      <c r="J111" s="192" t="s">
        <v>780</v>
      </c>
      <c r="K111" s="192">
        <v>0.1649122807017544</v>
      </c>
      <c r="L111" s="192">
        <v>9.7902097902097904E-2</v>
      </c>
      <c r="M111" s="258">
        <v>8.2781456953642391E-2</v>
      </c>
      <c r="N111" s="258">
        <v>9.3039283252929011E-2</v>
      </c>
    </row>
    <row r="112" spans="1:14" ht="18.600000000000001" customHeight="1">
      <c r="A112" s="5"/>
      <c r="C112" s="780" t="s">
        <v>1176</v>
      </c>
      <c r="D112" s="780"/>
      <c r="E112" s="508"/>
      <c r="F112" s="508"/>
      <c r="G112" s="508"/>
      <c r="H112" s="192" t="s">
        <v>780</v>
      </c>
      <c r="I112" s="192" t="s">
        <v>780</v>
      </c>
      <c r="J112" s="192" t="s">
        <v>780</v>
      </c>
      <c r="K112" s="192">
        <v>5.1792828685258967E-2</v>
      </c>
      <c r="L112" s="192">
        <v>3.2128514056224897E-2</v>
      </c>
      <c r="M112" s="258">
        <v>1.6736401673640166E-2</v>
      </c>
      <c r="N112" s="258">
        <v>1.6420361247947456E-2</v>
      </c>
    </row>
    <row r="113" spans="1:14" ht="18.600000000000001" customHeight="1">
      <c r="A113" s="5"/>
      <c r="C113" s="522"/>
      <c r="D113" s="508"/>
      <c r="E113" s="508"/>
      <c r="F113" s="508"/>
      <c r="G113" s="508"/>
      <c r="H113" s="139"/>
      <c r="I113" s="139"/>
      <c r="J113" s="139"/>
      <c r="K113" s="139"/>
      <c r="L113" s="139"/>
      <c r="M113" s="137"/>
      <c r="N113" s="137"/>
    </row>
    <row r="114" spans="1:14" ht="18.600000000000001" customHeight="1">
      <c r="A114" s="5"/>
      <c r="C114" s="779" t="s">
        <v>412</v>
      </c>
      <c r="D114" s="779"/>
      <c r="E114" s="508"/>
      <c r="F114" s="508"/>
      <c r="G114" s="508"/>
      <c r="H114" s="139">
        <v>0.21232876712328766</v>
      </c>
      <c r="I114" s="139">
        <v>8.7248322147651006E-2</v>
      </c>
      <c r="J114" s="139">
        <v>0.11320754716981132</v>
      </c>
      <c r="K114" s="139">
        <v>0.2275132275132275</v>
      </c>
      <c r="L114" s="139">
        <v>7.3684210526315783E-2</v>
      </c>
      <c r="M114" s="137">
        <v>0.12886597938144329</v>
      </c>
      <c r="N114" s="137">
        <v>4.7923322683706068E-2</v>
      </c>
    </row>
    <row r="115" spans="1:14" ht="18.600000000000001" customHeight="1">
      <c r="A115" s="5"/>
      <c r="C115" s="780" t="s">
        <v>1174</v>
      </c>
      <c r="D115" s="780"/>
      <c r="E115" s="508"/>
      <c r="F115" s="508"/>
      <c r="G115" s="508"/>
      <c r="H115" s="192" t="s">
        <v>780</v>
      </c>
      <c r="I115" s="192" t="s">
        <v>780</v>
      </c>
      <c r="J115" s="192" t="s">
        <v>780</v>
      </c>
      <c r="K115" s="192">
        <v>0.46153846153846156</v>
      </c>
      <c r="L115" s="192">
        <v>0.16666666666666666</v>
      </c>
      <c r="M115" s="258">
        <v>0.29629629629629628</v>
      </c>
      <c r="N115" s="258">
        <v>0.16260162601626016</v>
      </c>
    </row>
    <row r="116" spans="1:14" ht="18.600000000000001" customHeight="1">
      <c r="A116" s="5"/>
      <c r="C116" s="780" t="s">
        <v>1175</v>
      </c>
      <c r="D116" s="780"/>
      <c r="E116" s="508"/>
      <c r="F116" s="508"/>
      <c r="G116" s="508"/>
      <c r="H116" s="192" t="s">
        <v>780</v>
      </c>
      <c r="I116" s="192" t="s">
        <v>780</v>
      </c>
      <c r="J116" s="192" t="s">
        <v>780</v>
      </c>
      <c r="K116" s="192">
        <v>0.25</v>
      </c>
      <c r="L116" s="192">
        <v>6.4220183486238536E-2</v>
      </c>
      <c r="M116" s="258">
        <v>0.1111111111111111</v>
      </c>
      <c r="N116" s="258">
        <v>4.5248868778280542E-2</v>
      </c>
    </row>
    <row r="117" spans="1:14" ht="18.600000000000001" customHeight="1">
      <c r="A117" s="5"/>
      <c r="C117" s="780" t="s">
        <v>1176</v>
      </c>
      <c r="D117" s="780"/>
      <c r="E117" s="508"/>
      <c r="F117" s="508"/>
      <c r="G117" s="508"/>
      <c r="H117" s="192" t="s">
        <v>780</v>
      </c>
      <c r="I117" s="192" t="s">
        <v>780</v>
      </c>
      <c r="J117" s="192" t="s">
        <v>780</v>
      </c>
      <c r="K117" s="192">
        <v>0</v>
      </c>
      <c r="L117" s="192">
        <v>3.9215686274509803E-2</v>
      </c>
      <c r="M117" s="258">
        <v>0.08</v>
      </c>
      <c r="N117" s="258">
        <v>0</v>
      </c>
    </row>
    <row r="118" spans="1:14" ht="18.600000000000001" customHeight="1">
      <c r="A118" s="5"/>
      <c r="C118" s="186"/>
      <c r="D118" s="186"/>
      <c r="E118" s="153"/>
      <c r="F118" s="153"/>
      <c r="G118" s="153"/>
      <c r="H118" s="192"/>
      <c r="I118" s="192"/>
      <c r="J118" s="192"/>
      <c r="K118" s="192"/>
      <c r="L118" s="192"/>
      <c r="M118" s="258"/>
      <c r="N118" s="258"/>
    </row>
    <row r="119" spans="1:14" ht="18.600000000000001" customHeight="1">
      <c r="A119" s="5"/>
      <c r="C119" s="778" t="s">
        <v>1186</v>
      </c>
      <c r="D119" s="778"/>
      <c r="E119" s="778"/>
      <c r="F119" s="778"/>
      <c r="G119" s="778"/>
      <c r="H119" s="191">
        <v>0.19897959183673469</v>
      </c>
      <c r="I119" s="191">
        <v>8.6092715231788075E-2</v>
      </c>
      <c r="J119" s="191">
        <v>0.1032258064516129</v>
      </c>
      <c r="K119" s="191">
        <v>0.125</v>
      </c>
      <c r="L119" s="191">
        <v>0.1404494382022472</v>
      </c>
      <c r="M119" s="257">
        <v>9.4444444444444442E-2</v>
      </c>
      <c r="N119" s="257">
        <v>5.7670126874279123E-2</v>
      </c>
    </row>
    <row r="120" spans="1:14" ht="18.600000000000001" customHeight="1">
      <c r="A120" s="5"/>
      <c r="C120" s="779" t="s">
        <v>411</v>
      </c>
      <c r="D120" s="779"/>
      <c r="E120" s="779"/>
      <c r="F120" s="779"/>
      <c r="G120" s="779"/>
      <c r="H120" s="139">
        <v>0.20833333333333334</v>
      </c>
      <c r="I120" s="139">
        <v>8.4112149532710276E-2</v>
      </c>
      <c r="J120" s="139">
        <v>0.11818181818181818</v>
      </c>
      <c r="K120" s="139">
        <v>0.13675213675213677</v>
      </c>
      <c r="L120" s="139">
        <v>0.15873015873015872</v>
      </c>
      <c r="M120" s="137">
        <v>0.1076923076923077</v>
      </c>
      <c r="N120" s="137">
        <v>4.8465266558966075E-2</v>
      </c>
    </row>
    <row r="121" spans="1:14" ht="18.600000000000001" customHeight="1">
      <c r="A121" s="5"/>
      <c r="C121" s="780" t="s">
        <v>1174</v>
      </c>
      <c r="D121" s="780"/>
      <c r="E121" s="508"/>
      <c r="F121" s="508"/>
      <c r="G121" s="508"/>
      <c r="H121" s="192" t="s">
        <v>780</v>
      </c>
      <c r="I121" s="192" t="s">
        <v>780</v>
      </c>
      <c r="J121" s="192" t="s">
        <v>780</v>
      </c>
      <c r="K121" s="192">
        <v>0.4</v>
      </c>
      <c r="L121" s="192">
        <v>0.38095238095238093</v>
      </c>
      <c r="M121" s="258">
        <v>0.33333333333333331</v>
      </c>
      <c r="N121" s="258">
        <v>8.2987551867219914E-2</v>
      </c>
    </row>
    <row r="122" spans="1:14" ht="18.600000000000001" customHeight="1">
      <c r="A122" s="5"/>
      <c r="C122" s="780" t="s">
        <v>1175</v>
      </c>
      <c r="D122" s="780"/>
      <c r="E122" s="508"/>
      <c r="F122" s="508"/>
      <c r="G122" s="508"/>
      <c r="H122" s="192" t="s">
        <v>780</v>
      </c>
      <c r="I122" s="192" t="s">
        <v>780</v>
      </c>
      <c r="J122" s="192" t="s">
        <v>780</v>
      </c>
      <c r="K122" s="192">
        <v>0.12903225806451613</v>
      </c>
      <c r="L122" s="192">
        <v>0.19047619047619047</v>
      </c>
      <c r="M122" s="258">
        <v>8.8235294117647065E-2</v>
      </c>
      <c r="N122" s="258">
        <v>4.538577912254161E-2</v>
      </c>
    </row>
    <row r="123" spans="1:14" ht="18.600000000000001" customHeight="1">
      <c r="A123" s="5"/>
      <c r="C123" s="780" t="s">
        <v>1176</v>
      </c>
      <c r="D123" s="780"/>
      <c r="E123" s="508"/>
      <c r="F123" s="508"/>
      <c r="G123" s="508"/>
      <c r="H123" s="192" t="s">
        <v>780</v>
      </c>
      <c r="I123" s="192" t="s">
        <v>780</v>
      </c>
      <c r="J123" s="192" t="s">
        <v>780</v>
      </c>
      <c r="K123" s="192">
        <v>0.05</v>
      </c>
      <c r="L123" s="192">
        <v>0</v>
      </c>
      <c r="M123" s="258">
        <v>0</v>
      </c>
      <c r="N123" s="258">
        <v>2.976190476190476E-2</v>
      </c>
    </row>
    <row r="124" spans="1:14" ht="18.600000000000001" customHeight="1">
      <c r="A124" s="5"/>
      <c r="C124" s="522"/>
      <c r="D124" s="508"/>
      <c r="E124" s="508"/>
      <c r="F124" s="508"/>
      <c r="G124" s="508"/>
      <c r="H124" s="139"/>
      <c r="I124" s="139"/>
      <c r="J124" s="139"/>
      <c r="K124" s="139"/>
      <c r="L124" s="139"/>
      <c r="M124" s="137"/>
      <c r="N124" s="137"/>
    </row>
    <row r="125" spans="1:14" ht="18.600000000000001" customHeight="1">
      <c r="A125" s="5"/>
      <c r="C125" s="779" t="s">
        <v>412</v>
      </c>
      <c r="D125" s="779"/>
      <c r="E125" s="508"/>
      <c r="F125" s="508"/>
      <c r="G125" s="508"/>
      <c r="H125" s="139">
        <v>0.18421052631578946</v>
      </c>
      <c r="I125" s="139">
        <v>9.0909090909090912E-2</v>
      </c>
      <c r="J125" s="139">
        <v>6.6666666666666666E-2</v>
      </c>
      <c r="K125" s="139">
        <v>9.8039215686274508E-2</v>
      </c>
      <c r="L125" s="139">
        <v>9.6153846153846159E-2</v>
      </c>
      <c r="M125" s="137">
        <v>0.06</v>
      </c>
      <c r="N125" s="137">
        <v>8.0808080808080815E-2</v>
      </c>
    </row>
    <row r="126" spans="1:14" ht="18.600000000000001" customHeight="1">
      <c r="A126" s="5"/>
      <c r="C126" s="780" t="s">
        <v>1174</v>
      </c>
      <c r="D126" s="780"/>
      <c r="E126" s="508"/>
      <c r="F126" s="508"/>
      <c r="G126" s="508"/>
      <c r="H126" s="192" t="s">
        <v>780</v>
      </c>
      <c r="I126" s="192" t="s">
        <v>780</v>
      </c>
      <c r="J126" s="192" t="s">
        <v>780</v>
      </c>
      <c r="K126" s="192">
        <v>0.14285714285714285</v>
      </c>
      <c r="L126" s="192">
        <v>0.125</v>
      </c>
      <c r="M126" s="258">
        <v>0.125</v>
      </c>
      <c r="N126" s="258">
        <v>0.12820512820512822</v>
      </c>
    </row>
    <row r="127" spans="1:14" ht="18.600000000000001" customHeight="1">
      <c r="A127" s="5"/>
      <c r="C127" s="780" t="s">
        <v>1175</v>
      </c>
      <c r="D127" s="780"/>
      <c r="E127" s="508"/>
      <c r="F127" s="508"/>
      <c r="G127" s="508"/>
      <c r="H127" s="192" t="s">
        <v>780</v>
      </c>
      <c r="I127" s="192" t="s">
        <v>780</v>
      </c>
      <c r="J127" s="192" t="s">
        <v>780</v>
      </c>
      <c r="K127" s="192">
        <v>0.14285714285714285</v>
      </c>
      <c r="L127" s="192">
        <v>0.14285714285714285</v>
      </c>
      <c r="M127" s="258">
        <v>7.1428571428571425E-2</v>
      </c>
      <c r="N127" s="258">
        <v>0.10135135135135134</v>
      </c>
    </row>
    <row r="128" spans="1:14" ht="18.600000000000001" customHeight="1">
      <c r="A128" s="5"/>
      <c r="C128" s="780" t="s">
        <v>1176</v>
      </c>
      <c r="D128" s="780"/>
      <c r="E128" s="508"/>
      <c r="F128" s="508"/>
      <c r="G128" s="508"/>
      <c r="H128" s="192" t="s">
        <v>780</v>
      </c>
      <c r="I128" s="192" t="s">
        <v>780</v>
      </c>
      <c r="J128" s="192" t="s">
        <v>780</v>
      </c>
      <c r="K128" s="192">
        <v>0</v>
      </c>
      <c r="L128" s="192">
        <v>0</v>
      </c>
      <c r="M128" s="258">
        <v>0</v>
      </c>
      <c r="N128" s="258">
        <v>0</v>
      </c>
    </row>
    <row r="129" spans="1:14" ht="18.600000000000001" customHeight="1">
      <c r="A129" s="5"/>
      <c r="C129" s="523"/>
      <c r="D129" s="523"/>
      <c r="E129" s="508"/>
      <c r="F129" s="508"/>
      <c r="G129" s="508"/>
      <c r="H129" s="192"/>
      <c r="I129" s="192"/>
      <c r="J129" s="192"/>
      <c r="K129" s="192"/>
      <c r="L129" s="192"/>
      <c r="M129" s="258"/>
      <c r="N129" s="258"/>
    </row>
    <row r="130" spans="1:14" ht="18.600000000000001" customHeight="1">
      <c r="A130" s="5"/>
      <c r="C130" s="778" t="s">
        <v>1187</v>
      </c>
      <c r="D130" s="778"/>
      <c r="E130" s="778"/>
      <c r="F130" s="778"/>
      <c r="G130" s="778"/>
      <c r="H130" s="191">
        <v>0.1</v>
      </c>
      <c r="I130" s="191">
        <v>5.1744885679903728E-2</v>
      </c>
      <c r="J130" s="191">
        <v>0.1853035143769968</v>
      </c>
      <c r="K130" s="191">
        <v>9.8018769551616272E-2</v>
      </c>
      <c r="L130" s="191">
        <v>6.9414316702819959E-2</v>
      </c>
      <c r="M130" s="257">
        <v>6.1997703788748568E-2</v>
      </c>
      <c r="N130" s="257">
        <v>6.2002807674309782E-2</v>
      </c>
    </row>
    <row r="131" spans="1:14" ht="18.600000000000001" customHeight="1">
      <c r="A131" s="5"/>
      <c r="C131" s="779" t="s">
        <v>411</v>
      </c>
      <c r="D131" s="779"/>
      <c r="E131" s="779"/>
      <c r="F131" s="779"/>
      <c r="G131" s="779"/>
      <c r="H131" s="139">
        <v>9.8901098901098897E-2</v>
      </c>
      <c r="I131" s="139">
        <v>4.6948356807511735E-2</v>
      </c>
      <c r="J131" s="139">
        <v>0.1989100817438692</v>
      </c>
      <c r="K131" s="139">
        <v>7.7956989247311828E-2</v>
      </c>
      <c r="L131" s="139">
        <v>5.9322033898305086E-2</v>
      </c>
      <c r="M131" s="137">
        <v>5.2552552552552555E-2</v>
      </c>
      <c r="N131" s="137">
        <v>5.468631323104968E-2</v>
      </c>
    </row>
    <row r="132" spans="1:14" ht="18.600000000000001" customHeight="1">
      <c r="A132" s="5"/>
      <c r="C132" s="780" t="s">
        <v>1174</v>
      </c>
      <c r="D132" s="780"/>
      <c r="E132" s="508"/>
      <c r="F132" s="508"/>
      <c r="G132" s="508"/>
      <c r="H132" s="192" t="s">
        <v>780</v>
      </c>
      <c r="I132" s="192" t="s">
        <v>780</v>
      </c>
      <c r="J132" s="192" t="s">
        <v>780</v>
      </c>
      <c r="K132" s="192">
        <v>0.19708029197080293</v>
      </c>
      <c r="L132" s="192">
        <v>0.16216216216216217</v>
      </c>
      <c r="M132" s="258">
        <v>0.20253164556962025</v>
      </c>
      <c r="N132" s="258">
        <v>0.17759562841530055</v>
      </c>
    </row>
    <row r="133" spans="1:14" ht="18.600000000000001" customHeight="1">
      <c r="A133" s="5"/>
      <c r="C133" s="780" t="s">
        <v>1175</v>
      </c>
      <c r="D133" s="780"/>
      <c r="E133" s="508"/>
      <c r="F133" s="508"/>
      <c r="G133" s="508"/>
      <c r="H133" s="192" t="s">
        <v>780</v>
      </c>
      <c r="I133" s="192" t="s">
        <v>780</v>
      </c>
      <c r="J133" s="192" t="s">
        <v>780</v>
      </c>
      <c r="K133" s="192">
        <v>5.5118110236220472E-2</v>
      </c>
      <c r="L133" s="192">
        <v>4.4897959183673466E-2</v>
      </c>
      <c r="M133" s="258">
        <v>2.8806584362139918E-2</v>
      </c>
      <c r="N133" s="258">
        <v>4.3786488740617177E-2</v>
      </c>
    </row>
    <row r="134" spans="1:14" ht="18.600000000000001" customHeight="1">
      <c r="A134" s="5"/>
      <c r="C134" s="780" t="s">
        <v>1176</v>
      </c>
      <c r="D134" s="780"/>
      <c r="E134" s="508"/>
      <c r="F134" s="508"/>
      <c r="G134" s="508"/>
      <c r="H134" s="192" t="s">
        <v>780</v>
      </c>
      <c r="I134" s="192" t="s">
        <v>780</v>
      </c>
      <c r="J134" s="192" t="s">
        <v>780</v>
      </c>
      <c r="K134" s="192">
        <v>3.0303030303030304E-2</v>
      </c>
      <c r="L134" s="192">
        <v>1.8691588785046728E-2</v>
      </c>
      <c r="M134" s="258">
        <v>4.9504950495049507E-2</v>
      </c>
      <c r="N134" s="258">
        <v>1.893939393939394E-2</v>
      </c>
    </row>
    <row r="135" spans="1:14" ht="18.600000000000001" customHeight="1">
      <c r="A135" s="5"/>
      <c r="C135" s="522"/>
      <c r="D135" s="508"/>
      <c r="E135" s="508"/>
      <c r="F135" s="508"/>
      <c r="G135" s="508"/>
      <c r="H135" s="139"/>
      <c r="I135" s="139"/>
      <c r="J135" s="139"/>
      <c r="K135" s="139"/>
      <c r="L135" s="139"/>
      <c r="M135" s="137"/>
      <c r="N135" s="137"/>
    </row>
    <row r="136" spans="1:14" ht="18.600000000000001" customHeight="1">
      <c r="A136" s="5"/>
      <c r="C136" s="779" t="s">
        <v>412</v>
      </c>
      <c r="D136" s="779"/>
      <c r="E136" s="508"/>
      <c r="F136" s="508"/>
      <c r="G136" s="508"/>
      <c r="H136" s="139">
        <v>0.10362694300518134</v>
      </c>
      <c r="I136" s="139">
        <v>6.7708333333333329E-2</v>
      </c>
      <c r="J136" s="139">
        <v>0.13658536585365855</v>
      </c>
      <c r="K136" s="139">
        <v>0.16438356164383561</v>
      </c>
      <c r="L136" s="139">
        <v>0.10280373831775701</v>
      </c>
      <c r="M136" s="137">
        <v>9.2682926829268292E-2</v>
      </c>
      <c r="N136" s="137">
        <v>8.6513994910941472E-2</v>
      </c>
    </row>
    <row r="137" spans="1:14" ht="18.600000000000001" customHeight="1">
      <c r="A137" s="5"/>
      <c r="C137" s="780" t="s">
        <v>1174</v>
      </c>
      <c r="D137" s="780"/>
      <c r="E137" s="508"/>
      <c r="F137" s="508"/>
      <c r="G137" s="508"/>
      <c r="H137" s="192" t="s">
        <v>780</v>
      </c>
      <c r="I137" s="192" t="s">
        <v>780</v>
      </c>
      <c r="J137" s="192" t="s">
        <v>780</v>
      </c>
      <c r="K137" s="192">
        <v>0.3048780487804878</v>
      </c>
      <c r="L137" s="192">
        <v>0.1891891891891892</v>
      </c>
      <c r="M137" s="258">
        <v>0.16393442622950818</v>
      </c>
      <c r="N137" s="258">
        <v>0.24193548387096772</v>
      </c>
    </row>
    <row r="138" spans="1:14" ht="18.600000000000001" customHeight="1">
      <c r="A138" s="5"/>
      <c r="C138" s="780" t="s">
        <v>1175</v>
      </c>
      <c r="D138" s="780"/>
      <c r="E138" s="508"/>
      <c r="F138" s="508"/>
      <c r="G138" s="508"/>
      <c r="H138" s="192" t="s">
        <v>780</v>
      </c>
      <c r="I138" s="192" t="s">
        <v>780</v>
      </c>
      <c r="J138" s="192" t="s">
        <v>780</v>
      </c>
      <c r="K138" s="192">
        <v>8.3333333333333329E-2</v>
      </c>
      <c r="L138" s="192">
        <v>6.0150375939849621E-2</v>
      </c>
      <c r="M138" s="258">
        <v>6.569343065693431E-2</v>
      </c>
      <c r="N138" s="258">
        <v>3.6683785766691117E-2</v>
      </c>
    </row>
    <row r="139" spans="1:14" ht="18.600000000000001" customHeight="1">
      <c r="A139" s="5"/>
      <c r="C139" s="780" t="s">
        <v>1176</v>
      </c>
      <c r="D139" s="780"/>
      <c r="E139" s="508"/>
      <c r="F139" s="508"/>
      <c r="G139" s="508"/>
      <c r="H139" s="192" t="s">
        <v>780</v>
      </c>
      <c r="I139" s="192" t="s">
        <v>780</v>
      </c>
      <c r="J139" s="192" t="s">
        <v>780</v>
      </c>
      <c r="K139" s="192">
        <v>0</v>
      </c>
      <c r="L139" s="192">
        <v>0</v>
      </c>
      <c r="M139" s="258">
        <v>0</v>
      </c>
      <c r="N139" s="258">
        <v>0</v>
      </c>
    </row>
    <row r="140" spans="1:14" ht="18.600000000000001" customHeight="1">
      <c r="A140" s="5"/>
      <c r="C140" s="186"/>
      <c r="D140" s="186"/>
      <c r="E140" s="153"/>
      <c r="F140" s="153"/>
      <c r="G140" s="153"/>
      <c r="H140" s="192"/>
      <c r="I140" s="192"/>
      <c r="J140" s="192"/>
      <c r="K140" s="192"/>
      <c r="L140" s="192"/>
      <c r="M140" s="258"/>
      <c r="N140" s="258"/>
    </row>
    <row r="141" spans="1:14" ht="18.600000000000001" customHeight="1">
      <c r="A141" s="5"/>
      <c r="C141" s="786" t="s">
        <v>1188</v>
      </c>
      <c r="D141" s="786"/>
      <c r="E141" s="786"/>
      <c r="F141" s="786"/>
      <c r="G141" s="786"/>
      <c r="H141" s="191">
        <v>0.23232323232323232</v>
      </c>
      <c r="I141" s="191">
        <v>0.37106918238993708</v>
      </c>
      <c r="J141" s="191">
        <v>0.18131868131868131</v>
      </c>
      <c r="K141" s="191">
        <v>0.25821596244131456</v>
      </c>
      <c r="L141" s="191">
        <v>0.28755364806866951</v>
      </c>
      <c r="M141" s="257">
        <v>0.13392857142857142</v>
      </c>
      <c r="N141" s="257">
        <v>0.16754850088183421</v>
      </c>
    </row>
    <row r="142" spans="1:14" ht="18.600000000000001" customHeight="1">
      <c r="A142" s="5"/>
      <c r="C142" s="779" t="s">
        <v>411</v>
      </c>
      <c r="D142" s="779"/>
      <c r="E142" s="779"/>
      <c r="F142" s="779"/>
      <c r="G142" s="779"/>
      <c r="H142" s="139">
        <v>0.19047619047619047</v>
      </c>
      <c r="I142" s="139">
        <v>0.32432432432432434</v>
      </c>
      <c r="J142" s="139">
        <v>0.18604651162790697</v>
      </c>
      <c r="K142" s="139">
        <v>0.25663716814159293</v>
      </c>
      <c r="L142" s="139">
        <v>0.21238938053097345</v>
      </c>
      <c r="M142" s="137">
        <v>0.13636363636363635</v>
      </c>
      <c r="N142" s="137">
        <v>0.17241379310344826</v>
      </c>
    </row>
    <row r="143" spans="1:14" ht="18.600000000000001" customHeight="1">
      <c r="A143" s="5"/>
      <c r="C143" s="780" t="s">
        <v>1174</v>
      </c>
      <c r="D143" s="780"/>
      <c r="E143" s="508"/>
      <c r="F143" s="508"/>
      <c r="G143" s="508"/>
      <c r="H143" s="192" t="s">
        <v>780</v>
      </c>
      <c r="I143" s="192" t="s">
        <v>780</v>
      </c>
      <c r="J143" s="192" t="s">
        <v>780</v>
      </c>
      <c r="K143" s="192">
        <v>0.4</v>
      </c>
      <c r="L143" s="192">
        <v>0.27777777777777779</v>
      </c>
      <c r="M143" s="258">
        <v>0.21428571428571427</v>
      </c>
      <c r="N143" s="258">
        <v>0.45751633986928103</v>
      </c>
    </row>
    <row r="144" spans="1:14" ht="18.600000000000001" customHeight="1">
      <c r="A144" s="5"/>
      <c r="C144" s="780" t="s">
        <v>1175</v>
      </c>
      <c r="D144" s="780"/>
      <c r="E144" s="508"/>
      <c r="F144" s="508"/>
      <c r="G144" s="508"/>
      <c r="H144" s="192" t="s">
        <v>780</v>
      </c>
      <c r="I144" s="192" t="s">
        <v>780</v>
      </c>
      <c r="J144" s="192" t="s">
        <v>780</v>
      </c>
      <c r="K144" s="192">
        <v>0.22666666666666666</v>
      </c>
      <c r="L144" s="192">
        <v>0.22500000000000001</v>
      </c>
      <c r="M144" s="258">
        <v>0.1111111111111111</v>
      </c>
      <c r="N144" s="258">
        <v>0.14608233731739709</v>
      </c>
    </row>
    <row r="145" spans="1:16" ht="18.600000000000001" customHeight="1">
      <c r="A145" s="5"/>
      <c r="C145" s="780" t="s">
        <v>1176</v>
      </c>
      <c r="D145" s="780"/>
      <c r="E145" s="508"/>
      <c r="F145" s="508"/>
      <c r="G145" s="508"/>
      <c r="H145" s="192" t="s">
        <v>780</v>
      </c>
      <c r="I145" s="192" t="s">
        <v>780</v>
      </c>
      <c r="J145" s="192" t="s">
        <v>780</v>
      </c>
      <c r="K145" s="192">
        <v>0.22222222222222221</v>
      </c>
      <c r="L145" s="192">
        <v>6.6666666666666666E-2</v>
      </c>
      <c r="M145" s="258">
        <v>0.2</v>
      </c>
      <c r="N145" s="258">
        <v>5.10204081632653E-2</v>
      </c>
    </row>
    <row r="146" spans="1:16" ht="18.600000000000001" customHeight="1">
      <c r="A146" s="5"/>
      <c r="C146" s="522"/>
      <c r="D146" s="508"/>
      <c r="E146" s="508"/>
      <c r="F146" s="508"/>
      <c r="G146" s="508"/>
      <c r="H146" s="139"/>
      <c r="I146" s="139"/>
      <c r="J146" s="139"/>
      <c r="K146" s="139"/>
      <c r="L146" s="139"/>
      <c r="M146" s="137"/>
      <c r="N146" s="137"/>
    </row>
    <row r="147" spans="1:16" ht="18.600000000000001" customHeight="1">
      <c r="A147" s="5"/>
      <c r="C147" s="779" t="s">
        <v>412</v>
      </c>
      <c r="D147" s="779"/>
      <c r="E147" s="508"/>
      <c r="F147" s="508"/>
      <c r="G147" s="508"/>
      <c r="H147" s="139">
        <v>0.34375</v>
      </c>
      <c r="I147" s="139">
        <v>0.77777777777777779</v>
      </c>
      <c r="J147" s="139">
        <v>0.24637681159420291</v>
      </c>
      <c r="K147" s="139">
        <v>0.26</v>
      </c>
      <c r="L147" s="139">
        <v>0.35833333333333334</v>
      </c>
      <c r="M147" s="137">
        <v>0.13157894736842105</v>
      </c>
      <c r="N147" s="137">
        <v>0.16295025728987994</v>
      </c>
    </row>
    <row r="148" spans="1:16" ht="18.600000000000001" customHeight="1">
      <c r="A148" s="5"/>
      <c r="C148" s="780" t="s">
        <v>1174</v>
      </c>
      <c r="D148" s="780"/>
      <c r="E148" s="508"/>
      <c r="F148" s="508"/>
      <c r="G148" s="508"/>
      <c r="H148" s="192" t="s">
        <v>780</v>
      </c>
      <c r="I148" s="192" t="s">
        <v>780</v>
      </c>
      <c r="J148" s="192" t="s">
        <v>780</v>
      </c>
      <c r="K148" s="192">
        <v>0.4</v>
      </c>
      <c r="L148" s="192">
        <v>0.72727272727272729</v>
      </c>
      <c r="M148" s="258">
        <v>0.33333333333333331</v>
      </c>
      <c r="N148" s="258">
        <v>0.29411764705882354</v>
      </c>
    </row>
    <row r="149" spans="1:16" ht="18.600000000000001" customHeight="1">
      <c r="A149" s="5"/>
      <c r="C149" s="780" t="s">
        <v>1175</v>
      </c>
      <c r="D149" s="780"/>
      <c r="E149" s="508"/>
      <c r="F149" s="508"/>
      <c r="G149" s="508"/>
      <c r="H149" s="192" t="s">
        <v>780</v>
      </c>
      <c r="I149" s="192" t="s">
        <v>780</v>
      </c>
      <c r="J149" s="192" t="s">
        <v>780</v>
      </c>
      <c r="K149" s="192">
        <v>0.23076923076923078</v>
      </c>
      <c r="L149" s="192">
        <v>0.28723404255319152</v>
      </c>
      <c r="M149" s="258">
        <v>0.10112359550561797</v>
      </c>
      <c r="N149" s="258">
        <v>0.13129102844638948</v>
      </c>
    </row>
    <row r="150" spans="1:16" ht="18.600000000000001" customHeight="1">
      <c r="A150" s="5"/>
      <c r="C150" s="780" t="s">
        <v>1176</v>
      </c>
      <c r="D150" s="780"/>
      <c r="E150" s="508"/>
      <c r="F150" s="508"/>
      <c r="G150" s="508"/>
      <c r="H150" s="192" t="s">
        <v>780</v>
      </c>
      <c r="I150" s="192" t="s">
        <v>780</v>
      </c>
      <c r="J150" s="192" t="s">
        <v>780</v>
      </c>
      <c r="K150" s="192">
        <v>0</v>
      </c>
      <c r="L150" s="192">
        <v>0</v>
      </c>
      <c r="M150" s="258">
        <v>0</v>
      </c>
      <c r="N150" s="258">
        <v>0.24390243902439027</v>
      </c>
    </row>
    <row r="151" spans="1:16" ht="18.600000000000001" customHeight="1">
      <c r="A151" s="5"/>
      <c r="C151" s="186"/>
      <c r="D151" s="186"/>
      <c r="E151" s="153"/>
      <c r="F151" s="153"/>
      <c r="G151" s="153"/>
      <c r="H151" s="192"/>
      <c r="I151" s="192"/>
      <c r="J151" s="192"/>
      <c r="K151" s="192"/>
      <c r="L151" s="192"/>
      <c r="M151" s="258"/>
      <c r="N151" s="18"/>
    </row>
    <row r="152" spans="1:16" ht="18.600000000000001" customHeight="1">
      <c r="A152" s="5"/>
      <c r="C152" s="186"/>
      <c r="D152" s="186"/>
      <c r="E152" s="153"/>
      <c r="F152" s="153"/>
      <c r="G152" s="153"/>
      <c r="H152" s="189"/>
      <c r="I152" s="189"/>
      <c r="J152" s="189"/>
      <c r="K152" s="189"/>
      <c r="L152" s="189"/>
      <c r="M152" s="189"/>
      <c r="N152" s="18"/>
    </row>
    <row r="153" spans="1:16" ht="18.600000000000001" customHeight="1">
      <c r="A153" s="5"/>
      <c r="C153" s="186"/>
      <c r="D153" s="186"/>
      <c r="E153" s="153"/>
      <c r="F153" s="153"/>
      <c r="G153" s="153"/>
      <c r="H153" s="189"/>
      <c r="I153" s="189"/>
      <c r="J153" s="189"/>
      <c r="K153" s="189"/>
      <c r="L153" s="189"/>
      <c r="M153" s="118"/>
      <c r="N153" s="18"/>
    </row>
    <row r="154" spans="1:16" ht="44.25" customHeight="1">
      <c r="A154" s="5"/>
      <c r="C154" s="769" t="s">
        <v>1189</v>
      </c>
      <c r="D154" s="769"/>
      <c r="E154" s="769"/>
      <c r="F154" s="769"/>
      <c r="G154" s="769"/>
      <c r="H154" s="584">
        <v>2019</v>
      </c>
      <c r="I154" s="584">
        <v>2020</v>
      </c>
      <c r="J154" s="584">
        <v>2021</v>
      </c>
      <c r="K154" s="584">
        <v>2022</v>
      </c>
      <c r="L154" s="584">
        <v>2023</v>
      </c>
      <c r="M154" s="584">
        <v>2024</v>
      </c>
      <c r="N154" s="584">
        <v>2025</v>
      </c>
    </row>
    <row r="155" spans="1:16" ht="18.600000000000001" customHeight="1">
      <c r="A155" s="5"/>
      <c r="C155" s="97"/>
      <c r="D155" s="97"/>
      <c r="E155" s="97"/>
      <c r="F155" s="97"/>
      <c r="G155" s="97"/>
      <c r="H155" s="97"/>
      <c r="I155" s="97"/>
      <c r="J155" s="97"/>
      <c r="K155" s="97"/>
      <c r="L155" s="97"/>
      <c r="M155" s="188"/>
      <c r="N155" s="18"/>
    </row>
    <row r="156" spans="1:16" ht="18.600000000000001" customHeight="1">
      <c r="A156" s="5"/>
      <c r="C156" s="778" t="s">
        <v>1190</v>
      </c>
      <c r="D156" s="778"/>
      <c r="E156" s="778"/>
      <c r="F156" s="778"/>
      <c r="G156" s="778"/>
      <c r="H156" s="148">
        <v>676</v>
      </c>
      <c r="I156" s="148">
        <v>446</v>
      </c>
      <c r="J156" s="148">
        <v>501</v>
      </c>
      <c r="K156" s="148">
        <v>541</v>
      </c>
      <c r="L156" s="148">
        <f>L157+L162</f>
        <v>642</v>
      </c>
      <c r="M156" s="148">
        <v>660</v>
      </c>
      <c r="N156" s="148">
        <f t="shared" ref="N156" si="21">N157+N162</f>
        <v>833</v>
      </c>
      <c r="P156" s="253"/>
    </row>
    <row r="157" spans="1:16" ht="18.600000000000001" customHeight="1">
      <c r="A157" s="5"/>
      <c r="C157" s="779" t="s">
        <v>411</v>
      </c>
      <c r="D157" s="779"/>
      <c r="E157" s="779"/>
      <c r="F157" s="779"/>
      <c r="G157" s="779"/>
      <c r="H157" s="118">
        <v>457</v>
      </c>
      <c r="I157" s="118">
        <v>292</v>
      </c>
      <c r="J157" s="118">
        <v>376</v>
      </c>
      <c r="K157" s="118">
        <v>386</v>
      </c>
      <c r="L157" s="118">
        <f>SUM(L158:L160)</f>
        <v>467</v>
      </c>
      <c r="M157" s="118">
        <v>457</v>
      </c>
      <c r="N157" s="118">
        <f t="shared" ref="N157" si="22">SUM(N158:N160)</f>
        <v>548</v>
      </c>
      <c r="O157" s="390"/>
      <c r="P157" s="253"/>
    </row>
    <row r="158" spans="1:16" ht="18.600000000000001" customHeight="1">
      <c r="A158" s="5"/>
      <c r="C158" s="780" t="s">
        <v>1174</v>
      </c>
      <c r="D158" s="780"/>
      <c r="E158" s="508"/>
      <c r="F158" s="508"/>
      <c r="G158" s="508"/>
      <c r="H158" s="189">
        <v>58</v>
      </c>
      <c r="I158" s="189">
        <v>48</v>
      </c>
      <c r="J158" s="189">
        <v>66</v>
      </c>
      <c r="K158" s="189">
        <v>73</v>
      </c>
      <c r="L158" s="189">
        <v>61</v>
      </c>
      <c r="M158" s="567">
        <v>66</v>
      </c>
      <c r="N158" s="567">
        <v>83</v>
      </c>
      <c r="P158" s="253"/>
    </row>
    <row r="159" spans="1:16" ht="18.600000000000001" customHeight="1">
      <c r="A159" s="5"/>
      <c r="C159" s="780" t="s">
        <v>1175</v>
      </c>
      <c r="D159" s="780"/>
      <c r="E159" s="508"/>
      <c r="F159" s="508"/>
      <c r="G159" s="508"/>
      <c r="H159" s="189">
        <v>221</v>
      </c>
      <c r="I159" s="189">
        <v>129</v>
      </c>
      <c r="J159" s="189">
        <v>191</v>
      </c>
      <c r="K159" s="189">
        <v>214</v>
      </c>
      <c r="L159" s="189">
        <v>267</v>
      </c>
      <c r="M159" s="567">
        <v>233</v>
      </c>
      <c r="N159" s="567">
        <v>264</v>
      </c>
      <c r="P159" s="253"/>
    </row>
    <row r="160" spans="1:16" ht="18.600000000000001" customHeight="1">
      <c r="A160" s="5"/>
      <c r="C160" s="780" t="s">
        <v>1176</v>
      </c>
      <c r="D160" s="780"/>
      <c r="E160" s="508"/>
      <c r="F160" s="508"/>
      <c r="G160" s="508"/>
      <c r="H160" s="189">
        <v>178</v>
      </c>
      <c r="I160" s="189">
        <v>115</v>
      </c>
      <c r="J160" s="189">
        <v>119</v>
      </c>
      <c r="K160" s="189">
        <v>99</v>
      </c>
      <c r="L160" s="189">
        <v>139</v>
      </c>
      <c r="M160" s="567">
        <v>158</v>
      </c>
      <c r="N160" s="567">
        <v>201</v>
      </c>
      <c r="P160" s="253"/>
    </row>
    <row r="161" spans="1:16" ht="18.600000000000001" customHeight="1">
      <c r="A161" s="5"/>
      <c r="C161" s="522"/>
      <c r="D161" s="508"/>
      <c r="E161" s="508"/>
      <c r="F161" s="508"/>
      <c r="G161" s="508"/>
      <c r="H161" s="118"/>
      <c r="I161" s="118"/>
      <c r="J161" s="118"/>
      <c r="K161" s="118"/>
      <c r="L161" s="118"/>
      <c r="M161" s="118"/>
      <c r="N161" s="118"/>
    </row>
    <row r="162" spans="1:16" ht="18.600000000000001" customHeight="1">
      <c r="A162" s="5"/>
      <c r="C162" s="779" t="s">
        <v>412</v>
      </c>
      <c r="D162" s="779"/>
      <c r="E162" s="508"/>
      <c r="F162" s="508"/>
      <c r="G162" s="508"/>
      <c r="H162" s="118">
        <v>219</v>
      </c>
      <c r="I162" s="118">
        <v>154</v>
      </c>
      <c r="J162" s="118">
        <v>125</v>
      </c>
      <c r="K162" s="118">
        <v>155</v>
      </c>
      <c r="L162" s="118">
        <f>SUM(L163:L165)</f>
        <v>175</v>
      </c>
      <c r="M162" s="118">
        <v>203</v>
      </c>
      <c r="N162" s="118">
        <f t="shared" ref="N162" si="23">SUM(N163:N165)</f>
        <v>285</v>
      </c>
      <c r="P162" s="253"/>
    </row>
    <row r="163" spans="1:16" ht="18.600000000000001" customHeight="1">
      <c r="A163" s="5"/>
      <c r="C163" s="780" t="s">
        <v>1174</v>
      </c>
      <c r="D163" s="780"/>
      <c r="E163" s="508"/>
      <c r="F163" s="508"/>
      <c r="G163" s="508"/>
      <c r="H163" s="189">
        <v>61</v>
      </c>
      <c r="I163" s="189">
        <v>34</v>
      </c>
      <c r="J163" s="189">
        <v>42</v>
      </c>
      <c r="K163" s="189">
        <v>51</v>
      </c>
      <c r="L163" s="189">
        <v>53</v>
      </c>
      <c r="M163" s="567">
        <v>55</v>
      </c>
      <c r="N163" s="567">
        <v>63</v>
      </c>
      <c r="P163" s="253"/>
    </row>
    <row r="164" spans="1:16" ht="18.600000000000001" customHeight="1">
      <c r="A164" s="5"/>
      <c r="C164" s="780" t="s">
        <v>1175</v>
      </c>
      <c r="D164" s="780"/>
      <c r="E164" s="508"/>
      <c r="F164" s="508"/>
      <c r="G164" s="508"/>
      <c r="H164" s="189">
        <v>121</v>
      </c>
      <c r="I164" s="189">
        <v>90</v>
      </c>
      <c r="J164" s="189">
        <v>76</v>
      </c>
      <c r="K164" s="189">
        <v>92</v>
      </c>
      <c r="L164" s="189">
        <v>117</v>
      </c>
      <c r="M164" s="567">
        <v>130</v>
      </c>
      <c r="N164" s="567">
        <v>182</v>
      </c>
      <c r="P164" s="253"/>
    </row>
    <row r="165" spans="1:16" ht="18.600000000000001" customHeight="1">
      <c r="A165" s="5"/>
      <c r="C165" s="780" t="s">
        <v>1176</v>
      </c>
      <c r="D165" s="780"/>
      <c r="E165" s="508"/>
      <c r="F165" s="508"/>
      <c r="G165" s="508"/>
      <c r="H165" s="189">
        <v>37</v>
      </c>
      <c r="I165" s="189">
        <v>30</v>
      </c>
      <c r="J165" s="189">
        <v>7</v>
      </c>
      <c r="K165" s="189">
        <v>12</v>
      </c>
      <c r="L165" s="189">
        <v>5</v>
      </c>
      <c r="M165" s="567">
        <v>18</v>
      </c>
      <c r="N165" s="567">
        <v>40</v>
      </c>
      <c r="P165" s="253"/>
    </row>
    <row r="166" spans="1:16" ht="18.600000000000001" customHeight="1">
      <c r="A166" s="5"/>
      <c r="C166" s="524"/>
      <c r="D166" s="524"/>
      <c r="E166" s="524"/>
      <c r="F166" s="524"/>
      <c r="G166" s="524"/>
      <c r="H166" s="118"/>
      <c r="I166" s="118"/>
      <c r="J166" s="118"/>
      <c r="K166" s="118"/>
      <c r="L166" s="118"/>
      <c r="M166" s="118"/>
      <c r="N166" s="118"/>
    </row>
    <row r="167" spans="1:16" ht="18.600000000000001" customHeight="1">
      <c r="A167" s="5"/>
      <c r="C167" s="778" t="s">
        <v>1191</v>
      </c>
      <c r="D167" s="778"/>
      <c r="E167" s="778"/>
      <c r="F167" s="778"/>
      <c r="G167" s="778"/>
      <c r="H167" s="148">
        <v>491</v>
      </c>
      <c r="I167" s="148">
        <v>288</v>
      </c>
      <c r="J167" s="148">
        <v>335</v>
      </c>
      <c r="K167" s="148">
        <v>354</v>
      </c>
      <c r="L167" s="148">
        <f>L168+L173</f>
        <v>412</v>
      </c>
      <c r="M167" s="148">
        <v>442</v>
      </c>
      <c r="N167" s="148">
        <f t="shared" ref="N167" si="24">N168+N173</f>
        <v>561</v>
      </c>
      <c r="P167" s="253"/>
    </row>
    <row r="168" spans="1:16" ht="18.600000000000001" customHeight="1">
      <c r="A168" s="5"/>
      <c r="C168" s="779" t="s">
        <v>411</v>
      </c>
      <c r="D168" s="779"/>
      <c r="E168" s="779"/>
      <c r="F168" s="779"/>
      <c r="G168" s="779"/>
      <c r="H168" s="126">
        <v>334</v>
      </c>
      <c r="I168" s="118">
        <v>199</v>
      </c>
      <c r="J168" s="118">
        <v>248</v>
      </c>
      <c r="K168" s="118">
        <v>250</v>
      </c>
      <c r="L168" s="118">
        <f>SUM(L169:L171)</f>
        <v>299</v>
      </c>
      <c r="M168" s="118">
        <v>305</v>
      </c>
      <c r="N168" s="118">
        <f t="shared" ref="N168" si="25">SUM(N169:N171)</f>
        <v>375</v>
      </c>
    </row>
    <row r="169" spans="1:16" ht="18.600000000000001" customHeight="1">
      <c r="A169" s="5"/>
      <c r="C169" s="780" t="s">
        <v>1174</v>
      </c>
      <c r="D169" s="780"/>
      <c r="E169" s="508"/>
      <c r="F169" s="508"/>
      <c r="G169" s="508"/>
      <c r="H169" s="190">
        <v>40</v>
      </c>
      <c r="I169" s="190">
        <v>28</v>
      </c>
      <c r="J169" s="190">
        <v>47</v>
      </c>
      <c r="K169" s="190">
        <v>43</v>
      </c>
      <c r="L169" s="189">
        <v>40</v>
      </c>
      <c r="M169" s="567">
        <v>37</v>
      </c>
      <c r="N169" s="567">
        <v>51</v>
      </c>
    </row>
    <row r="170" spans="1:16" ht="18.600000000000001" customHeight="1">
      <c r="A170" s="5"/>
      <c r="C170" s="780" t="s">
        <v>1175</v>
      </c>
      <c r="D170" s="780"/>
      <c r="E170" s="508"/>
      <c r="F170" s="508"/>
      <c r="G170" s="508"/>
      <c r="H170" s="190">
        <v>160</v>
      </c>
      <c r="I170" s="190">
        <v>85</v>
      </c>
      <c r="J170" s="190">
        <v>118</v>
      </c>
      <c r="K170" s="190">
        <v>140</v>
      </c>
      <c r="L170" s="189">
        <v>165</v>
      </c>
      <c r="M170" s="567">
        <v>164</v>
      </c>
      <c r="N170" s="567">
        <v>173</v>
      </c>
    </row>
    <row r="171" spans="1:16" ht="18.600000000000001" customHeight="1">
      <c r="A171" s="5"/>
      <c r="C171" s="780" t="s">
        <v>1176</v>
      </c>
      <c r="D171" s="780"/>
      <c r="E171" s="508"/>
      <c r="F171" s="508"/>
      <c r="G171" s="508"/>
      <c r="H171" s="190">
        <v>134</v>
      </c>
      <c r="I171" s="190">
        <v>86</v>
      </c>
      <c r="J171" s="190">
        <v>83</v>
      </c>
      <c r="K171" s="190">
        <v>67</v>
      </c>
      <c r="L171" s="189">
        <v>94</v>
      </c>
      <c r="M171" s="567">
        <v>104</v>
      </c>
      <c r="N171" s="567">
        <v>151</v>
      </c>
    </row>
    <row r="172" spans="1:16" ht="18.600000000000001" customHeight="1">
      <c r="A172" s="5"/>
      <c r="C172" s="522"/>
      <c r="D172" s="508"/>
      <c r="E172" s="508"/>
      <c r="F172" s="508"/>
      <c r="G172" s="508"/>
      <c r="H172" s="126"/>
      <c r="I172" s="126"/>
      <c r="J172" s="126"/>
      <c r="K172" s="126"/>
      <c r="L172" s="118"/>
      <c r="M172" s="118"/>
      <c r="N172" s="118"/>
    </row>
    <row r="173" spans="1:16" ht="18.600000000000001" customHeight="1">
      <c r="A173" s="5"/>
      <c r="C173" s="779" t="s">
        <v>412</v>
      </c>
      <c r="D173" s="779"/>
      <c r="E173" s="508"/>
      <c r="F173" s="508"/>
      <c r="G173" s="508"/>
      <c r="H173" s="118">
        <v>157</v>
      </c>
      <c r="I173" s="126">
        <v>89</v>
      </c>
      <c r="J173" s="118">
        <v>87</v>
      </c>
      <c r="K173" s="118">
        <v>104</v>
      </c>
      <c r="L173" s="118">
        <f>SUM(L174:L176)</f>
        <v>113</v>
      </c>
      <c r="M173" s="118">
        <v>137</v>
      </c>
      <c r="N173" s="118">
        <f t="shared" ref="N173" si="26">SUM(N174:N176)</f>
        <v>186</v>
      </c>
      <c r="P173" s="253"/>
    </row>
    <row r="174" spans="1:16" ht="18.600000000000001" customHeight="1">
      <c r="A174" s="5"/>
      <c r="C174" s="780" t="s">
        <v>1174</v>
      </c>
      <c r="D174" s="780"/>
      <c r="E174" s="508"/>
      <c r="F174" s="508"/>
      <c r="G174" s="508"/>
      <c r="H174" s="190">
        <v>41</v>
      </c>
      <c r="I174" s="190">
        <v>22</v>
      </c>
      <c r="J174" s="190">
        <v>32</v>
      </c>
      <c r="K174" s="190">
        <v>36</v>
      </c>
      <c r="L174" s="189">
        <v>35</v>
      </c>
      <c r="M174" s="567">
        <v>38</v>
      </c>
      <c r="N174" s="567">
        <v>41</v>
      </c>
    </row>
    <row r="175" spans="1:16" ht="18.600000000000001" customHeight="1">
      <c r="A175" s="5"/>
      <c r="C175" s="780" t="s">
        <v>1175</v>
      </c>
      <c r="D175" s="780"/>
      <c r="E175" s="508"/>
      <c r="F175" s="508"/>
      <c r="G175" s="508"/>
      <c r="H175" s="190">
        <v>91</v>
      </c>
      <c r="I175" s="190">
        <v>48</v>
      </c>
      <c r="J175" s="190">
        <v>51</v>
      </c>
      <c r="K175" s="190">
        <v>60</v>
      </c>
      <c r="L175" s="189">
        <v>77</v>
      </c>
      <c r="M175" s="567">
        <v>89</v>
      </c>
      <c r="N175" s="567">
        <v>123</v>
      </c>
    </row>
    <row r="176" spans="1:16" ht="18.600000000000001" customHeight="1">
      <c r="A176" s="5"/>
      <c r="C176" s="780" t="s">
        <v>1176</v>
      </c>
      <c r="D176" s="780"/>
      <c r="E176" s="508"/>
      <c r="F176" s="508"/>
      <c r="G176" s="508"/>
      <c r="H176" s="190">
        <v>25</v>
      </c>
      <c r="I176" s="190">
        <v>19</v>
      </c>
      <c r="J176" s="190">
        <v>4</v>
      </c>
      <c r="K176" s="190">
        <v>8</v>
      </c>
      <c r="L176" s="189">
        <v>1</v>
      </c>
      <c r="M176" s="567">
        <v>10</v>
      </c>
      <c r="N176" s="567">
        <v>22</v>
      </c>
    </row>
    <row r="177" spans="1:16" ht="18.600000000000001" customHeight="1">
      <c r="A177" s="5"/>
      <c r="C177" s="97"/>
      <c r="D177" s="97"/>
      <c r="E177" s="97"/>
      <c r="F177" s="97"/>
      <c r="G177" s="97"/>
      <c r="H177" s="126"/>
      <c r="I177" s="126"/>
      <c r="J177" s="126"/>
      <c r="K177" s="126"/>
      <c r="L177" s="126"/>
      <c r="M177" s="118"/>
      <c r="N177" s="118"/>
    </row>
    <row r="178" spans="1:16" ht="18.600000000000001" customHeight="1">
      <c r="A178" s="5"/>
      <c r="C178" s="778" t="s">
        <v>1192</v>
      </c>
      <c r="D178" s="778"/>
      <c r="E178" s="778"/>
      <c r="F178" s="778"/>
      <c r="G178" s="778"/>
      <c r="H178" s="148">
        <v>89</v>
      </c>
      <c r="I178" s="148">
        <v>45</v>
      </c>
      <c r="J178" s="148">
        <v>65</v>
      </c>
      <c r="K178" s="148">
        <v>77</v>
      </c>
      <c r="L178" s="148">
        <f>L179+L184</f>
        <v>76</v>
      </c>
      <c r="M178" s="148">
        <v>76</v>
      </c>
      <c r="N178" s="148">
        <f t="shared" ref="N178" si="27">N179+N184</f>
        <v>86</v>
      </c>
      <c r="P178" s="253"/>
    </row>
    <row r="179" spans="1:16" ht="18.600000000000001" customHeight="1">
      <c r="A179" s="5"/>
      <c r="C179" s="779" t="s">
        <v>411</v>
      </c>
      <c r="D179" s="779"/>
      <c r="E179" s="779"/>
      <c r="F179" s="779"/>
      <c r="G179" s="779"/>
      <c r="H179" s="118">
        <v>59</v>
      </c>
      <c r="I179" s="118">
        <v>34</v>
      </c>
      <c r="J179" s="118">
        <v>57</v>
      </c>
      <c r="K179" s="118">
        <v>65</v>
      </c>
      <c r="L179" s="118">
        <f>SUM(L180:L182)</f>
        <v>64</v>
      </c>
      <c r="M179" s="118">
        <v>56</v>
      </c>
      <c r="N179" s="118">
        <f t="shared" ref="N179" si="28">SUM(N180:N182)</f>
        <v>62</v>
      </c>
    </row>
    <row r="180" spans="1:16" ht="18.600000000000001" customHeight="1">
      <c r="A180" s="5"/>
      <c r="C180" s="780" t="s">
        <v>1174</v>
      </c>
      <c r="D180" s="780"/>
      <c r="E180" s="508"/>
      <c r="F180" s="508"/>
      <c r="G180" s="508"/>
      <c r="H180" s="190">
        <v>5</v>
      </c>
      <c r="I180" s="190">
        <v>5</v>
      </c>
      <c r="J180" s="190">
        <v>6</v>
      </c>
      <c r="K180" s="190">
        <v>14</v>
      </c>
      <c r="L180" s="189">
        <v>8</v>
      </c>
      <c r="M180" s="567">
        <v>10</v>
      </c>
      <c r="N180" s="567">
        <v>13</v>
      </c>
    </row>
    <row r="181" spans="1:16" ht="18.600000000000001" customHeight="1">
      <c r="A181" s="5"/>
      <c r="C181" s="780" t="s">
        <v>1175</v>
      </c>
      <c r="D181" s="780"/>
      <c r="E181" s="508"/>
      <c r="F181" s="508"/>
      <c r="G181" s="508"/>
      <c r="H181" s="190">
        <v>28</v>
      </c>
      <c r="I181" s="190">
        <v>16</v>
      </c>
      <c r="J181" s="190">
        <v>28</v>
      </c>
      <c r="K181" s="190">
        <v>32</v>
      </c>
      <c r="L181" s="189">
        <v>26</v>
      </c>
      <c r="M181" s="567">
        <v>20</v>
      </c>
      <c r="N181" s="567">
        <v>24</v>
      </c>
    </row>
    <row r="182" spans="1:16" ht="18.600000000000001" customHeight="1">
      <c r="A182" s="5"/>
      <c r="C182" s="780" t="s">
        <v>1176</v>
      </c>
      <c r="D182" s="780"/>
      <c r="E182" s="508"/>
      <c r="F182" s="508"/>
      <c r="G182" s="508"/>
      <c r="H182" s="190">
        <v>26</v>
      </c>
      <c r="I182" s="190">
        <v>13</v>
      </c>
      <c r="J182" s="190">
        <v>23</v>
      </c>
      <c r="K182" s="190">
        <v>19</v>
      </c>
      <c r="L182" s="189">
        <v>30</v>
      </c>
      <c r="M182" s="567">
        <v>26</v>
      </c>
      <c r="N182" s="567">
        <v>25</v>
      </c>
    </row>
    <row r="183" spans="1:16" ht="18.600000000000001" customHeight="1">
      <c r="A183" s="5"/>
      <c r="C183" s="522"/>
      <c r="D183" s="508"/>
      <c r="E183" s="508"/>
      <c r="F183" s="508"/>
      <c r="G183" s="508"/>
      <c r="H183" s="126"/>
      <c r="I183" s="126"/>
      <c r="J183" s="126"/>
      <c r="K183" s="126"/>
      <c r="L183" s="118"/>
      <c r="M183" s="118"/>
      <c r="N183" s="118"/>
    </row>
    <row r="184" spans="1:16" ht="18.600000000000001" customHeight="1">
      <c r="A184" s="5"/>
      <c r="C184" s="779" t="s">
        <v>412</v>
      </c>
      <c r="D184" s="779"/>
      <c r="E184" s="508"/>
      <c r="F184" s="508"/>
      <c r="G184" s="508"/>
      <c r="H184" s="118">
        <v>30</v>
      </c>
      <c r="I184" s="118">
        <v>11</v>
      </c>
      <c r="J184" s="118">
        <v>8</v>
      </c>
      <c r="K184" s="118">
        <v>12</v>
      </c>
      <c r="L184" s="118">
        <f>SUM(L185:L187)</f>
        <v>12</v>
      </c>
      <c r="M184" s="118">
        <v>20</v>
      </c>
      <c r="N184" s="118">
        <f t="shared" ref="N184" si="29">SUM(N185:N187)</f>
        <v>24</v>
      </c>
      <c r="P184" s="253"/>
    </row>
    <row r="185" spans="1:16" ht="18.600000000000001" customHeight="1">
      <c r="A185" s="5"/>
      <c r="C185" s="780" t="s">
        <v>1174</v>
      </c>
      <c r="D185" s="780"/>
      <c r="E185" s="508"/>
      <c r="F185" s="508"/>
      <c r="G185" s="508"/>
      <c r="H185" s="190">
        <v>9</v>
      </c>
      <c r="I185" s="190">
        <v>5</v>
      </c>
      <c r="J185" s="190">
        <v>0</v>
      </c>
      <c r="K185" s="190">
        <v>4</v>
      </c>
      <c r="L185" s="189">
        <v>2</v>
      </c>
      <c r="M185" s="567">
        <v>3</v>
      </c>
      <c r="N185" s="567">
        <v>3</v>
      </c>
    </row>
    <row r="186" spans="1:16" ht="18.600000000000001" customHeight="1">
      <c r="A186" s="5"/>
      <c r="C186" s="780" t="s">
        <v>1175</v>
      </c>
      <c r="D186" s="780"/>
      <c r="E186" s="508"/>
      <c r="F186" s="508"/>
      <c r="G186" s="508"/>
      <c r="H186" s="190">
        <v>11</v>
      </c>
      <c r="I186" s="190">
        <v>2</v>
      </c>
      <c r="J186" s="190">
        <v>6</v>
      </c>
      <c r="K186" s="190">
        <v>4</v>
      </c>
      <c r="L186" s="189">
        <v>6</v>
      </c>
      <c r="M186" s="567">
        <v>9</v>
      </c>
      <c r="N186" s="567">
        <v>8</v>
      </c>
    </row>
    <row r="187" spans="1:16" ht="18.600000000000001" customHeight="1">
      <c r="A187" s="5"/>
      <c r="C187" s="780" t="s">
        <v>1176</v>
      </c>
      <c r="D187" s="780"/>
      <c r="E187" s="508"/>
      <c r="F187" s="508"/>
      <c r="G187" s="508"/>
      <c r="H187" s="190">
        <v>10</v>
      </c>
      <c r="I187" s="190">
        <v>4</v>
      </c>
      <c r="J187" s="190">
        <v>2</v>
      </c>
      <c r="K187" s="190">
        <v>4</v>
      </c>
      <c r="L187" s="189">
        <v>4</v>
      </c>
      <c r="M187" s="567">
        <v>8</v>
      </c>
      <c r="N187" s="567">
        <v>13</v>
      </c>
    </row>
    <row r="188" spans="1:16" ht="18.600000000000001" customHeight="1">
      <c r="A188" s="5"/>
      <c r="C188" s="524"/>
      <c r="D188" s="524"/>
      <c r="E188" s="524"/>
      <c r="F188" s="524"/>
      <c r="G188" s="524"/>
      <c r="H188" s="126"/>
      <c r="I188" s="126"/>
      <c r="J188" s="126"/>
      <c r="K188" s="126"/>
      <c r="L188" s="126"/>
      <c r="M188" s="118"/>
      <c r="N188" s="118"/>
    </row>
    <row r="189" spans="1:16" ht="18.600000000000001" customHeight="1">
      <c r="A189" s="5"/>
      <c r="C189" s="778" t="s">
        <v>1193</v>
      </c>
      <c r="D189" s="778"/>
      <c r="E189" s="778"/>
      <c r="F189" s="778"/>
      <c r="G189" s="778"/>
      <c r="H189" s="148">
        <v>24</v>
      </c>
      <c r="I189" s="148">
        <v>59</v>
      </c>
      <c r="J189" s="148">
        <v>14</v>
      </c>
      <c r="K189" s="148">
        <v>13</v>
      </c>
      <c r="L189" s="148">
        <f>L190+L195</f>
        <v>14</v>
      </c>
      <c r="M189" s="148">
        <v>11</v>
      </c>
      <c r="N189" s="148">
        <f t="shared" ref="N189" si="30">N190+N195</f>
        <v>19</v>
      </c>
      <c r="P189" s="253"/>
    </row>
    <row r="190" spans="1:16" ht="18.600000000000001" customHeight="1">
      <c r="A190" s="5"/>
      <c r="C190" s="779" t="s">
        <v>411</v>
      </c>
      <c r="D190" s="779"/>
      <c r="E190" s="779"/>
      <c r="F190" s="779"/>
      <c r="G190" s="779"/>
      <c r="H190" s="118">
        <v>15</v>
      </c>
      <c r="I190" s="118">
        <v>26</v>
      </c>
      <c r="J190" s="118">
        <v>9</v>
      </c>
      <c r="K190" s="118">
        <v>12</v>
      </c>
      <c r="L190" s="118">
        <f>SUM(L191:L193)</f>
        <v>10</v>
      </c>
      <c r="M190" s="118">
        <v>9</v>
      </c>
      <c r="N190" s="118">
        <f t="shared" ref="N190" si="31">SUM(N191:N193)</f>
        <v>15</v>
      </c>
    </row>
    <row r="191" spans="1:16" ht="18.600000000000001" customHeight="1">
      <c r="A191" s="5"/>
      <c r="C191" s="780" t="s">
        <v>1174</v>
      </c>
      <c r="D191" s="780"/>
      <c r="E191" s="508"/>
      <c r="F191" s="508"/>
      <c r="G191" s="508"/>
      <c r="H191" s="190">
        <v>0</v>
      </c>
      <c r="I191" s="190">
        <v>5</v>
      </c>
      <c r="J191" s="190">
        <v>1</v>
      </c>
      <c r="K191" s="190">
        <v>3</v>
      </c>
      <c r="L191" s="189">
        <v>1</v>
      </c>
      <c r="M191" s="567">
        <v>3</v>
      </c>
      <c r="N191" s="567">
        <v>1</v>
      </c>
    </row>
    <row r="192" spans="1:16" ht="18.600000000000001" customHeight="1">
      <c r="A192" s="5"/>
      <c r="C192" s="780" t="s">
        <v>1175</v>
      </c>
      <c r="D192" s="780"/>
      <c r="E192" s="508"/>
      <c r="F192" s="508"/>
      <c r="G192" s="508"/>
      <c r="H192" s="190">
        <v>5</v>
      </c>
      <c r="I192" s="190">
        <v>12</v>
      </c>
      <c r="J192" s="190">
        <v>2</v>
      </c>
      <c r="K192" s="190">
        <v>4</v>
      </c>
      <c r="L192" s="189">
        <v>8</v>
      </c>
      <c r="M192" s="567">
        <v>3</v>
      </c>
      <c r="N192" s="567">
        <v>9</v>
      </c>
    </row>
    <row r="193" spans="1:16" ht="18.600000000000001" customHeight="1">
      <c r="A193" s="5"/>
      <c r="C193" s="780" t="s">
        <v>1176</v>
      </c>
      <c r="D193" s="780"/>
      <c r="E193" s="508"/>
      <c r="F193" s="508"/>
      <c r="G193" s="508"/>
      <c r="H193" s="190">
        <v>10</v>
      </c>
      <c r="I193" s="190">
        <v>9</v>
      </c>
      <c r="J193" s="190">
        <v>6</v>
      </c>
      <c r="K193" s="190">
        <v>5</v>
      </c>
      <c r="L193" s="189">
        <v>1</v>
      </c>
      <c r="M193" s="567">
        <v>3</v>
      </c>
      <c r="N193" s="567">
        <v>5</v>
      </c>
    </row>
    <row r="194" spans="1:16" ht="18.600000000000001" customHeight="1">
      <c r="A194" s="5"/>
      <c r="C194" s="522"/>
      <c r="D194" s="508"/>
      <c r="E194" s="508"/>
      <c r="F194" s="508"/>
      <c r="G194" s="508"/>
      <c r="H194" s="126"/>
      <c r="I194" s="126"/>
      <c r="J194" s="126"/>
      <c r="K194" s="126"/>
      <c r="L194" s="118"/>
      <c r="M194" s="118"/>
      <c r="N194" s="118"/>
    </row>
    <row r="195" spans="1:16" ht="18.600000000000001" customHeight="1">
      <c r="A195" s="5"/>
      <c r="C195" s="779" t="s">
        <v>412</v>
      </c>
      <c r="D195" s="779"/>
      <c r="E195" s="508"/>
      <c r="F195" s="508"/>
      <c r="G195" s="508"/>
      <c r="H195" s="118">
        <v>9</v>
      </c>
      <c r="I195" s="118">
        <v>33</v>
      </c>
      <c r="J195" s="118">
        <v>5</v>
      </c>
      <c r="K195" s="118">
        <v>1</v>
      </c>
      <c r="L195" s="118">
        <f>SUM(L196:L198)</f>
        <v>4</v>
      </c>
      <c r="M195" s="118">
        <v>2</v>
      </c>
      <c r="N195" s="118">
        <f t="shared" ref="N195" si="32">SUM(N196:N198)</f>
        <v>4</v>
      </c>
      <c r="P195" s="253"/>
    </row>
    <row r="196" spans="1:16" ht="18.600000000000001" customHeight="1">
      <c r="A196" s="5"/>
      <c r="C196" s="780" t="s">
        <v>1174</v>
      </c>
      <c r="D196" s="780"/>
      <c r="E196" s="508"/>
      <c r="F196" s="508"/>
      <c r="G196" s="508"/>
      <c r="H196" s="190">
        <v>2</v>
      </c>
      <c r="I196" s="190">
        <v>1</v>
      </c>
      <c r="J196" s="190">
        <v>1</v>
      </c>
      <c r="K196" s="190">
        <v>0</v>
      </c>
      <c r="L196" s="189">
        <v>1</v>
      </c>
      <c r="M196" s="567">
        <v>0</v>
      </c>
      <c r="N196" s="567">
        <v>0</v>
      </c>
    </row>
    <row r="197" spans="1:16" ht="18.600000000000001" customHeight="1">
      <c r="A197" s="5"/>
      <c r="C197" s="780" t="s">
        <v>1175</v>
      </c>
      <c r="D197" s="780"/>
      <c r="E197" s="508"/>
      <c r="F197" s="508"/>
      <c r="G197" s="508"/>
      <c r="H197" s="190">
        <v>5</v>
      </c>
      <c r="I197" s="190">
        <v>26</v>
      </c>
      <c r="J197" s="190">
        <v>4</v>
      </c>
      <c r="K197" s="190">
        <v>1</v>
      </c>
      <c r="L197" s="189">
        <v>3</v>
      </c>
      <c r="M197" s="567">
        <v>2</v>
      </c>
      <c r="N197" s="567">
        <v>3</v>
      </c>
    </row>
    <row r="198" spans="1:16" ht="18.600000000000001" customHeight="1">
      <c r="A198" s="5"/>
      <c r="C198" s="780" t="s">
        <v>1176</v>
      </c>
      <c r="D198" s="780"/>
      <c r="E198" s="508"/>
      <c r="F198" s="508"/>
      <c r="G198" s="508"/>
      <c r="H198" s="190">
        <v>2</v>
      </c>
      <c r="I198" s="190">
        <v>6</v>
      </c>
      <c r="J198" s="190">
        <v>0</v>
      </c>
      <c r="K198" s="190">
        <v>0</v>
      </c>
      <c r="L198" s="189">
        <v>0</v>
      </c>
      <c r="M198" s="567">
        <v>0</v>
      </c>
      <c r="N198" s="567">
        <v>1</v>
      </c>
    </row>
    <row r="199" spans="1:16" ht="18.600000000000001" customHeight="1">
      <c r="A199" s="5"/>
      <c r="C199" s="97"/>
      <c r="D199" s="97"/>
      <c r="E199" s="97"/>
      <c r="F199" s="97"/>
      <c r="G199" s="97"/>
      <c r="H199" s="126"/>
      <c r="I199" s="126"/>
      <c r="J199" s="126"/>
      <c r="K199" s="126"/>
      <c r="L199" s="126"/>
      <c r="M199" s="118"/>
      <c r="N199" s="118"/>
    </row>
    <row r="200" spans="1:16" ht="18.600000000000001" customHeight="1">
      <c r="A200" s="5"/>
      <c r="C200" s="778" t="s">
        <v>1194</v>
      </c>
      <c r="D200" s="778"/>
      <c r="E200" s="778"/>
      <c r="F200" s="778"/>
      <c r="G200" s="778"/>
      <c r="H200" s="148">
        <v>66</v>
      </c>
      <c r="I200" s="148">
        <v>42</v>
      </c>
      <c r="J200" s="148">
        <v>67</v>
      </c>
      <c r="K200" s="148">
        <v>65</v>
      </c>
      <c r="L200" s="148">
        <f>L201+L206</f>
        <v>99</v>
      </c>
      <c r="M200" s="148">
        <v>101</v>
      </c>
      <c r="N200" s="148">
        <f t="shared" ref="N200" si="33">N201+N206</f>
        <v>127</v>
      </c>
      <c r="P200" s="253"/>
    </row>
    <row r="201" spans="1:16" ht="18.600000000000001" customHeight="1">
      <c r="A201" s="5"/>
      <c r="C201" s="779" t="s">
        <v>411</v>
      </c>
      <c r="D201" s="779"/>
      <c r="E201" s="779"/>
      <c r="F201" s="779"/>
      <c r="G201" s="779"/>
      <c r="H201" s="118">
        <v>45</v>
      </c>
      <c r="I201" s="118">
        <v>28</v>
      </c>
      <c r="J201" s="118">
        <v>52</v>
      </c>
      <c r="K201" s="118">
        <v>41</v>
      </c>
      <c r="L201" s="118">
        <f>SUM(L202:L204)</f>
        <v>74</v>
      </c>
      <c r="M201" s="118">
        <v>73</v>
      </c>
      <c r="N201" s="118">
        <f t="shared" ref="N201" si="34">SUM(N202:N204)</f>
        <v>76</v>
      </c>
    </row>
    <row r="202" spans="1:16" ht="18.600000000000001" customHeight="1">
      <c r="A202" s="5"/>
      <c r="C202" s="780" t="s">
        <v>1174</v>
      </c>
      <c r="D202" s="780"/>
      <c r="E202" s="508"/>
      <c r="F202" s="508"/>
      <c r="G202" s="508"/>
      <c r="H202" s="190">
        <v>12</v>
      </c>
      <c r="I202" s="190">
        <v>9</v>
      </c>
      <c r="J202" s="190">
        <v>10</v>
      </c>
      <c r="K202" s="190">
        <v>11</v>
      </c>
      <c r="L202" s="189">
        <v>11</v>
      </c>
      <c r="M202" s="567">
        <v>15</v>
      </c>
      <c r="N202" s="567">
        <v>13</v>
      </c>
    </row>
    <row r="203" spans="1:16" ht="18.600000000000001" customHeight="1">
      <c r="A203" s="5"/>
      <c r="C203" s="780" t="s">
        <v>1175</v>
      </c>
      <c r="D203" s="780"/>
      <c r="E203" s="508"/>
      <c r="F203" s="508"/>
      <c r="G203" s="508"/>
      <c r="H203" s="190">
        <v>25</v>
      </c>
      <c r="I203" s="190">
        <v>12</v>
      </c>
      <c r="J203" s="190">
        <v>35</v>
      </c>
      <c r="K203" s="190">
        <v>26</v>
      </c>
      <c r="L203" s="189">
        <v>53</v>
      </c>
      <c r="M203" s="567">
        <v>34</v>
      </c>
      <c r="N203" s="567">
        <v>46</v>
      </c>
    </row>
    <row r="204" spans="1:16" ht="18.600000000000001" customHeight="1">
      <c r="A204" s="5"/>
      <c r="C204" s="780" t="s">
        <v>1176</v>
      </c>
      <c r="D204" s="780"/>
      <c r="E204" s="508"/>
      <c r="F204" s="508"/>
      <c r="G204" s="508"/>
      <c r="H204" s="190">
        <v>8</v>
      </c>
      <c r="I204" s="190">
        <v>7</v>
      </c>
      <c r="J204" s="190">
        <v>7</v>
      </c>
      <c r="K204" s="190">
        <v>4</v>
      </c>
      <c r="L204" s="189">
        <v>10</v>
      </c>
      <c r="M204" s="567">
        <v>24</v>
      </c>
      <c r="N204" s="567">
        <v>17</v>
      </c>
    </row>
    <row r="205" spans="1:16" ht="18.600000000000001" customHeight="1">
      <c r="A205" s="5"/>
      <c r="C205" s="522"/>
      <c r="D205" s="508"/>
      <c r="E205" s="508"/>
      <c r="F205" s="508"/>
      <c r="G205" s="508"/>
      <c r="H205" s="126"/>
      <c r="I205" s="126"/>
      <c r="J205" s="126"/>
      <c r="K205" s="126"/>
      <c r="L205" s="118"/>
      <c r="M205" s="118"/>
      <c r="N205" s="118"/>
    </row>
    <row r="206" spans="1:16" ht="18.600000000000001" customHeight="1">
      <c r="A206" s="5"/>
      <c r="C206" s="779" t="s">
        <v>412</v>
      </c>
      <c r="D206" s="779"/>
      <c r="E206" s="508"/>
      <c r="F206" s="508"/>
      <c r="G206" s="508"/>
      <c r="H206" s="118">
        <v>21</v>
      </c>
      <c r="I206" s="118">
        <v>14</v>
      </c>
      <c r="J206" s="118">
        <v>15</v>
      </c>
      <c r="K206" s="118">
        <v>24</v>
      </c>
      <c r="L206" s="118">
        <f>SUM(L207:L209)</f>
        <v>25</v>
      </c>
      <c r="M206" s="118">
        <v>28</v>
      </c>
      <c r="N206" s="118">
        <f t="shared" ref="N206" si="35">SUM(N207:N209)</f>
        <v>51</v>
      </c>
      <c r="P206" s="253"/>
    </row>
    <row r="207" spans="1:16" ht="18.600000000000001" customHeight="1">
      <c r="A207" s="5"/>
      <c r="C207" s="780" t="s">
        <v>1174</v>
      </c>
      <c r="D207" s="780"/>
      <c r="E207" s="508"/>
      <c r="F207" s="508"/>
      <c r="G207" s="508"/>
      <c r="H207" s="190">
        <v>8</v>
      </c>
      <c r="I207" s="190">
        <v>5</v>
      </c>
      <c r="J207" s="190">
        <v>5</v>
      </c>
      <c r="K207" s="190">
        <v>7</v>
      </c>
      <c r="L207" s="189">
        <v>8</v>
      </c>
      <c r="M207" s="567">
        <v>11</v>
      </c>
      <c r="N207" s="567">
        <v>17</v>
      </c>
    </row>
    <row r="208" spans="1:16" ht="18.600000000000001" customHeight="1">
      <c r="A208" s="5"/>
      <c r="C208" s="780" t="s">
        <v>1175</v>
      </c>
      <c r="D208" s="780"/>
      <c r="E208" s="508"/>
      <c r="F208" s="508"/>
      <c r="G208" s="508"/>
      <c r="H208" s="190">
        <v>13</v>
      </c>
      <c r="I208" s="190">
        <v>9</v>
      </c>
      <c r="J208" s="190">
        <v>10</v>
      </c>
      <c r="K208" s="190">
        <v>17</v>
      </c>
      <c r="L208" s="189">
        <v>17</v>
      </c>
      <c r="M208" s="567">
        <v>17</v>
      </c>
      <c r="N208" s="567">
        <v>32</v>
      </c>
    </row>
    <row r="209" spans="1:17" ht="18.600000000000001" customHeight="1">
      <c r="A209" s="5"/>
      <c r="C209" s="780" t="s">
        <v>1176</v>
      </c>
      <c r="D209" s="780"/>
      <c r="E209" s="508"/>
      <c r="F209" s="508"/>
      <c r="G209" s="508"/>
      <c r="H209" s="190">
        <v>0</v>
      </c>
      <c r="I209" s="190">
        <v>0</v>
      </c>
      <c r="J209" s="190">
        <v>0</v>
      </c>
      <c r="K209" s="190">
        <v>0</v>
      </c>
      <c r="L209" s="263">
        <v>0</v>
      </c>
      <c r="M209" s="567">
        <v>0</v>
      </c>
      <c r="N209" s="567">
        <v>2</v>
      </c>
    </row>
    <row r="210" spans="1:17" ht="18.600000000000001" customHeight="1">
      <c r="A210" s="5"/>
      <c r="C210" s="524"/>
      <c r="D210" s="524"/>
      <c r="E210" s="524"/>
      <c r="F210" s="524"/>
      <c r="G210" s="524"/>
      <c r="H210" s="126"/>
      <c r="I210" s="126"/>
      <c r="J210" s="126"/>
      <c r="K210" s="126"/>
      <c r="L210" s="126"/>
      <c r="M210" s="118"/>
      <c r="N210" s="118"/>
    </row>
    <row r="211" spans="1:17" ht="18.600000000000001" customHeight="1">
      <c r="A211" s="5"/>
      <c r="C211" s="778" t="s">
        <v>1195</v>
      </c>
      <c r="D211" s="778"/>
      <c r="E211" s="778"/>
      <c r="F211" s="778"/>
      <c r="G211" s="778"/>
      <c r="H211" s="148">
        <v>6</v>
      </c>
      <c r="I211" s="148">
        <v>12</v>
      </c>
      <c r="J211" s="148">
        <v>20</v>
      </c>
      <c r="K211" s="148">
        <v>32</v>
      </c>
      <c r="L211" s="148">
        <f>L212+L223</f>
        <v>41</v>
      </c>
      <c r="M211" s="148">
        <v>30</v>
      </c>
      <c r="N211" s="148">
        <f t="shared" ref="N211" si="36">N212+N223</f>
        <v>40</v>
      </c>
      <c r="P211" s="253"/>
    </row>
    <row r="212" spans="1:17" ht="18.600000000000001" customHeight="1">
      <c r="A212" s="5"/>
      <c r="C212" s="792" t="s">
        <v>417</v>
      </c>
      <c r="D212" s="792"/>
      <c r="E212" s="525"/>
      <c r="F212" s="525"/>
      <c r="G212" s="525"/>
      <c r="H212" s="177">
        <v>4</v>
      </c>
      <c r="I212" s="177">
        <v>10</v>
      </c>
      <c r="J212" s="177">
        <v>18</v>
      </c>
      <c r="K212" s="177">
        <v>25</v>
      </c>
      <c r="L212" s="177">
        <f>L213+L218</f>
        <v>39</v>
      </c>
      <c r="M212" s="202">
        <v>27</v>
      </c>
      <c r="N212" s="202">
        <f t="shared" ref="N212" si="37">N213+N218</f>
        <v>40</v>
      </c>
      <c r="P212" s="253"/>
    </row>
    <row r="213" spans="1:17" ht="18.600000000000001" customHeight="1">
      <c r="A213" s="5"/>
      <c r="C213" s="773" t="s">
        <v>411</v>
      </c>
      <c r="D213" s="773"/>
      <c r="E213" s="773"/>
      <c r="F213" s="773"/>
      <c r="G213" s="773"/>
      <c r="H213" s="133">
        <v>3</v>
      </c>
      <c r="I213" s="133">
        <v>4</v>
      </c>
      <c r="J213" s="133">
        <v>9</v>
      </c>
      <c r="K213" s="133">
        <v>15</v>
      </c>
      <c r="L213" s="124">
        <f>SUM(L214:L216)</f>
        <v>19</v>
      </c>
      <c r="M213" s="124">
        <v>12</v>
      </c>
      <c r="N213" s="124">
        <f t="shared" ref="N213" si="38">SUM(N214:N216)</f>
        <v>20</v>
      </c>
    </row>
    <row r="214" spans="1:17" ht="18.600000000000001" customHeight="1">
      <c r="A214" s="5"/>
      <c r="C214" s="787" t="s">
        <v>1174</v>
      </c>
      <c r="D214" s="787"/>
      <c r="E214" s="508"/>
      <c r="F214" s="508"/>
      <c r="G214" s="508"/>
      <c r="H214" s="568">
        <v>1</v>
      </c>
      <c r="I214" s="568">
        <v>1</v>
      </c>
      <c r="J214" s="568">
        <v>2</v>
      </c>
      <c r="K214" s="568">
        <v>2</v>
      </c>
      <c r="L214" s="568">
        <v>1</v>
      </c>
      <c r="M214" s="567">
        <v>1</v>
      </c>
      <c r="N214" s="567">
        <v>5</v>
      </c>
    </row>
    <row r="215" spans="1:17" ht="18.600000000000001" customHeight="1">
      <c r="A215" s="5"/>
      <c r="C215" s="787" t="s">
        <v>1175</v>
      </c>
      <c r="D215" s="787"/>
      <c r="E215" s="508"/>
      <c r="F215" s="508"/>
      <c r="G215" s="508"/>
      <c r="H215" s="568">
        <v>2</v>
      </c>
      <c r="I215" s="568">
        <v>3</v>
      </c>
      <c r="J215" s="568">
        <v>7</v>
      </c>
      <c r="K215" s="568">
        <v>10</v>
      </c>
      <c r="L215" s="568">
        <v>14</v>
      </c>
      <c r="M215" s="567">
        <v>10</v>
      </c>
      <c r="N215" s="567">
        <v>12</v>
      </c>
    </row>
    <row r="216" spans="1:17" ht="18.600000000000001" customHeight="1">
      <c r="A216" s="5"/>
      <c r="C216" s="787" t="s">
        <v>1176</v>
      </c>
      <c r="D216" s="787"/>
      <c r="E216" s="508"/>
      <c r="F216" s="508"/>
      <c r="G216" s="508"/>
      <c r="H216" s="568">
        <v>0</v>
      </c>
      <c r="I216" s="568">
        <v>0</v>
      </c>
      <c r="J216" s="568">
        <v>0</v>
      </c>
      <c r="K216" s="568">
        <v>3</v>
      </c>
      <c r="L216" s="568">
        <v>4</v>
      </c>
      <c r="M216" s="567">
        <v>1</v>
      </c>
      <c r="N216" s="567">
        <v>3</v>
      </c>
    </row>
    <row r="217" spans="1:17" ht="18.600000000000001" customHeight="1">
      <c r="A217" s="5"/>
      <c r="C217" s="526"/>
      <c r="D217" s="508"/>
      <c r="E217" s="508"/>
      <c r="F217" s="508"/>
      <c r="G217" s="508"/>
      <c r="H217" s="124"/>
      <c r="I217" s="124"/>
      <c r="J217" s="124"/>
      <c r="K217" s="124"/>
      <c r="L217" s="124"/>
      <c r="M217" s="124"/>
      <c r="N217" s="124"/>
      <c r="P217" s="253"/>
    </row>
    <row r="218" spans="1:17" ht="18.600000000000001" customHeight="1">
      <c r="A218" s="5"/>
      <c r="C218" s="773" t="s">
        <v>412</v>
      </c>
      <c r="D218" s="773"/>
      <c r="E218" s="508"/>
      <c r="F218" s="508"/>
      <c r="G218" s="508"/>
      <c r="H218" s="133">
        <v>1</v>
      </c>
      <c r="I218" s="133">
        <v>6</v>
      </c>
      <c r="J218" s="133">
        <v>9</v>
      </c>
      <c r="K218" s="133">
        <v>10</v>
      </c>
      <c r="L218" s="124">
        <f>SUM(L219:L221)</f>
        <v>20</v>
      </c>
      <c r="M218" s="124">
        <v>15</v>
      </c>
      <c r="N218" s="124">
        <f t="shared" ref="N218" si="39">SUM(N219:N221)</f>
        <v>20</v>
      </c>
    </row>
    <row r="219" spans="1:17" ht="18.600000000000001" customHeight="1">
      <c r="A219" s="5"/>
      <c r="C219" s="787" t="s">
        <v>1174</v>
      </c>
      <c r="D219" s="787"/>
      <c r="E219" s="508"/>
      <c r="F219" s="508"/>
      <c r="G219" s="508"/>
      <c r="H219" s="568">
        <v>0</v>
      </c>
      <c r="I219" s="568">
        <v>0</v>
      </c>
      <c r="J219" s="568">
        <v>4</v>
      </c>
      <c r="K219" s="568">
        <v>3</v>
      </c>
      <c r="L219" s="568">
        <v>7</v>
      </c>
      <c r="M219" s="567">
        <v>3</v>
      </c>
      <c r="N219" s="567">
        <v>2</v>
      </c>
      <c r="O219" s="569"/>
      <c r="P219" s="569"/>
      <c r="Q219" s="569"/>
    </row>
    <row r="220" spans="1:17" ht="18.600000000000001" customHeight="1">
      <c r="A220" s="5"/>
      <c r="C220" s="787" t="s">
        <v>1175</v>
      </c>
      <c r="D220" s="787"/>
      <c r="E220" s="508"/>
      <c r="F220" s="508"/>
      <c r="G220" s="508"/>
      <c r="H220" s="568">
        <v>1</v>
      </c>
      <c r="I220" s="568">
        <v>5</v>
      </c>
      <c r="J220" s="568">
        <v>4</v>
      </c>
      <c r="K220" s="568">
        <v>7</v>
      </c>
      <c r="L220" s="568">
        <v>13</v>
      </c>
      <c r="M220" s="567">
        <v>12</v>
      </c>
      <c r="N220" s="567">
        <v>16</v>
      </c>
      <c r="O220" s="569"/>
      <c r="P220" s="569"/>
      <c r="Q220" s="569"/>
    </row>
    <row r="221" spans="1:17" ht="18.600000000000001" customHeight="1">
      <c r="A221" s="5"/>
      <c r="C221" s="787" t="s">
        <v>1176</v>
      </c>
      <c r="D221" s="787"/>
      <c r="E221" s="502"/>
      <c r="F221" s="502"/>
      <c r="G221" s="502"/>
      <c r="H221" s="568">
        <v>0</v>
      </c>
      <c r="I221" s="568">
        <v>1</v>
      </c>
      <c r="J221" s="568">
        <v>1</v>
      </c>
      <c r="K221" s="568">
        <v>0</v>
      </c>
      <c r="L221" s="568">
        <v>0</v>
      </c>
      <c r="M221" s="567">
        <v>0</v>
      </c>
      <c r="N221" s="567">
        <v>2</v>
      </c>
      <c r="O221" s="569"/>
      <c r="P221" s="569"/>
      <c r="Q221" s="569"/>
    </row>
    <row r="222" spans="1:17" ht="18.600000000000001" customHeight="1">
      <c r="A222" s="5"/>
      <c r="C222" s="86"/>
      <c r="D222" s="86"/>
      <c r="E222" s="86"/>
      <c r="F222" s="86"/>
      <c r="G222" s="86"/>
      <c r="H222" s="177"/>
      <c r="I222" s="177"/>
      <c r="J222" s="177"/>
      <c r="K222" s="177"/>
      <c r="L222" s="177"/>
      <c r="M222" s="124"/>
      <c r="N222" s="124"/>
    </row>
    <row r="223" spans="1:17" ht="18.600000000000001" customHeight="1">
      <c r="A223" s="5"/>
      <c r="C223" s="791" t="s">
        <v>418</v>
      </c>
      <c r="D223" s="791"/>
      <c r="E223" s="525"/>
      <c r="F223" s="525"/>
      <c r="G223" s="525"/>
      <c r="H223" s="165">
        <v>2</v>
      </c>
      <c r="I223" s="165">
        <v>2</v>
      </c>
      <c r="J223" s="165">
        <v>2</v>
      </c>
      <c r="K223" s="165">
        <v>7</v>
      </c>
      <c r="L223" s="165">
        <f>L224+L229</f>
        <v>2</v>
      </c>
      <c r="M223" s="202">
        <v>3</v>
      </c>
      <c r="N223" s="202">
        <f t="shared" ref="N223" si="40">N224+N229</f>
        <v>0</v>
      </c>
      <c r="P223" s="253"/>
    </row>
    <row r="224" spans="1:17" ht="18.600000000000001" customHeight="1">
      <c r="A224" s="5"/>
      <c r="C224" s="773" t="s">
        <v>411</v>
      </c>
      <c r="D224" s="773"/>
      <c r="E224" s="773"/>
      <c r="F224" s="773"/>
      <c r="G224" s="773"/>
      <c r="H224" s="124">
        <v>1</v>
      </c>
      <c r="I224" s="124">
        <v>1</v>
      </c>
      <c r="J224" s="124">
        <v>1</v>
      </c>
      <c r="K224" s="124">
        <v>3</v>
      </c>
      <c r="L224" s="124">
        <f>SUM(L225:L227)</f>
        <v>1</v>
      </c>
      <c r="M224" s="124">
        <v>2</v>
      </c>
      <c r="N224" s="124">
        <f t="shared" ref="N224" si="41">SUM(N225:N227)</f>
        <v>0</v>
      </c>
    </row>
    <row r="225" spans="1:16" ht="18.600000000000001" customHeight="1">
      <c r="A225" s="5"/>
      <c r="C225" s="787" t="s">
        <v>1174</v>
      </c>
      <c r="D225" s="787"/>
      <c r="E225" s="508"/>
      <c r="F225" s="508"/>
      <c r="G225" s="508"/>
      <c r="H225" s="568">
        <v>0</v>
      </c>
      <c r="I225" s="568">
        <v>0</v>
      </c>
      <c r="J225" s="568">
        <v>0</v>
      </c>
      <c r="K225" s="568">
        <v>0</v>
      </c>
      <c r="L225" s="568">
        <v>0</v>
      </c>
      <c r="M225" s="567">
        <v>0</v>
      </c>
      <c r="N225" s="567">
        <v>0</v>
      </c>
    </row>
    <row r="226" spans="1:16" ht="18.600000000000001" customHeight="1">
      <c r="A226" s="5"/>
      <c r="C226" s="787" t="s">
        <v>1175</v>
      </c>
      <c r="D226" s="787"/>
      <c r="E226" s="508"/>
      <c r="F226" s="508"/>
      <c r="G226" s="508"/>
      <c r="H226" s="568">
        <v>1</v>
      </c>
      <c r="I226" s="568">
        <v>1</v>
      </c>
      <c r="J226" s="568">
        <v>1</v>
      </c>
      <c r="K226" s="568">
        <v>2</v>
      </c>
      <c r="L226" s="568">
        <v>1</v>
      </c>
      <c r="M226" s="567">
        <v>2</v>
      </c>
      <c r="N226" s="567">
        <v>0</v>
      </c>
    </row>
    <row r="227" spans="1:16" ht="18.600000000000001" customHeight="1">
      <c r="A227" s="5"/>
      <c r="C227" s="787" t="s">
        <v>1176</v>
      </c>
      <c r="D227" s="787"/>
      <c r="E227" s="508"/>
      <c r="F227" s="508"/>
      <c r="G227" s="508"/>
      <c r="H227" s="568">
        <v>0</v>
      </c>
      <c r="I227" s="568">
        <v>0</v>
      </c>
      <c r="J227" s="568">
        <v>0</v>
      </c>
      <c r="K227" s="568">
        <v>1</v>
      </c>
      <c r="L227" s="568">
        <v>0</v>
      </c>
      <c r="M227" s="567">
        <v>0</v>
      </c>
      <c r="N227" s="567">
        <v>0</v>
      </c>
    </row>
    <row r="228" spans="1:16" ht="18.600000000000001" customHeight="1">
      <c r="A228" s="5"/>
      <c r="C228" s="526"/>
      <c r="D228" s="508"/>
      <c r="E228" s="508"/>
      <c r="F228" s="508"/>
      <c r="G228" s="508"/>
      <c r="H228" s="133"/>
      <c r="I228" s="133"/>
      <c r="J228" s="133"/>
      <c r="K228" s="133"/>
      <c r="L228" s="133"/>
      <c r="M228" s="124"/>
      <c r="N228" s="124"/>
    </row>
    <row r="229" spans="1:16" ht="18.600000000000001" customHeight="1">
      <c r="A229" s="5"/>
      <c r="C229" s="773" t="s">
        <v>412</v>
      </c>
      <c r="D229" s="773"/>
      <c r="E229" s="508"/>
      <c r="F229" s="508"/>
      <c r="G229" s="508"/>
      <c r="H229" s="124">
        <v>1</v>
      </c>
      <c r="I229" s="124">
        <v>1</v>
      </c>
      <c r="J229" s="124">
        <v>1</v>
      </c>
      <c r="K229" s="124">
        <v>4</v>
      </c>
      <c r="L229" s="124">
        <f>SUM(L230:L232)</f>
        <v>1</v>
      </c>
      <c r="M229" s="124">
        <v>1</v>
      </c>
      <c r="N229" s="124">
        <f t="shared" ref="N229" si="42">SUM(N230:N232)</f>
        <v>0</v>
      </c>
      <c r="P229" s="253"/>
    </row>
    <row r="230" spans="1:16" ht="18.600000000000001" customHeight="1">
      <c r="A230" s="5"/>
      <c r="C230" s="787" t="s">
        <v>1174</v>
      </c>
      <c r="D230" s="787"/>
      <c r="E230" s="508"/>
      <c r="F230" s="508"/>
      <c r="G230" s="508"/>
      <c r="H230" s="568">
        <v>1</v>
      </c>
      <c r="I230" s="568">
        <v>1</v>
      </c>
      <c r="J230" s="568">
        <v>0</v>
      </c>
      <c r="K230" s="568">
        <v>1</v>
      </c>
      <c r="L230" s="568">
        <v>0</v>
      </c>
      <c r="M230" s="567">
        <v>0</v>
      </c>
      <c r="N230" s="567">
        <v>0</v>
      </c>
    </row>
    <row r="231" spans="1:16" ht="18.600000000000001" customHeight="1">
      <c r="A231" s="5"/>
      <c r="C231" s="787" t="s">
        <v>1175</v>
      </c>
      <c r="D231" s="787"/>
      <c r="E231" s="508"/>
      <c r="F231" s="508"/>
      <c r="G231" s="508"/>
      <c r="H231" s="568">
        <v>0</v>
      </c>
      <c r="I231" s="568">
        <v>0</v>
      </c>
      <c r="J231" s="568">
        <v>1</v>
      </c>
      <c r="K231" s="568">
        <v>3</v>
      </c>
      <c r="L231" s="568">
        <v>1</v>
      </c>
      <c r="M231" s="567">
        <v>1</v>
      </c>
      <c r="N231" s="567">
        <v>0</v>
      </c>
    </row>
    <row r="232" spans="1:16" ht="18.600000000000001" customHeight="1">
      <c r="A232" s="5"/>
      <c r="C232" s="787" t="s">
        <v>1176</v>
      </c>
      <c r="D232" s="787"/>
      <c r="E232" s="502"/>
      <c r="F232" s="502"/>
      <c r="G232" s="502"/>
      <c r="H232" s="568">
        <v>0</v>
      </c>
      <c r="I232" s="568">
        <v>0</v>
      </c>
      <c r="J232" s="568">
        <v>0</v>
      </c>
      <c r="K232" s="568">
        <v>0</v>
      </c>
      <c r="L232" s="568">
        <v>0</v>
      </c>
      <c r="M232" s="567">
        <v>0</v>
      </c>
      <c r="N232" s="567">
        <v>0</v>
      </c>
    </row>
    <row r="233" spans="1:16" ht="18.600000000000001" customHeight="1">
      <c r="A233" s="5"/>
      <c r="C233" s="97"/>
      <c r="D233" s="97"/>
      <c r="E233" s="97"/>
      <c r="F233" s="97"/>
      <c r="G233" s="97"/>
      <c r="M233" s="188"/>
      <c r="N233" s="188"/>
    </row>
    <row r="234" spans="1:16" ht="18.600000000000001" customHeight="1">
      <c r="A234" s="5"/>
      <c r="C234" s="778" t="s">
        <v>1196</v>
      </c>
      <c r="D234" s="778"/>
      <c r="E234" s="778"/>
      <c r="F234" s="778"/>
      <c r="G234" s="778"/>
      <c r="H234" s="199">
        <v>8.5000000000000006E-2</v>
      </c>
      <c r="I234" s="199">
        <v>5.6000000000000001E-2</v>
      </c>
      <c r="J234" s="199">
        <v>6.2E-2</v>
      </c>
      <c r="K234" s="199">
        <v>6.2413474850023076E-2</v>
      </c>
      <c r="L234" s="199">
        <v>7.4921227681176331E-2</v>
      </c>
      <c r="M234" s="199">
        <v>7.874015748031496E-2</v>
      </c>
      <c r="N234" s="199">
        <v>9.9484068217646771E-2</v>
      </c>
    </row>
    <row r="235" spans="1:16" ht="18.600000000000001" customHeight="1">
      <c r="A235" s="5"/>
      <c r="C235" s="779" t="s">
        <v>411</v>
      </c>
      <c r="D235" s="779"/>
      <c r="E235" s="779"/>
      <c r="F235" s="779"/>
      <c r="G235" s="779"/>
      <c r="H235" s="198" t="s">
        <v>780</v>
      </c>
      <c r="I235" s="198" t="s">
        <v>780</v>
      </c>
      <c r="J235" s="198" t="s">
        <v>780</v>
      </c>
      <c r="K235" s="391">
        <v>0.06</v>
      </c>
      <c r="L235" s="198">
        <v>7.4044712224512449E-2</v>
      </c>
      <c r="M235" s="198">
        <v>7.4212406625527763E-2</v>
      </c>
      <c r="N235" s="198">
        <v>8.9341028400013039E-2</v>
      </c>
    </row>
    <row r="236" spans="1:16" ht="18.600000000000001" customHeight="1">
      <c r="A236" s="5"/>
      <c r="C236" s="780" t="s">
        <v>1174</v>
      </c>
      <c r="D236" s="780"/>
      <c r="E236" s="508"/>
      <c r="F236" s="508"/>
      <c r="G236" s="508"/>
      <c r="H236" s="200" t="s">
        <v>780</v>
      </c>
      <c r="I236" s="200" t="s">
        <v>780</v>
      </c>
      <c r="J236" s="200" t="s">
        <v>780</v>
      </c>
      <c r="K236" s="200">
        <v>8.4198385236447515E-2</v>
      </c>
      <c r="L236" s="200">
        <v>7.963446475195822E-2</v>
      </c>
      <c r="M236" s="200">
        <v>0.1</v>
      </c>
      <c r="N236" s="200">
        <v>0.12777093596059114</v>
      </c>
      <c r="P236" s="396"/>
    </row>
    <row r="237" spans="1:16" ht="18.600000000000001" customHeight="1">
      <c r="A237" s="5"/>
      <c r="C237" s="780" t="s">
        <v>1175</v>
      </c>
      <c r="D237" s="780"/>
      <c r="E237" s="508"/>
      <c r="F237" s="508"/>
      <c r="G237" s="508"/>
      <c r="H237" s="200" t="s">
        <v>780</v>
      </c>
      <c r="I237" s="200" t="s">
        <v>780</v>
      </c>
      <c r="J237" s="200" t="s">
        <v>780</v>
      </c>
      <c r="K237" s="200">
        <v>5.3566958698372968E-2</v>
      </c>
      <c r="L237" s="200">
        <v>6.7697768762677482E-2</v>
      </c>
      <c r="M237" s="200">
        <v>5.9851014641664528E-2</v>
      </c>
      <c r="N237" s="200">
        <v>7.0400000000000004E-2</v>
      </c>
      <c r="P237" s="396"/>
    </row>
    <row r="238" spans="1:16" ht="18.600000000000001" customHeight="1">
      <c r="A238" s="5"/>
      <c r="C238" s="780" t="s">
        <v>1176</v>
      </c>
      <c r="D238" s="780"/>
      <c r="E238" s="508"/>
      <c r="F238" s="508"/>
      <c r="G238" s="508"/>
      <c r="H238" s="200" t="s">
        <v>780</v>
      </c>
      <c r="I238" s="200" t="s">
        <v>780</v>
      </c>
      <c r="J238" s="200" t="s">
        <v>780</v>
      </c>
      <c r="K238" s="200">
        <v>6.3178047223994893E-2</v>
      </c>
      <c r="L238" s="200">
        <v>8.7038196618659983E-2</v>
      </c>
      <c r="M238" s="200">
        <v>9.8442367601246111E-2</v>
      </c>
      <c r="N238" s="200">
        <v>0.11590358666820436</v>
      </c>
    </row>
    <row r="239" spans="1:16" ht="18.600000000000001" customHeight="1">
      <c r="A239" s="5"/>
      <c r="C239" s="522"/>
      <c r="D239" s="508"/>
      <c r="E239" s="508"/>
      <c r="F239" s="508"/>
      <c r="G239" s="508"/>
      <c r="H239" s="198" t="s">
        <v>780</v>
      </c>
      <c r="I239" s="198" t="s">
        <v>780</v>
      </c>
      <c r="J239" s="198" t="s">
        <v>780</v>
      </c>
      <c r="K239" s="198"/>
      <c r="L239" s="198"/>
      <c r="M239" s="198"/>
      <c r="N239" s="198"/>
    </row>
    <row r="240" spans="1:16" ht="18.600000000000001" customHeight="1">
      <c r="A240" s="5"/>
      <c r="C240" s="779" t="s">
        <v>412</v>
      </c>
      <c r="D240" s="779"/>
      <c r="E240" s="508"/>
      <c r="F240" s="508"/>
      <c r="G240" s="508"/>
      <c r="H240" s="198" t="s">
        <v>780</v>
      </c>
      <c r="I240" s="198" t="s">
        <v>780</v>
      </c>
      <c r="J240" s="198" t="s">
        <v>780</v>
      </c>
      <c r="K240" s="198">
        <v>6.9227333631085311E-2</v>
      </c>
      <c r="L240" s="198">
        <v>7.7365163572060122E-2</v>
      </c>
      <c r="M240" s="198">
        <v>9.1276978417266189E-2</v>
      </c>
      <c r="N240" s="198">
        <v>0.12735722584681383</v>
      </c>
      <c r="P240" s="396"/>
    </row>
    <row r="241" spans="1:14" ht="18.600000000000001" customHeight="1">
      <c r="A241" s="5"/>
      <c r="C241" s="780" t="s">
        <v>1174</v>
      </c>
      <c r="D241" s="780"/>
      <c r="E241" s="508"/>
      <c r="F241" s="508"/>
      <c r="G241" s="508"/>
      <c r="H241" s="200" t="s">
        <v>780</v>
      </c>
      <c r="I241" s="200" t="s">
        <v>780</v>
      </c>
      <c r="J241" s="200" t="s">
        <v>780</v>
      </c>
      <c r="K241" s="200">
        <v>8.9316987740805598E-2</v>
      </c>
      <c r="L241" s="200">
        <v>0.10371819960861056</v>
      </c>
      <c r="M241" s="200">
        <v>0.11982570806100218</v>
      </c>
      <c r="N241" s="200">
        <v>0.14018691588785048</v>
      </c>
    </row>
    <row r="242" spans="1:14" ht="18.600000000000001" customHeight="1">
      <c r="A242" s="5"/>
      <c r="C242" s="780" t="s">
        <v>1175</v>
      </c>
      <c r="D242" s="780"/>
      <c r="E242" s="508"/>
      <c r="F242" s="508"/>
      <c r="G242" s="508"/>
      <c r="H242" s="200" t="s">
        <v>780</v>
      </c>
      <c r="I242" s="200" t="s">
        <v>780</v>
      </c>
      <c r="J242" s="200" t="s">
        <v>780</v>
      </c>
      <c r="K242" s="200">
        <v>6.1497326203208559E-2</v>
      </c>
      <c r="L242" s="200">
        <v>7.5144508670520235E-2</v>
      </c>
      <c r="M242" s="200">
        <v>8.3226632522407168E-2</v>
      </c>
      <c r="N242" s="200">
        <v>0.11819716846343681</v>
      </c>
    </row>
    <row r="243" spans="1:14" ht="18.600000000000001" customHeight="1">
      <c r="A243" s="5"/>
      <c r="C243" s="780" t="s">
        <v>1176</v>
      </c>
      <c r="D243" s="780"/>
      <c r="E243" s="508"/>
      <c r="F243" s="508"/>
      <c r="G243" s="508"/>
      <c r="H243" s="200" t="s">
        <v>780</v>
      </c>
      <c r="I243" s="200" t="s">
        <v>780</v>
      </c>
      <c r="J243" s="200" t="s">
        <v>780</v>
      </c>
      <c r="K243" s="200">
        <v>6.9767441860465115E-2</v>
      </c>
      <c r="L243" s="200">
        <v>2.5773195876288658E-2</v>
      </c>
      <c r="M243" s="200">
        <v>8.8669950738916259E-2</v>
      </c>
      <c r="N243" s="200">
        <v>0.16090104585679807</v>
      </c>
    </row>
    <row r="244" spans="1:14" ht="18.600000000000001" customHeight="1">
      <c r="A244" s="5"/>
      <c r="C244" s="97"/>
      <c r="D244" s="97"/>
      <c r="E244" s="97"/>
      <c r="F244" s="97"/>
      <c r="G244" s="97"/>
      <c r="H244" s="200" t="s">
        <v>780</v>
      </c>
      <c r="I244" s="200" t="s">
        <v>780</v>
      </c>
      <c r="J244" s="200" t="s">
        <v>780</v>
      </c>
      <c r="K244" s="200"/>
      <c r="L244" s="200"/>
      <c r="M244" s="200"/>
      <c r="N244" s="200"/>
    </row>
    <row r="245" spans="1:14" ht="18.600000000000001" customHeight="1">
      <c r="A245" s="5"/>
      <c r="C245" s="778" t="s">
        <v>1197</v>
      </c>
      <c r="D245" s="778"/>
      <c r="E245" s="778"/>
      <c r="F245" s="778"/>
      <c r="G245" s="778"/>
      <c r="H245" s="199" t="s">
        <v>780</v>
      </c>
      <c r="I245" s="199" t="s">
        <v>780</v>
      </c>
      <c r="J245" s="199" t="s">
        <v>780</v>
      </c>
      <c r="K245" s="199">
        <v>5.4520252579701216E-2</v>
      </c>
      <c r="L245" s="199">
        <v>6.4184452406916961E-2</v>
      </c>
      <c r="M245" s="199">
        <v>7.0259100302018762E-2</v>
      </c>
      <c r="N245" s="199">
        <v>8.8789706091828499E-2</v>
      </c>
    </row>
    <row r="246" spans="1:14" ht="18.600000000000001" customHeight="1">
      <c r="A246" s="5"/>
      <c r="C246" s="779" t="s">
        <v>411</v>
      </c>
      <c r="D246" s="779"/>
      <c r="E246" s="779"/>
      <c r="F246" s="779"/>
      <c r="G246" s="779"/>
      <c r="H246" s="198" t="s">
        <v>780</v>
      </c>
      <c r="I246" s="198" t="s">
        <v>780</v>
      </c>
      <c r="J246" s="198" t="s">
        <v>780</v>
      </c>
      <c r="K246" s="198">
        <v>5.1942655308539372E-2</v>
      </c>
      <c r="L246" s="198">
        <v>6.3173462919923942E-2</v>
      </c>
      <c r="M246" s="198">
        <v>6.5874730021598271E-2</v>
      </c>
      <c r="N246" s="198">
        <v>8.0997019309689403E-2</v>
      </c>
    </row>
    <row r="247" spans="1:14" ht="18.600000000000001" customHeight="1">
      <c r="A247" s="5"/>
      <c r="C247" s="780" t="s">
        <v>1174</v>
      </c>
      <c r="D247" s="780"/>
      <c r="E247" s="508"/>
      <c r="F247" s="508"/>
      <c r="G247" s="508"/>
      <c r="H247" s="200" t="s">
        <v>780</v>
      </c>
      <c r="I247" s="200" t="s">
        <v>780</v>
      </c>
      <c r="J247" s="200" t="s">
        <v>780</v>
      </c>
      <c r="K247" s="200">
        <v>7.3005093378607805E-2</v>
      </c>
      <c r="L247" s="200">
        <v>7.6335877862595422E-2</v>
      </c>
      <c r="M247" s="200">
        <v>8.0086580086580081E-2</v>
      </c>
      <c r="N247" s="200">
        <v>0.11106271777003485</v>
      </c>
    </row>
    <row r="248" spans="1:14" ht="18.600000000000001" customHeight="1">
      <c r="A248" s="5"/>
      <c r="C248" s="780" t="s">
        <v>1175</v>
      </c>
      <c r="D248" s="780"/>
      <c r="E248" s="508"/>
      <c r="F248" s="508"/>
      <c r="G248" s="508"/>
      <c r="H248" s="200" t="s">
        <v>780</v>
      </c>
      <c r="I248" s="200" t="s">
        <v>780</v>
      </c>
      <c r="J248" s="200" t="s">
        <v>780</v>
      </c>
      <c r="K248" s="200">
        <v>4.5676998368678633E-2</v>
      </c>
      <c r="L248" s="200">
        <v>5.4545454545454543E-2</v>
      </c>
      <c r="M248" s="200">
        <v>5.5480378890392423E-2</v>
      </c>
      <c r="N248" s="200">
        <v>6.0941242778638854E-2</v>
      </c>
    </row>
    <row r="249" spans="1:14" ht="18.600000000000001" customHeight="1">
      <c r="A249" s="5"/>
      <c r="C249" s="780" t="s">
        <v>1176</v>
      </c>
      <c r="D249" s="780"/>
      <c r="E249" s="508"/>
      <c r="F249" s="508"/>
      <c r="G249" s="508"/>
      <c r="H249" s="200" t="s">
        <v>780</v>
      </c>
      <c r="I249" s="200" t="s">
        <v>780</v>
      </c>
      <c r="J249" s="200" t="s">
        <v>780</v>
      </c>
      <c r="K249" s="200">
        <v>5.7808455565142365E-2</v>
      </c>
      <c r="L249" s="200">
        <v>7.9391891891891886E-2</v>
      </c>
      <c r="M249" s="200">
        <v>8.5808580858085806E-2</v>
      </c>
      <c r="N249" s="200">
        <v>0.11338038744556241</v>
      </c>
    </row>
    <row r="250" spans="1:14" ht="18.600000000000001" customHeight="1">
      <c r="A250" s="5"/>
      <c r="C250" s="522"/>
      <c r="D250" s="508"/>
      <c r="E250" s="508"/>
      <c r="F250" s="508"/>
      <c r="G250" s="508"/>
      <c r="H250" s="198" t="s">
        <v>780</v>
      </c>
      <c r="I250" s="198" t="s">
        <v>780</v>
      </c>
      <c r="J250" s="198" t="s">
        <v>780</v>
      </c>
      <c r="K250" s="198"/>
      <c r="L250" s="198"/>
      <c r="M250" s="198"/>
      <c r="N250" s="198"/>
    </row>
    <row r="251" spans="1:14" ht="18.600000000000001" customHeight="1">
      <c r="A251" s="5"/>
      <c r="C251" s="779" t="s">
        <v>412</v>
      </c>
      <c r="D251" s="779"/>
      <c r="E251" s="508"/>
      <c r="F251" s="508"/>
      <c r="G251" s="508"/>
      <c r="H251" s="198" t="s">
        <v>780</v>
      </c>
      <c r="I251" s="198" t="s">
        <v>780</v>
      </c>
      <c r="J251" s="198" t="s">
        <v>780</v>
      </c>
      <c r="K251" s="198">
        <v>6.1904761904761907E-2</v>
      </c>
      <c r="L251" s="198">
        <v>6.7022538552787669E-2</v>
      </c>
      <c r="M251" s="198">
        <v>8.2480433473810955E-2</v>
      </c>
      <c r="N251" s="198">
        <v>0.11022875429655091</v>
      </c>
    </row>
    <row r="252" spans="1:14" ht="18.600000000000001" customHeight="1">
      <c r="A252" s="5"/>
      <c r="C252" s="780" t="s">
        <v>1174</v>
      </c>
      <c r="D252" s="780"/>
      <c r="E252" s="508"/>
      <c r="F252" s="508"/>
      <c r="G252" s="508"/>
      <c r="H252" s="200" t="s">
        <v>780</v>
      </c>
      <c r="I252" s="200" t="s">
        <v>780</v>
      </c>
      <c r="J252" s="200" t="s">
        <v>780</v>
      </c>
      <c r="K252" s="200">
        <v>8.5106382978723402E-2</v>
      </c>
      <c r="L252" s="200">
        <v>9.2838196286472149E-2</v>
      </c>
      <c r="M252" s="200">
        <v>0.11014492753623188</v>
      </c>
      <c r="N252" s="200">
        <v>0.11700913242009134</v>
      </c>
    </row>
    <row r="253" spans="1:14" ht="18.600000000000001" customHeight="1">
      <c r="A253" s="5"/>
      <c r="C253" s="780" t="s">
        <v>1175</v>
      </c>
      <c r="D253" s="780"/>
      <c r="E253" s="508"/>
      <c r="F253" s="508"/>
      <c r="G253" s="508"/>
      <c r="H253" s="200" t="s">
        <v>780</v>
      </c>
      <c r="I253" s="200" t="s">
        <v>780</v>
      </c>
      <c r="J253" s="200" t="s">
        <v>780</v>
      </c>
      <c r="K253" s="200">
        <v>5.181347150259067E-2</v>
      </c>
      <c r="L253" s="200">
        <v>6.4543168482816424E-2</v>
      </c>
      <c r="M253" s="200">
        <v>7.4727120067170444E-2</v>
      </c>
      <c r="N253" s="200">
        <v>0.1049398515485027</v>
      </c>
    </row>
    <row r="254" spans="1:14" ht="18.600000000000001" customHeight="1">
      <c r="A254" s="5"/>
      <c r="C254" s="780" t="s">
        <v>1176</v>
      </c>
      <c r="D254" s="780"/>
      <c r="E254" s="508"/>
      <c r="F254" s="508"/>
      <c r="G254" s="508"/>
      <c r="H254" s="200" t="s">
        <v>780</v>
      </c>
      <c r="I254" s="200" t="s">
        <v>780</v>
      </c>
      <c r="J254" s="200" t="s">
        <v>780</v>
      </c>
      <c r="K254" s="200">
        <v>8.0808080808080815E-2</v>
      </c>
      <c r="L254" s="200">
        <v>8.6206896551724137E-3</v>
      </c>
      <c r="M254" s="200">
        <v>0.08</v>
      </c>
      <c r="N254" s="200">
        <v>0.13341419041843541</v>
      </c>
    </row>
    <row r="255" spans="1:14" ht="18.600000000000001" customHeight="1">
      <c r="A255" s="5"/>
      <c r="C255" s="524"/>
      <c r="D255" s="524"/>
      <c r="E255" s="524"/>
      <c r="F255" s="524"/>
      <c r="G255" s="524"/>
      <c r="H255" s="200" t="s">
        <v>780</v>
      </c>
      <c r="I255" s="200" t="s">
        <v>780</v>
      </c>
      <c r="J255" s="200" t="s">
        <v>780</v>
      </c>
      <c r="K255" s="200"/>
      <c r="L255" s="200"/>
      <c r="M255" s="200"/>
      <c r="N255" s="200"/>
    </row>
    <row r="256" spans="1:14" ht="18.600000000000001" customHeight="1">
      <c r="A256" s="5"/>
      <c r="C256" s="778" t="s">
        <v>1198</v>
      </c>
      <c r="D256" s="778"/>
      <c r="E256" s="778"/>
      <c r="F256" s="778"/>
      <c r="G256" s="778"/>
      <c r="H256" s="199" t="s">
        <v>780</v>
      </c>
      <c r="I256" s="199" t="s">
        <v>780</v>
      </c>
      <c r="J256" s="199" t="s">
        <v>780</v>
      </c>
      <c r="K256" s="199">
        <v>9.2659446450060162E-2</v>
      </c>
      <c r="L256" s="199">
        <v>9.3023255813953487E-2</v>
      </c>
      <c r="M256" s="199">
        <v>9.3137254901960786E-2</v>
      </c>
      <c r="N256" s="199">
        <v>0.10752688172043011</v>
      </c>
    </row>
    <row r="257" spans="1:14" ht="18.600000000000001" customHeight="1">
      <c r="A257" s="5"/>
      <c r="C257" s="779" t="s">
        <v>411</v>
      </c>
      <c r="D257" s="779"/>
      <c r="E257" s="779"/>
      <c r="F257" s="779"/>
      <c r="G257" s="779"/>
      <c r="H257" s="198" t="s">
        <v>780</v>
      </c>
      <c r="I257" s="198" t="s">
        <v>780</v>
      </c>
      <c r="J257" s="198" t="s">
        <v>780</v>
      </c>
      <c r="K257" s="198">
        <v>0.10124610591900311</v>
      </c>
      <c r="L257" s="198">
        <v>0.10207336523125997</v>
      </c>
      <c r="M257" s="198">
        <v>9.0032154340836015E-2</v>
      </c>
      <c r="N257" s="198">
        <v>0.10135687428478012</v>
      </c>
    </row>
    <row r="258" spans="1:14" ht="18.600000000000001" customHeight="1">
      <c r="A258" s="5"/>
      <c r="C258" s="780" t="s">
        <v>1174</v>
      </c>
      <c r="D258" s="780"/>
      <c r="E258" s="508"/>
      <c r="F258" s="508"/>
      <c r="G258" s="508"/>
      <c r="H258" s="200" t="s">
        <v>780</v>
      </c>
      <c r="I258" s="200" t="s">
        <v>780</v>
      </c>
      <c r="J258" s="200" t="s">
        <v>780</v>
      </c>
      <c r="K258" s="200">
        <v>0.13207547169811321</v>
      </c>
      <c r="L258" s="200">
        <v>8.6956521739130432E-2</v>
      </c>
      <c r="M258" s="200">
        <v>0.12345679012345678</v>
      </c>
      <c r="N258" s="200">
        <v>0.16688061617458277</v>
      </c>
    </row>
    <row r="259" spans="1:14" ht="18.600000000000001" customHeight="1">
      <c r="A259" s="5"/>
      <c r="C259" s="780" t="s">
        <v>1175</v>
      </c>
      <c r="D259" s="780"/>
      <c r="E259" s="508"/>
      <c r="F259" s="508"/>
      <c r="G259" s="508"/>
      <c r="H259" s="200" t="s">
        <v>780</v>
      </c>
      <c r="I259" s="200" t="s">
        <v>780</v>
      </c>
      <c r="J259" s="200" t="s">
        <v>780</v>
      </c>
      <c r="K259" s="200">
        <v>0.11228070175438597</v>
      </c>
      <c r="L259" s="200">
        <v>9.0909090909090912E-2</v>
      </c>
      <c r="M259" s="200">
        <v>6.6225165562913912E-2</v>
      </c>
      <c r="N259" s="200">
        <v>8.2701585113714685E-2</v>
      </c>
    </row>
    <row r="260" spans="1:14" ht="18.600000000000001" customHeight="1">
      <c r="A260" s="5"/>
      <c r="C260" s="780" t="s">
        <v>1176</v>
      </c>
      <c r="D260" s="780"/>
      <c r="E260" s="508"/>
      <c r="F260" s="508"/>
      <c r="G260" s="508"/>
      <c r="H260" s="200" t="s">
        <v>780</v>
      </c>
      <c r="I260" s="200" t="s">
        <v>780</v>
      </c>
      <c r="J260" s="200" t="s">
        <v>780</v>
      </c>
      <c r="K260" s="200">
        <v>7.5697211155378488E-2</v>
      </c>
      <c r="L260" s="200">
        <v>0.12048192771084337</v>
      </c>
      <c r="M260" s="200">
        <v>0.10878661087866109</v>
      </c>
      <c r="N260" s="200">
        <v>0.10262725779967159</v>
      </c>
    </row>
    <row r="261" spans="1:14" ht="18.600000000000001" customHeight="1">
      <c r="A261" s="5"/>
      <c r="C261" s="522"/>
      <c r="D261" s="508"/>
      <c r="E261" s="508"/>
      <c r="F261" s="508"/>
      <c r="G261" s="508"/>
      <c r="H261" s="198" t="s">
        <v>780</v>
      </c>
      <c r="I261" s="198" t="s">
        <v>780</v>
      </c>
      <c r="J261" s="198" t="s">
        <v>780</v>
      </c>
      <c r="K261" s="198"/>
      <c r="L261" s="198"/>
      <c r="M261" s="198"/>
      <c r="N261" s="198"/>
    </row>
    <row r="262" spans="1:14" ht="18.600000000000001" customHeight="1">
      <c r="A262" s="5"/>
      <c r="C262" s="779" t="s">
        <v>412</v>
      </c>
      <c r="D262" s="779"/>
      <c r="E262" s="508"/>
      <c r="F262" s="508"/>
      <c r="G262" s="508"/>
      <c r="H262" s="198" t="s">
        <v>780</v>
      </c>
      <c r="I262" s="198" t="s">
        <v>780</v>
      </c>
      <c r="J262" s="198" t="s">
        <v>780</v>
      </c>
      <c r="K262" s="198">
        <v>6.3492063492063489E-2</v>
      </c>
      <c r="L262" s="198">
        <v>6.3157894736842107E-2</v>
      </c>
      <c r="M262" s="198">
        <v>0.10309278350515463</v>
      </c>
      <c r="N262" s="198">
        <v>0.12779552715654952</v>
      </c>
    </row>
    <row r="263" spans="1:14" ht="18.600000000000001" customHeight="1">
      <c r="A263" s="5"/>
      <c r="C263" s="780" t="s">
        <v>1174</v>
      </c>
      <c r="D263" s="780"/>
      <c r="E263" s="508"/>
      <c r="F263" s="508"/>
      <c r="G263" s="508"/>
      <c r="H263" s="200" t="s">
        <v>780</v>
      </c>
      <c r="I263" s="200" t="s">
        <v>780</v>
      </c>
      <c r="J263" s="200" t="s">
        <v>780</v>
      </c>
      <c r="K263" s="200">
        <v>0.10256410256410256</v>
      </c>
      <c r="L263" s="200">
        <v>6.6666666666666666E-2</v>
      </c>
      <c r="M263" s="200">
        <v>0.1111111111111111</v>
      </c>
      <c r="N263" s="200">
        <v>0.12195121951219512</v>
      </c>
    </row>
    <row r="264" spans="1:14" ht="18.600000000000001" customHeight="1">
      <c r="A264" s="5"/>
      <c r="C264" s="780" t="s">
        <v>1175</v>
      </c>
      <c r="D264" s="780"/>
      <c r="E264" s="508"/>
      <c r="F264" s="508"/>
      <c r="G264" s="508"/>
      <c r="H264" s="200" t="s">
        <v>780</v>
      </c>
      <c r="I264" s="200" t="s">
        <v>780</v>
      </c>
      <c r="J264" s="200" t="s">
        <v>780</v>
      </c>
      <c r="K264" s="200">
        <v>0.04</v>
      </c>
      <c r="L264" s="200">
        <v>5.5045871559633031E-2</v>
      </c>
      <c r="M264" s="200">
        <v>7.6923076923076927E-2</v>
      </c>
      <c r="N264" s="200">
        <v>7.2398190045248875E-2</v>
      </c>
    </row>
    <row r="265" spans="1:14" ht="18.600000000000001" customHeight="1">
      <c r="A265" s="5"/>
      <c r="C265" s="780" t="s">
        <v>1176</v>
      </c>
      <c r="D265" s="780"/>
      <c r="E265" s="508"/>
      <c r="F265" s="508"/>
      <c r="G265" s="508"/>
      <c r="H265" s="200" t="s">
        <v>780</v>
      </c>
      <c r="I265" s="200" t="s">
        <v>780</v>
      </c>
      <c r="J265" s="200" t="s">
        <v>780</v>
      </c>
      <c r="K265" s="200">
        <v>0.08</v>
      </c>
      <c r="L265" s="200">
        <v>7.8431372549019607E-2</v>
      </c>
      <c r="M265" s="200">
        <v>0.16</v>
      </c>
      <c r="N265" s="200">
        <v>0.24621212121212122</v>
      </c>
    </row>
    <row r="266" spans="1:14" ht="18.600000000000001" customHeight="1">
      <c r="A266" s="5"/>
      <c r="C266" s="97"/>
      <c r="D266" s="97"/>
      <c r="E266" s="97"/>
      <c r="F266" s="97"/>
      <c r="G266" s="97"/>
      <c r="H266" s="200" t="s">
        <v>780</v>
      </c>
      <c r="I266" s="200" t="s">
        <v>780</v>
      </c>
      <c r="J266" s="200" t="s">
        <v>780</v>
      </c>
      <c r="K266" s="200"/>
      <c r="L266" s="200"/>
      <c r="M266" s="200"/>
      <c r="N266" s="200"/>
    </row>
    <row r="267" spans="1:14" ht="18.600000000000001" customHeight="1">
      <c r="A267" s="5"/>
      <c r="C267" s="778" t="s">
        <v>1199</v>
      </c>
      <c r="D267" s="778"/>
      <c r="E267" s="778"/>
      <c r="F267" s="778"/>
      <c r="G267" s="778"/>
      <c r="H267" s="199" t="s">
        <v>780</v>
      </c>
      <c r="I267" s="199" t="s">
        <v>780</v>
      </c>
      <c r="J267" s="199" t="s">
        <v>780</v>
      </c>
      <c r="K267" s="199">
        <v>7.7380952380952384E-2</v>
      </c>
      <c r="L267" s="199">
        <v>7.8651685393258425E-2</v>
      </c>
      <c r="M267" s="199">
        <v>6.1111111111111109E-2</v>
      </c>
      <c r="N267" s="199">
        <v>0.10957324106113032</v>
      </c>
    </row>
    <row r="268" spans="1:14" ht="18.600000000000001" customHeight="1">
      <c r="A268" s="5"/>
      <c r="C268" s="779" t="s">
        <v>411</v>
      </c>
      <c r="D268" s="779"/>
      <c r="E268" s="779"/>
      <c r="F268" s="779"/>
      <c r="G268" s="779"/>
      <c r="H268" s="198" t="s">
        <v>780</v>
      </c>
      <c r="I268" s="198" t="s">
        <v>780</v>
      </c>
      <c r="J268" s="198" t="s">
        <v>780</v>
      </c>
      <c r="K268" s="198">
        <v>0.10256410256410256</v>
      </c>
      <c r="L268" s="198">
        <v>7.9365079365079361E-2</v>
      </c>
      <c r="M268" s="198">
        <v>6.9230769230769235E-2</v>
      </c>
      <c r="N268" s="198">
        <v>0.12116316639741519</v>
      </c>
    </row>
    <row r="269" spans="1:14" ht="18.600000000000001" customHeight="1">
      <c r="A269" s="5"/>
      <c r="C269" s="780" t="s">
        <v>1174</v>
      </c>
      <c r="D269" s="780"/>
      <c r="E269" s="508"/>
      <c r="F269" s="508"/>
      <c r="G269" s="508"/>
      <c r="H269" s="200" t="s">
        <v>780</v>
      </c>
      <c r="I269" s="200" t="s">
        <v>780</v>
      </c>
      <c r="J269" s="200" t="s">
        <v>780</v>
      </c>
      <c r="K269" s="200">
        <v>0.2</v>
      </c>
      <c r="L269" s="200">
        <v>4.7619047619047616E-2</v>
      </c>
      <c r="M269" s="200">
        <v>0.125</v>
      </c>
      <c r="N269" s="200">
        <v>4.1493775933609957E-2</v>
      </c>
    </row>
    <row r="270" spans="1:14" ht="18.600000000000001" customHeight="1">
      <c r="A270" s="5"/>
      <c r="C270" s="780" t="s">
        <v>1175</v>
      </c>
      <c r="D270" s="780"/>
      <c r="E270" s="508"/>
      <c r="F270" s="508"/>
      <c r="G270" s="508"/>
      <c r="H270" s="200" t="s">
        <v>780</v>
      </c>
      <c r="I270" s="200" t="s">
        <v>780</v>
      </c>
      <c r="J270" s="200" t="s">
        <v>780</v>
      </c>
      <c r="K270" s="200">
        <v>6.4516129032258063E-2</v>
      </c>
      <c r="L270" s="200">
        <v>0.12698412698412698</v>
      </c>
      <c r="M270" s="200">
        <v>4.4117647058823532E-2</v>
      </c>
      <c r="N270" s="200">
        <v>0.13615733736762481</v>
      </c>
    </row>
    <row r="271" spans="1:14" ht="18.600000000000001" customHeight="1">
      <c r="A271" s="5"/>
      <c r="C271" s="780" t="s">
        <v>1176</v>
      </c>
      <c r="D271" s="780"/>
      <c r="E271" s="508"/>
      <c r="F271" s="508"/>
      <c r="G271" s="508"/>
      <c r="H271" s="200" t="s">
        <v>780</v>
      </c>
      <c r="I271" s="200" t="s">
        <v>780</v>
      </c>
      <c r="J271" s="200" t="s">
        <v>780</v>
      </c>
      <c r="K271" s="200">
        <v>0.125</v>
      </c>
      <c r="L271" s="200">
        <v>2.3809523809523808E-2</v>
      </c>
      <c r="M271" s="200">
        <v>7.8947368421052627E-2</v>
      </c>
      <c r="N271" s="200">
        <v>0.14880952380952381</v>
      </c>
    </row>
    <row r="272" spans="1:14" ht="18.600000000000001" customHeight="1">
      <c r="A272" s="5"/>
      <c r="C272" s="522"/>
      <c r="D272" s="508"/>
      <c r="E272" s="508"/>
      <c r="F272" s="508"/>
      <c r="G272" s="508"/>
      <c r="H272" s="198" t="s">
        <v>780</v>
      </c>
      <c r="I272" s="198" t="s">
        <v>780</v>
      </c>
      <c r="J272" s="198" t="s">
        <v>780</v>
      </c>
      <c r="K272" s="198"/>
      <c r="L272" s="198"/>
      <c r="M272" s="198"/>
      <c r="N272" s="198"/>
    </row>
    <row r="273" spans="1:14" ht="18.600000000000001" customHeight="1">
      <c r="A273" s="5"/>
      <c r="C273" s="779" t="s">
        <v>412</v>
      </c>
      <c r="D273" s="779"/>
      <c r="E273" s="508"/>
      <c r="F273" s="508"/>
      <c r="G273" s="508"/>
      <c r="H273" s="198" t="s">
        <v>780</v>
      </c>
      <c r="I273" s="198" t="s">
        <v>780</v>
      </c>
      <c r="J273" s="198" t="s">
        <v>780</v>
      </c>
      <c r="K273" s="198">
        <v>1.9607843137254902E-2</v>
      </c>
      <c r="L273" s="198">
        <v>7.6923076923076927E-2</v>
      </c>
      <c r="M273" s="198">
        <v>0.04</v>
      </c>
      <c r="N273" s="198">
        <v>8.0808080808080815E-2</v>
      </c>
    </row>
    <row r="274" spans="1:14" ht="18.600000000000001" customHeight="1">
      <c r="A274" s="5"/>
      <c r="C274" s="780" t="s">
        <v>1174</v>
      </c>
      <c r="D274" s="780"/>
      <c r="E274" s="508"/>
      <c r="F274" s="508"/>
      <c r="G274" s="508"/>
      <c r="H274" s="200" t="s">
        <v>780</v>
      </c>
      <c r="I274" s="200" t="s">
        <v>780</v>
      </c>
      <c r="J274" s="200" t="s">
        <v>780</v>
      </c>
      <c r="K274" s="200">
        <v>0</v>
      </c>
      <c r="L274" s="200">
        <v>0.125</v>
      </c>
      <c r="M274" s="200">
        <v>0</v>
      </c>
      <c r="N274" s="200">
        <v>0</v>
      </c>
    </row>
    <row r="275" spans="1:14" ht="18.600000000000001" customHeight="1">
      <c r="A275" s="5"/>
      <c r="C275" s="780" t="s">
        <v>1175</v>
      </c>
      <c r="D275" s="780"/>
      <c r="E275" s="508"/>
      <c r="F275" s="508"/>
      <c r="G275" s="508"/>
      <c r="H275" s="200" t="s">
        <v>780</v>
      </c>
      <c r="I275" s="200" t="s">
        <v>780</v>
      </c>
      <c r="J275" s="200" t="s">
        <v>780</v>
      </c>
      <c r="K275" s="200">
        <v>3.5714285714285712E-2</v>
      </c>
      <c r="L275" s="200">
        <v>0.10714285714285714</v>
      </c>
      <c r="M275" s="200">
        <v>7.1428571428571425E-2</v>
      </c>
      <c r="N275" s="200">
        <v>0.10135135135135134</v>
      </c>
    </row>
    <row r="276" spans="1:14" ht="18.600000000000001" customHeight="1">
      <c r="A276" s="5"/>
      <c r="C276" s="780" t="s">
        <v>1176</v>
      </c>
      <c r="D276" s="780"/>
      <c r="E276" s="508"/>
      <c r="F276" s="508"/>
      <c r="G276" s="508"/>
      <c r="H276" s="200" t="s">
        <v>780</v>
      </c>
      <c r="I276" s="200" t="s">
        <v>780</v>
      </c>
      <c r="J276" s="200" t="s">
        <v>780</v>
      </c>
      <c r="K276" s="200">
        <v>0</v>
      </c>
      <c r="L276" s="200">
        <v>0</v>
      </c>
      <c r="M276" s="200">
        <v>0</v>
      </c>
      <c r="N276" s="200">
        <v>8.2644628099173556E-2</v>
      </c>
    </row>
    <row r="277" spans="1:14" ht="18.600000000000001" customHeight="1">
      <c r="A277" s="5"/>
      <c r="C277" s="524"/>
      <c r="D277" s="524"/>
      <c r="E277" s="524"/>
      <c r="F277" s="524"/>
      <c r="G277" s="524"/>
      <c r="H277" s="200" t="s">
        <v>780</v>
      </c>
      <c r="I277" s="200" t="s">
        <v>780</v>
      </c>
      <c r="J277" s="200" t="s">
        <v>780</v>
      </c>
      <c r="K277" s="200"/>
      <c r="L277" s="200"/>
      <c r="M277" s="200"/>
      <c r="N277" s="200"/>
    </row>
    <row r="278" spans="1:14" ht="18.600000000000001" customHeight="1">
      <c r="A278" s="5"/>
      <c r="C278" s="778" t="s">
        <v>1200</v>
      </c>
      <c r="D278" s="778"/>
      <c r="E278" s="778"/>
      <c r="F278" s="778"/>
      <c r="G278" s="778"/>
      <c r="H278" s="199" t="s">
        <v>780</v>
      </c>
      <c r="I278" s="199" t="s">
        <v>780</v>
      </c>
      <c r="J278" s="199" t="s">
        <v>780</v>
      </c>
      <c r="K278" s="199">
        <v>6.749740394600208E-2</v>
      </c>
      <c r="L278" s="199">
        <v>0.10737527114967461</v>
      </c>
      <c r="M278" s="199">
        <v>0.11595866819747416</v>
      </c>
      <c r="N278" s="199">
        <v>0.14857276555919513</v>
      </c>
    </row>
    <row r="279" spans="1:14" ht="18.600000000000001" customHeight="1">
      <c r="A279" s="5"/>
      <c r="C279" s="779" t="s">
        <v>411</v>
      </c>
      <c r="D279" s="779"/>
      <c r="E279" s="779"/>
      <c r="F279" s="779"/>
      <c r="G279" s="779"/>
      <c r="H279" s="198" t="s">
        <v>780</v>
      </c>
      <c r="I279" s="198" t="s">
        <v>780</v>
      </c>
      <c r="J279" s="198" t="s">
        <v>780</v>
      </c>
      <c r="K279" s="198">
        <v>5.510752688172043E-2</v>
      </c>
      <c r="L279" s="198">
        <v>0.10451977401129943</v>
      </c>
      <c r="M279" s="198">
        <v>0.10960960960960961</v>
      </c>
      <c r="N279" s="198">
        <v>0.11544888348777155</v>
      </c>
    </row>
    <row r="280" spans="1:14" ht="18.600000000000001" customHeight="1">
      <c r="A280" s="5"/>
      <c r="C280" s="780" t="s">
        <v>1174</v>
      </c>
      <c r="D280" s="780"/>
      <c r="E280" s="508"/>
      <c r="F280" s="508"/>
      <c r="G280" s="508"/>
      <c r="H280" s="200" t="s">
        <v>780</v>
      </c>
      <c r="I280" s="200" t="s">
        <v>780</v>
      </c>
      <c r="J280" s="200" t="s">
        <v>780</v>
      </c>
      <c r="K280" s="200">
        <v>8.0291970802919707E-2</v>
      </c>
      <c r="L280" s="200">
        <v>9.90990990990991E-2</v>
      </c>
      <c r="M280" s="200">
        <v>0.189873417721519</v>
      </c>
      <c r="N280" s="200">
        <v>0.17759562841530055</v>
      </c>
    </row>
    <row r="281" spans="1:14" ht="18.600000000000001" customHeight="1">
      <c r="A281" s="5"/>
      <c r="C281" s="780" t="s">
        <v>1175</v>
      </c>
      <c r="D281" s="780"/>
      <c r="E281" s="508"/>
      <c r="F281" s="508"/>
      <c r="G281" s="508"/>
      <c r="H281" s="200" t="s">
        <v>780</v>
      </c>
      <c r="I281" s="200" t="s">
        <v>780</v>
      </c>
      <c r="J281" s="200" t="s">
        <v>780</v>
      </c>
      <c r="K281" s="200">
        <v>5.1181102362204724E-2</v>
      </c>
      <c r="L281" s="200">
        <v>0.10816326530612246</v>
      </c>
      <c r="M281" s="200">
        <v>6.9958847736625515E-2</v>
      </c>
      <c r="N281" s="200">
        <v>9.591326105087572E-2</v>
      </c>
    </row>
    <row r="282" spans="1:14" ht="18.600000000000001" customHeight="1">
      <c r="A282" s="5"/>
      <c r="C282" s="780" t="s">
        <v>1176</v>
      </c>
      <c r="D282" s="780"/>
      <c r="E282" s="508"/>
      <c r="F282" s="508"/>
      <c r="G282" s="508"/>
      <c r="H282" s="200" t="s">
        <v>780</v>
      </c>
      <c r="I282" s="200" t="s">
        <v>780</v>
      </c>
      <c r="J282" s="200" t="s">
        <v>780</v>
      </c>
      <c r="K282" s="200">
        <v>4.0404040404040407E-2</v>
      </c>
      <c r="L282" s="200">
        <v>9.3457943925233641E-2</v>
      </c>
      <c r="M282" s="200">
        <v>0.23762376237623761</v>
      </c>
      <c r="N282" s="200">
        <v>0.16098484848484848</v>
      </c>
    </row>
    <row r="283" spans="1:14" ht="18.600000000000001" customHeight="1">
      <c r="A283" s="5"/>
      <c r="C283" s="522"/>
      <c r="D283" s="508"/>
      <c r="E283" s="508"/>
      <c r="F283" s="508"/>
      <c r="G283" s="508"/>
      <c r="H283" s="198" t="s">
        <v>780</v>
      </c>
      <c r="I283" s="198" t="s">
        <v>780</v>
      </c>
      <c r="J283" s="198" t="s">
        <v>780</v>
      </c>
      <c r="K283" s="198"/>
      <c r="L283" s="198"/>
      <c r="M283" s="198"/>
      <c r="N283" s="198"/>
    </row>
    <row r="284" spans="1:14" ht="18.600000000000001" customHeight="1">
      <c r="A284" s="5"/>
      <c r="C284" s="779" t="s">
        <v>412</v>
      </c>
      <c r="D284" s="779"/>
      <c r="E284" s="508"/>
      <c r="F284" s="508"/>
      <c r="G284" s="508"/>
      <c r="H284" s="198" t="s">
        <v>780</v>
      </c>
      <c r="I284" s="198" t="s">
        <v>780</v>
      </c>
      <c r="J284" s="198" t="s">
        <v>780</v>
      </c>
      <c r="K284" s="198">
        <v>0.1095890410958904</v>
      </c>
      <c r="L284" s="198">
        <v>0.11682242990654206</v>
      </c>
      <c r="M284" s="198">
        <v>0.13658536585365855</v>
      </c>
      <c r="N284" s="198">
        <v>0.25954198473282442</v>
      </c>
    </row>
    <row r="285" spans="1:14" ht="18.600000000000001" customHeight="1">
      <c r="A285" s="5"/>
      <c r="C285" s="780" t="s">
        <v>1174</v>
      </c>
      <c r="D285" s="780"/>
      <c r="E285" s="508"/>
      <c r="F285" s="508"/>
      <c r="G285" s="508"/>
      <c r="H285" s="200" t="s">
        <v>780</v>
      </c>
      <c r="I285" s="200" t="s">
        <v>780</v>
      </c>
      <c r="J285" s="200" t="s">
        <v>780</v>
      </c>
      <c r="K285" s="200">
        <v>8.5365853658536592E-2</v>
      </c>
      <c r="L285" s="200">
        <v>0.10810810810810811</v>
      </c>
      <c r="M285" s="200">
        <v>0.18032786885245902</v>
      </c>
      <c r="N285" s="200">
        <v>0.34274193548387094</v>
      </c>
    </row>
    <row r="286" spans="1:14" ht="18.600000000000001" customHeight="1">
      <c r="A286" s="5"/>
      <c r="C286" s="780" t="s">
        <v>1175</v>
      </c>
      <c r="D286" s="780"/>
      <c r="E286" s="508"/>
      <c r="F286" s="508"/>
      <c r="G286" s="508"/>
      <c r="H286" s="200" t="s">
        <v>780</v>
      </c>
      <c r="I286" s="200" t="s">
        <v>780</v>
      </c>
      <c r="J286" s="200" t="s">
        <v>780</v>
      </c>
      <c r="K286" s="200">
        <v>0.12878787878787878</v>
      </c>
      <c r="L286" s="200">
        <v>0.12781954887218044</v>
      </c>
      <c r="M286" s="200">
        <v>0.12408759124087591</v>
      </c>
      <c r="N286" s="200">
        <v>0.23477622890682318</v>
      </c>
    </row>
    <row r="287" spans="1:14" ht="18.600000000000001" customHeight="1">
      <c r="A287" s="5"/>
      <c r="C287" s="780" t="s">
        <v>1176</v>
      </c>
      <c r="D287" s="780"/>
      <c r="E287" s="508"/>
      <c r="F287" s="508"/>
      <c r="G287" s="508"/>
      <c r="H287" s="200" t="s">
        <v>780</v>
      </c>
      <c r="I287" s="200" t="s">
        <v>780</v>
      </c>
      <c r="J287" s="200" t="s">
        <v>780</v>
      </c>
      <c r="K287" s="200">
        <v>0</v>
      </c>
      <c r="L287" s="200">
        <v>0</v>
      </c>
      <c r="M287" s="200">
        <v>0</v>
      </c>
      <c r="N287" s="200">
        <v>0.18691588785046731</v>
      </c>
    </row>
    <row r="288" spans="1:14" ht="18.600000000000001" customHeight="1">
      <c r="A288" s="5"/>
      <c r="C288" s="97"/>
      <c r="D288" s="97"/>
      <c r="E288" s="97"/>
      <c r="F288" s="97"/>
      <c r="G288" s="97"/>
      <c r="H288" s="198" t="s">
        <v>780</v>
      </c>
      <c r="I288" s="198" t="s">
        <v>780</v>
      </c>
      <c r="J288" s="198" t="s">
        <v>780</v>
      </c>
      <c r="K288" s="198"/>
      <c r="L288" s="198"/>
      <c r="M288" s="198"/>
      <c r="N288" s="198"/>
    </row>
    <row r="289" spans="1:14" ht="18.600000000000001" customHeight="1">
      <c r="A289" s="5"/>
      <c r="C289" s="778" t="s">
        <v>1201</v>
      </c>
      <c r="D289" s="778"/>
      <c r="E289" s="778"/>
      <c r="F289" s="778"/>
      <c r="G289" s="778"/>
      <c r="H289" s="199" t="s">
        <v>780</v>
      </c>
      <c r="I289" s="199" t="s">
        <v>780</v>
      </c>
      <c r="J289" s="199" t="s">
        <v>780</v>
      </c>
      <c r="K289" s="199">
        <v>0.15023474178403756</v>
      </c>
      <c r="L289" s="199">
        <v>0.17596566523605151</v>
      </c>
      <c r="M289" s="199">
        <v>0.13392857142857142</v>
      </c>
      <c r="N289" s="199">
        <v>0.17636684303350969</v>
      </c>
    </row>
    <row r="290" spans="1:14" ht="18.600000000000001" customHeight="1">
      <c r="A290" s="5"/>
      <c r="C290" s="779" t="s">
        <v>411</v>
      </c>
      <c r="D290" s="779"/>
      <c r="E290" s="779"/>
      <c r="F290" s="779"/>
      <c r="G290" s="779"/>
      <c r="H290" s="198" t="s">
        <v>780</v>
      </c>
      <c r="I290" s="198" t="s">
        <v>780</v>
      </c>
      <c r="J290" s="198" t="s">
        <v>780</v>
      </c>
      <c r="K290" s="198">
        <v>0.15929203539823009</v>
      </c>
      <c r="L290" s="198">
        <v>0.17699115044247787</v>
      </c>
      <c r="M290" s="198">
        <v>0.12727272727272726</v>
      </c>
      <c r="N290" s="198">
        <v>0.18148820326678766</v>
      </c>
    </row>
    <row r="291" spans="1:14" ht="18.600000000000001" customHeight="1">
      <c r="A291" s="5"/>
      <c r="C291" s="780" t="s">
        <v>1174</v>
      </c>
      <c r="D291" s="780"/>
      <c r="E291" s="508"/>
      <c r="F291" s="508"/>
      <c r="G291" s="508"/>
      <c r="H291" s="200" t="s">
        <v>780</v>
      </c>
      <c r="I291" s="200" t="s">
        <v>780</v>
      </c>
      <c r="J291" s="200" t="s">
        <v>780</v>
      </c>
      <c r="K291" s="200">
        <v>0.1</v>
      </c>
      <c r="L291" s="200">
        <v>5.5555555555555552E-2</v>
      </c>
      <c r="M291" s="200">
        <v>7.1428571428571425E-2</v>
      </c>
      <c r="N291" s="200">
        <v>0.32679738562091504</v>
      </c>
    </row>
    <row r="292" spans="1:14" ht="18.600000000000001" customHeight="1">
      <c r="A292" s="5"/>
      <c r="C292" s="780" t="s">
        <v>1175</v>
      </c>
      <c r="D292" s="780"/>
      <c r="E292" s="508"/>
      <c r="F292" s="508"/>
      <c r="G292" s="508"/>
      <c r="H292" s="200" t="s">
        <v>780</v>
      </c>
      <c r="I292" s="200" t="s">
        <v>780</v>
      </c>
      <c r="J292" s="200" t="s">
        <v>780</v>
      </c>
      <c r="K292" s="200">
        <v>0.16</v>
      </c>
      <c r="L292" s="200">
        <v>0.1875</v>
      </c>
      <c r="M292" s="200">
        <v>0.14814814814814814</v>
      </c>
      <c r="N292" s="200">
        <v>0.15936254980079681</v>
      </c>
    </row>
    <row r="293" spans="1:14" ht="18.600000000000001" customHeight="1">
      <c r="A293" s="5"/>
      <c r="C293" s="780" t="s">
        <v>1176</v>
      </c>
      <c r="D293" s="780"/>
      <c r="E293" s="508"/>
      <c r="F293" s="508"/>
      <c r="G293" s="508"/>
      <c r="H293" s="200" t="s">
        <v>780</v>
      </c>
      <c r="I293" s="200" t="s">
        <v>780</v>
      </c>
      <c r="J293" s="200" t="s">
        <v>780</v>
      </c>
      <c r="K293" s="200">
        <v>0.22222222222222221</v>
      </c>
      <c r="L293" s="200">
        <v>0.26666666666666666</v>
      </c>
      <c r="M293" s="200">
        <v>6.6666666666666666E-2</v>
      </c>
      <c r="N293" s="200">
        <v>0.15306122448979589</v>
      </c>
    </row>
    <row r="294" spans="1:14" ht="18.600000000000001" customHeight="1">
      <c r="A294" s="5"/>
      <c r="C294" s="522"/>
      <c r="D294" s="508"/>
      <c r="E294" s="508"/>
      <c r="F294" s="508"/>
      <c r="G294" s="508"/>
      <c r="H294" s="198" t="s">
        <v>780</v>
      </c>
      <c r="I294" s="198" t="s">
        <v>780</v>
      </c>
      <c r="J294" s="198" t="s">
        <v>780</v>
      </c>
      <c r="K294" s="198"/>
      <c r="L294" s="198"/>
      <c r="M294" s="198"/>
      <c r="N294" s="198"/>
    </row>
    <row r="295" spans="1:14" ht="18.600000000000001" customHeight="1">
      <c r="A295" s="5"/>
      <c r="C295" s="779" t="s">
        <v>412</v>
      </c>
      <c r="D295" s="779"/>
      <c r="E295" s="508"/>
      <c r="F295" s="508"/>
      <c r="G295" s="508"/>
      <c r="H295" s="198" t="s">
        <v>780</v>
      </c>
      <c r="I295" s="198" t="s">
        <v>780</v>
      </c>
      <c r="J295" s="198" t="s">
        <v>780</v>
      </c>
      <c r="K295" s="198">
        <v>0.14000000000000001</v>
      </c>
      <c r="L295" s="198">
        <v>0.17499999999999999</v>
      </c>
      <c r="M295" s="198">
        <v>0.14035087719298245</v>
      </c>
      <c r="N295" s="198">
        <v>0.17152658662092626</v>
      </c>
    </row>
    <row r="296" spans="1:14" ht="18.600000000000001" customHeight="1">
      <c r="A296" s="5"/>
      <c r="C296" s="780" t="s">
        <v>1174</v>
      </c>
      <c r="D296" s="780"/>
      <c r="E296" s="508"/>
      <c r="F296" s="508"/>
      <c r="G296" s="508"/>
      <c r="H296" s="200" t="s">
        <v>780</v>
      </c>
      <c r="I296" s="200" t="s">
        <v>780</v>
      </c>
      <c r="J296" s="200" t="s">
        <v>780</v>
      </c>
      <c r="K296" s="200">
        <v>0.2</v>
      </c>
      <c r="L296" s="200">
        <v>0.31818181818181818</v>
      </c>
      <c r="M296" s="200">
        <v>0.16666666666666666</v>
      </c>
      <c r="N296" s="200">
        <v>0.11764705882352941</v>
      </c>
    </row>
    <row r="297" spans="1:14" ht="18.600000000000001" customHeight="1">
      <c r="A297" s="5"/>
      <c r="C297" s="780" t="s">
        <v>1175</v>
      </c>
      <c r="D297" s="780"/>
      <c r="E297" s="508"/>
      <c r="F297" s="508"/>
      <c r="G297" s="508"/>
      <c r="H297" s="200" t="s">
        <v>780</v>
      </c>
      <c r="I297" s="200" t="s">
        <v>780</v>
      </c>
      <c r="J297" s="200" t="s">
        <v>780</v>
      </c>
      <c r="K297" s="200">
        <v>0.12820512820512819</v>
      </c>
      <c r="L297" s="200">
        <v>0.14893617021276595</v>
      </c>
      <c r="M297" s="200">
        <v>0.14606741573033707</v>
      </c>
      <c r="N297" s="200">
        <v>0.17505470459518599</v>
      </c>
    </row>
    <row r="298" spans="1:14" ht="18.600000000000001" customHeight="1">
      <c r="A298" s="5"/>
      <c r="C298" s="780" t="s">
        <v>1176</v>
      </c>
      <c r="D298" s="780"/>
      <c r="E298" s="508"/>
      <c r="F298" s="508"/>
      <c r="G298" s="508"/>
      <c r="H298" s="200" t="s">
        <v>780</v>
      </c>
      <c r="I298" s="200" t="s">
        <v>780</v>
      </c>
      <c r="J298" s="200" t="s">
        <v>780</v>
      </c>
      <c r="K298" s="200">
        <v>0</v>
      </c>
      <c r="L298" s="200">
        <v>0</v>
      </c>
      <c r="M298" s="200">
        <v>0</v>
      </c>
      <c r="N298" s="200">
        <v>0.24390243902439027</v>
      </c>
    </row>
    <row r="299" spans="1:14" ht="18.600000000000001" customHeight="1">
      <c r="A299" s="5"/>
      <c r="C299" s="524"/>
      <c r="D299" s="524"/>
      <c r="E299" s="524"/>
      <c r="F299" s="524"/>
      <c r="G299" s="524"/>
      <c r="H299" s="97"/>
      <c r="I299" s="97"/>
      <c r="J299" s="97"/>
      <c r="K299" s="97"/>
      <c r="L299" s="97"/>
      <c r="M299" s="97"/>
      <c r="N299" s="97"/>
    </row>
    <row r="300" spans="1:14" ht="18.600000000000001" customHeight="1">
      <c r="A300" s="5"/>
      <c r="C300" s="778" t="s">
        <v>1202</v>
      </c>
      <c r="D300" s="778"/>
      <c r="E300" s="778"/>
      <c r="F300" s="778"/>
      <c r="G300" s="778"/>
      <c r="H300" s="148">
        <v>201</v>
      </c>
      <c r="I300" s="148">
        <v>197</v>
      </c>
      <c r="J300" s="148">
        <v>302</v>
      </c>
      <c r="K300" s="148">
        <v>351</v>
      </c>
      <c r="L300" s="148">
        <f>L301+L306</f>
        <v>330</v>
      </c>
      <c r="M300" s="148">
        <v>321</v>
      </c>
      <c r="N300" s="148">
        <f t="shared" ref="N300" si="43">N301+N306</f>
        <v>298</v>
      </c>
    </row>
    <row r="301" spans="1:14" ht="18.600000000000001" customHeight="1">
      <c r="A301" s="5"/>
      <c r="C301" s="779" t="s">
        <v>411</v>
      </c>
      <c r="D301" s="779"/>
      <c r="E301" s="779"/>
      <c r="F301" s="779"/>
      <c r="G301" s="779"/>
      <c r="H301" s="118">
        <v>130</v>
      </c>
      <c r="I301" s="118">
        <v>120</v>
      </c>
      <c r="J301" s="118">
        <v>213</v>
      </c>
      <c r="K301" s="118">
        <v>247</v>
      </c>
      <c r="L301" s="118">
        <f>SUM(L302:L304)</f>
        <v>226</v>
      </c>
      <c r="M301" s="118">
        <v>214</v>
      </c>
      <c r="N301" s="118">
        <f t="shared" ref="N301" si="44">SUM(N302:N304)</f>
        <v>209</v>
      </c>
    </row>
    <row r="302" spans="1:14" ht="18.600000000000001" customHeight="1">
      <c r="A302" s="5"/>
      <c r="C302" s="780" t="s">
        <v>1174</v>
      </c>
      <c r="D302" s="780"/>
      <c r="E302" s="508"/>
      <c r="F302" s="508"/>
      <c r="G302" s="508"/>
      <c r="H302" s="189">
        <v>34</v>
      </c>
      <c r="I302" s="189">
        <v>34</v>
      </c>
      <c r="J302" s="189">
        <v>53</v>
      </c>
      <c r="K302" s="189">
        <v>57</v>
      </c>
      <c r="L302" s="189">
        <v>42</v>
      </c>
      <c r="M302" s="189">
        <v>38</v>
      </c>
      <c r="N302" s="189">
        <v>52</v>
      </c>
    </row>
    <row r="303" spans="1:14" ht="18.600000000000001" customHeight="1">
      <c r="A303" s="5"/>
      <c r="C303" s="780" t="s">
        <v>1175</v>
      </c>
      <c r="D303" s="780"/>
      <c r="E303" s="508"/>
      <c r="F303" s="508"/>
      <c r="G303" s="508"/>
      <c r="H303" s="189">
        <v>75</v>
      </c>
      <c r="I303" s="189">
        <v>63</v>
      </c>
      <c r="J303" s="189">
        <v>128</v>
      </c>
      <c r="K303" s="189">
        <v>159</v>
      </c>
      <c r="L303" s="189">
        <v>155</v>
      </c>
      <c r="M303" s="189">
        <v>140</v>
      </c>
      <c r="N303" s="189">
        <v>128</v>
      </c>
    </row>
    <row r="304" spans="1:14" ht="18.600000000000001" customHeight="1">
      <c r="A304" s="5"/>
      <c r="C304" s="780" t="s">
        <v>1176</v>
      </c>
      <c r="D304" s="780"/>
      <c r="E304" s="508"/>
      <c r="F304" s="508"/>
      <c r="G304" s="508"/>
      <c r="H304" s="189">
        <v>21</v>
      </c>
      <c r="I304" s="189">
        <v>23</v>
      </c>
      <c r="J304" s="189">
        <v>32</v>
      </c>
      <c r="K304" s="189">
        <v>31</v>
      </c>
      <c r="L304" s="189">
        <v>29</v>
      </c>
      <c r="M304" s="189">
        <v>36</v>
      </c>
      <c r="N304" s="189">
        <v>29</v>
      </c>
    </row>
    <row r="305" spans="1:16" ht="18.600000000000001" customHeight="1">
      <c r="A305" s="5"/>
      <c r="C305" s="522"/>
      <c r="D305" s="508"/>
      <c r="E305" s="508"/>
      <c r="F305" s="508"/>
      <c r="G305" s="508"/>
      <c r="H305" s="118"/>
      <c r="I305" s="118"/>
      <c r="J305" s="118"/>
      <c r="K305" s="118"/>
      <c r="L305" s="118"/>
      <c r="M305" s="118"/>
      <c r="N305" s="118"/>
    </row>
    <row r="306" spans="1:16" ht="18.600000000000001" customHeight="1">
      <c r="A306" s="5"/>
      <c r="C306" s="779" t="s">
        <v>412</v>
      </c>
      <c r="D306" s="779"/>
      <c r="E306" s="508"/>
      <c r="F306" s="508"/>
      <c r="G306" s="508"/>
      <c r="H306" s="118">
        <v>71</v>
      </c>
      <c r="I306" s="118">
        <v>77</v>
      </c>
      <c r="J306" s="118">
        <v>89</v>
      </c>
      <c r="K306" s="118">
        <v>104</v>
      </c>
      <c r="L306" s="118">
        <f>SUM(L307:L309)</f>
        <v>104</v>
      </c>
      <c r="M306" s="118">
        <v>107</v>
      </c>
      <c r="N306" s="118">
        <f t="shared" ref="N306" si="45">SUM(N307:N309)</f>
        <v>89</v>
      </c>
    </row>
    <row r="307" spans="1:16" ht="18.600000000000001" customHeight="1">
      <c r="A307" s="5"/>
      <c r="C307" s="780" t="s">
        <v>1174</v>
      </c>
      <c r="D307" s="780"/>
      <c r="E307" s="508"/>
      <c r="F307" s="508"/>
      <c r="G307" s="508"/>
      <c r="H307" s="189">
        <v>24</v>
      </c>
      <c r="I307" s="189">
        <v>23</v>
      </c>
      <c r="J307" s="189">
        <v>32</v>
      </c>
      <c r="K307" s="189">
        <v>39</v>
      </c>
      <c r="L307" s="189">
        <v>37</v>
      </c>
      <c r="M307" s="189">
        <v>34</v>
      </c>
      <c r="N307" s="189">
        <v>36</v>
      </c>
    </row>
    <row r="308" spans="1:16" ht="18.600000000000001" customHeight="1">
      <c r="A308" s="5"/>
      <c r="C308" s="780" t="s">
        <v>1175</v>
      </c>
      <c r="D308" s="780"/>
      <c r="E308" s="508"/>
      <c r="F308" s="508"/>
      <c r="G308" s="508"/>
      <c r="H308" s="189">
        <v>42</v>
      </c>
      <c r="I308" s="189">
        <v>46</v>
      </c>
      <c r="J308" s="189">
        <v>54</v>
      </c>
      <c r="K308" s="189">
        <v>63</v>
      </c>
      <c r="L308" s="189">
        <v>64</v>
      </c>
      <c r="M308" s="189">
        <v>66</v>
      </c>
      <c r="N308" s="189">
        <v>47</v>
      </c>
    </row>
    <row r="309" spans="1:16" ht="18.600000000000001" customHeight="1">
      <c r="A309" s="5"/>
      <c r="C309" s="780" t="s">
        <v>1176</v>
      </c>
      <c r="D309" s="780"/>
      <c r="E309" s="508"/>
      <c r="F309" s="508"/>
      <c r="G309" s="508"/>
      <c r="H309" s="189">
        <v>5</v>
      </c>
      <c r="I309" s="189">
        <v>8</v>
      </c>
      <c r="J309" s="189">
        <v>3</v>
      </c>
      <c r="K309" s="189">
        <v>2</v>
      </c>
      <c r="L309" s="189">
        <v>3</v>
      </c>
      <c r="M309" s="189">
        <v>7</v>
      </c>
      <c r="N309" s="189">
        <v>6</v>
      </c>
    </row>
    <row r="310" spans="1:16" ht="18.600000000000001" customHeight="1">
      <c r="A310" s="5"/>
      <c r="C310" s="97"/>
      <c r="D310" s="97"/>
      <c r="E310" s="97"/>
      <c r="F310" s="97"/>
      <c r="G310" s="97"/>
      <c r="H310" s="126"/>
      <c r="I310" s="126"/>
      <c r="J310" s="126"/>
      <c r="K310" s="126"/>
      <c r="L310" s="126"/>
      <c r="M310" s="126"/>
      <c r="N310" s="126"/>
    </row>
    <row r="311" spans="1:16" ht="18.600000000000001" customHeight="1">
      <c r="A311" s="5"/>
      <c r="C311" s="778" t="s">
        <v>1203</v>
      </c>
      <c r="D311" s="778"/>
      <c r="E311" s="778"/>
      <c r="F311" s="778"/>
      <c r="G311" s="778"/>
      <c r="H311" s="148">
        <v>100</v>
      </c>
      <c r="I311" s="148">
        <v>103</v>
      </c>
      <c r="J311" s="148">
        <v>167</v>
      </c>
      <c r="K311" s="148">
        <v>208</v>
      </c>
      <c r="L311" s="148">
        <f>L312+L317</f>
        <v>193</v>
      </c>
      <c r="M311" s="148">
        <v>202</v>
      </c>
      <c r="N311" s="148">
        <f t="shared" ref="N311" si="46">N312+N317</f>
        <v>197</v>
      </c>
      <c r="P311" s="253"/>
    </row>
    <row r="312" spans="1:16" ht="18.600000000000001" customHeight="1">
      <c r="A312" s="5"/>
      <c r="C312" s="779" t="s">
        <v>411</v>
      </c>
      <c r="D312" s="779"/>
      <c r="E312" s="779"/>
      <c r="F312" s="779"/>
      <c r="G312" s="779"/>
      <c r="H312" s="126">
        <v>61</v>
      </c>
      <c r="I312" s="118">
        <v>57</v>
      </c>
      <c r="J312" s="118">
        <v>108</v>
      </c>
      <c r="K312" s="118">
        <v>142</v>
      </c>
      <c r="L312" s="118">
        <f>SUM(L313:L315)</f>
        <v>131</v>
      </c>
      <c r="M312" s="118">
        <v>132</v>
      </c>
      <c r="N312" s="118">
        <f t="shared" ref="N312" si="47">SUM(N313:N315)</f>
        <v>134</v>
      </c>
      <c r="P312" s="253"/>
    </row>
    <row r="313" spans="1:16" ht="18.600000000000001" customHeight="1">
      <c r="A313" s="5"/>
      <c r="C313" s="780" t="s">
        <v>1174</v>
      </c>
      <c r="D313" s="780"/>
      <c r="E313" s="508"/>
      <c r="F313" s="508"/>
      <c r="G313" s="508"/>
      <c r="H313" s="190">
        <v>21</v>
      </c>
      <c r="I313" s="190">
        <v>18</v>
      </c>
      <c r="J313" s="190">
        <v>34</v>
      </c>
      <c r="K313" s="190">
        <v>32</v>
      </c>
      <c r="L313" s="190">
        <v>27</v>
      </c>
      <c r="M313" s="190">
        <v>25</v>
      </c>
      <c r="N313" s="190">
        <v>35</v>
      </c>
      <c r="P313" s="253"/>
    </row>
    <row r="314" spans="1:16" ht="18.600000000000001" customHeight="1">
      <c r="A314" s="5"/>
      <c r="C314" s="780" t="s">
        <v>1175</v>
      </c>
      <c r="D314" s="780"/>
      <c r="E314" s="508"/>
      <c r="F314" s="508"/>
      <c r="G314" s="508"/>
      <c r="H314" s="190">
        <v>40</v>
      </c>
      <c r="I314" s="190">
        <v>39</v>
      </c>
      <c r="J314" s="190">
        <v>71</v>
      </c>
      <c r="K314" s="190">
        <v>102</v>
      </c>
      <c r="L314" s="190">
        <v>101</v>
      </c>
      <c r="M314" s="190">
        <v>105</v>
      </c>
      <c r="N314" s="190">
        <v>92</v>
      </c>
      <c r="P314" s="253"/>
    </row>
    <row r="315" spans="1:16" ht="18.600000000000001" customHeight="1">
      <c r="A315" s="5"/>
      <c r="C315" s="780" t="s">
        <v>1176</v>
      </c>
      <c r="D315" s="780"/>
      <c r="E315" s="508"/>
      <c r="F315" s="508"/>
      <c r="G315" s="508"/>
      <c r="H315" s="190">
        <v>0</v>
      </c>
      <c r="I315" s="190">
        <v>0</v>
      </c>
      <c r="J315" s="190">
        <v>3</v>
      </c>
      <c r="K315" s="190">
        <v>8</v>
      </c>
      <c r="L315" s="190">
        <v>3</v>
      </c>
      <c r="M315" s="190">
        <v>2</v>
      </c>
      <c r="N315" s="190">
        <v>7</v>
      </c>
      <c r="P315" s="253"/>
    </row>
    <row r="316" spans="1:16" ht="18.600000000000001" customHeight="1">
      <c r="A316" s="5"/>
      <c r="C316" s="522"/>
      <c r="D316" s="508"/>
      <c r="E316" s="508"/>
      <c r="F316" s="508"/>
      <c r="G316" s="508"/>
      <c r="H316" s="126"/>
      <c r="I316" s="126"/>
      <c r="J316" s="126"/>
      <c r="K316" s="126"/>
      <c r="L316" s="126"/>
      <c r="M316" s="126"/>
      <c r="N316" s="126"/>
    </row>
    <row r="317" spans="1:16" ht="18.600000000000001" customHeight="1">
      <c r="A317" s="5"/>
      <c r="C317" s="779" t="s">
        <v>412</v>
      </c>
      <c r="D317" s="779"/>
      <c r="E317" s="508"/>
      <c r="F317" s="508"/>
      <c r="G317" s="508"/>
      <c r="H317" s="126">
        <v>39</v>
      </c>
      <c r="I317" s="126">
        <v>46</v>
      </c>
      <c r="J317" s="118">
        <v>59</v>
      </c>
      <c r="K317" s="118">
        <v>66</v>
      </c>
      <c r="L317" s="118">
        <f>SUM(L318:L320)</f>
        <v>62</v>
      </c>
      <c r="M317" s="118">
        <v>70</v>
      </c>
      <c r="N317" s="118">
        <f t="shared" ref="N317" si="48">SUM(N318:N320)</f>
        <v>63</v>
      </c>
      <c r="P317" s="253"/>
    </row>
    <row r="318" spans="1:16" ht="18.600000000000001" customHeight="1">
      <c r="A318" s="5"/>
      <c r="C318" s="780" t="s">
        <v>1174</v>
      </c>
      <c r="D318" s="780"/>
      <c r="E318" s="508"/>
      <c r="F318" s="508"/>
      <c r="G318" s="508"/>
      <c r="H318" s="190">
        <v>13</v>
      </c>
      <c r="I318" s="190">
        <v>13</v>
      </c>
      <c r="J318" s="190">
        <v>23</v>
      </c>
      <c r="K318" s="190">
        <v>26</v>
      </c>
      <c r="L318" s="190">
        <v>24</v>
      </c>
      <c r="M318" s="190">
        <v>22</v>
      </c>
      <c r="N318" s="190">
        <v>26</v>
      </c>
      <c r="P318" s="253"/>
    </row>
    <row r="319" spans="1:16" ht="18.600000000000001" customHeight="1">
      <c r="A319" s="5"/>
      <c r="C319" s="780" t="s">
        <v>1175</v>
      </c>
      <c r="D319" s="780"/>
      <c r="E319" s="508"/>
      <c r="F319" s="508"/>
      <c r="G319" s="508"/>
      <c r="H319" s="190">
        <v>26</v>
      </c>
      <c r="I319" s="190">
        <v>32</v>
      </c>
      <c r="J319" s="190">
        <v>35</v>
      </c>
      <c r="K319" s="190">
        <v>39</v>
      </c>
      <c r="L319" s="190">
        <v>38</v>
      </c>
      <c r="M319" s="190">
        <v>47</v>
      </c>
      <c r="N319" s="190">
        <v>37</v>
      </c>
      <c r="P319" s="253"/>
    </row>
    <row r="320" spans="1:16" ht="18.600000000000001" customHeight="1">
      <c r="A320" s="5"/>
      <c r="C320" s="780" t="s">
        <v>1176</v>
      </c>
      <c r="D320" s="780"/>
      <c r="E320" s="508"/>
      <c r="F320" s="508"/>
      <c r="G320" s="508"/>
      <c r="H320" s="190">
        <v>0</v>
      </c>
      <c r="I320" s="190">
        <v>1</v>
      </c>
      <c r="J320" s="190">
        <v>1</v>
      </c>
      <c r="K320" s="190">
        <v>1</v>
      </c>
      <c r="L320" s="190">
        <v>0</v>
      </c>
      <c r="M320" s="190">
        <v>1</v>
      </c>
      <c r="N320" s="190">
        <v>0</v>
      </c>
      <c r="P320" s="253"/>
    </row>
    <row r="321" spans="1:16" ht="18.600000000000001" customHeight="1">
      <c r="A321" s="5"/>
      <c r="C321" s="523"/>
      <c r="D321" s="523"/>
      <c r="E321" s="508"/>
      <c r="F321" s="508"/>
      <c r="G321" s="508"/>
      <c r="H321" s="126"/>
      <c r="I321" s="126"/>
      <c r="J321" s="126"/>
      <c r="K321" s="266"/>
      <c r="L321" s="126"/>
      <c r="M321" s="126"/>
      <c r="N321" s="126"/>
      <c r="P321" s="253"/>
    </row>
    <row r="322" spans="1:16" ht="18.600000000000001" customHeight="1">
      <c r="A322" s="5"/>
      <c r="C322" s="778" t="s">
        <v>1204</v>
      </c>
      <c r="D322" s="778"/>
      <c r="E322" s="778"/>
      <c r="F322" s="778"/>
      <c r="G322" s="778"/>
      <c r="H322" s="148">
        <v>45</v>
      </c>
      <c r="I322" s="148">
        <v>41</v>
      </c>
      <c r="J322" s="148">
        <v>54</v>
      </c>
      <c r="K322" s="148">
        <v>62</v>
      </c>
      <c r="L322" s="148">
        <f>L323+L328</f>
        <v>48</v>
      </c>
      <c r="M322" s="148">
        <v>54</v>
      </c>
      <c r="N322" s="148">
        <f t="shared" ref="N322" si="49">N323+N328</f>
        <v>36</v>
      </c>
      <c r="P322" s="253"/>
    </row>
    <row r="323" spans="1:16" ht="18.600000000000001" customHeight="1">
      <c r="A323" s="5"/>
      <c r="C323" s="779" t="s">
        <v>411</v>
      </c>
      <c r="D323" s="779"/>
      <c r="E323" s="779"/>
      <c r="F323" s="779"/>
      <c r="G323" s="779"/>
      <c r="H323" s="118">
        <v>30</v>
      </c>
      <c r="I323" s="118">
        <v>32</v>
      </c>
      <c r="J323" s="118">
        <v>48</v>
      </c>
      <c r="K323" s="118">
        <v>53</v>
      </c>
      <c r="L323" s="118">
        <f>SUM(L324:L326)</f>
        <v>38</v>
      </c>
      <c r="M323" s="118">
        <v>37</v>
      </c>
      <c r="N323" s="118">
        <f t="shared" ref="N323" si="50">SUM(N324:N326)</f>
        <v>31</v>
      </c>
      <c r="P323" s="253"/>
    </row>
    <row r="324" spans="1:16" ht="18.600000000000001" customHeight="1">
      <c r="A324" s="5"/>
      <c r="C324" s="780" t="s">
        <v>1174</v>
      </c>
      <c r="D324" s="780"/>
      <c r="E324" s="508"/>
      <c r="F324" s="508"/>
      <c r="G324" s="508"/>
      <c r="H324" s="190">
        <v>4</v>
      </c>
      <c r="I324" s="190">
        <v>5</v>
      </c>
      <c r="J324" s="190">
        <v>6</v>
      </c>
      <c r="K324" s="190">
        <v>13</v>
      </c>
      <c r="L324" s="190">
        <v>5</v>
      </c>
      <c r="M324" s="190">
        <v>4</v>
      </c>
      <c r="N324" s="190">
        <v>8</v>
      </c>
      <c r="P324" s="253"/>
    </row>
    <row r="325" spans="1:16" ht="18.600000000000001" customHeight="1">
      <c r="A325" s="5"/>
      <c r="C325" s="780" t="s">
        <v>1175</v>
      </c>
      <c r="D325" s="780"/>
      <c r="E325" s="508"/>
      <c r="F325" s="508"/>
      <c r="G325" s="508"/>
      <c r="H325" s="190">
        <v>18</v>
      </c>
      <c r="I325" s="190">
        <v>14</v>
      </c>
      <c r="J325" s="190">
        <v>23</v>
      </c>
      <c r="K325" s="190">
        <v>28</v>
      </c>
      <c r="L325" s="190">
        <v>15</v>
      </c>
      <c r="M325" s="190">
        <v>11</v>
      </c>
      <c r="N325" s="190">
        <v>13</v>
      </c>
      <c r="P325" s="253"/>
    </row>
    <row r="326" spans="1:16" ht="18.600000000000001" customHeight="1">
      <c r="A326" s="5"/>
      <c r="C326" s="780" t="s">
        <v>1176</v>
      </c>
      <c r="D326" s="780"/>
      <c r="E326" s="508"/>
      <c r="F326" s="508"/>
      <c r="G326" s="508"/>
      <c r="H326" s="190">
        <v>8</v>
      </c>
      <c r="I326" s="190">
        <v>13</v>
      </c>
      <c r="J326" s="190">
        <v>19</v>
      </c>
      <c r="K326" s="190">
        <v>12</v>
      </c>
      <c r="L326" s="190">
        <v>18</v>
      </c>
      <c r="M326" s="190">
        <v>22</v>
      </c>
      <c r="N326" s="190">
        <v>10</v>
      </c>
      <c r="P326" s="253"/>
    </row>
    <row r="327" spans="1:16" ht="18.600000000000001" customHeight="1">
      <c r="A327" s="5"/>
      <c r="C327" s="522"/>
      <c r="D327" s="508"/>
      <c r="E327" s="508"/>
      <c r="F327" s="508"/>
      <c r="G327" s="508"/>
      <c r="H327" s="126"/>
      <c r="I327" s="126"/>
      <c r="J327" s="126"/>
      <c r="K327" s="126"/>
      <c r="L327" s="126"/>
      <c r="M327" s="126"/>
      <c r="N327" s="126"/>
    </row>
    <row r="328" spans="1:16" ht="18.600000000000001" customHeight="1">
      <c r="A328" s="5"/>
      <c r="C328" s="779" t="s">
        <v>412</v>
      </c>
      <c r="D328" s="779"/>
      <c r="E328" s="508"/>
      <c r="F328" s="508"/>
      <c r="G328" s="508"/>
      <c r="H328" s="118">
        <v>15</v>
      </c>
      <c r="I328" s="118">
        <v>9</v>
      </c>
      <c r="J328" s="118">
        <v>6</v>
      </c>
      <c r="K328" s="118">
        <v>9</v>
      </c>
      <c r="L328" s="118">
        <f>SUM(L329:L331)</f>
        <v>10</v>
      </c>
      <c r="M328" s="118">
        <v>17</v>
      </c>
      <c r="N328" s="118">
        <f t="shared" ref="N328" si="51">SUM(N329:N331)</f>
        <v>5</v>
      </c>
      <c r="P328" s="253"/>
    </row>
    <row r="329" spans="1:16" ht="18.600000000000001" customHeight="1">
      <c r="A329" s="5"/>
      <c r="C329" s="780" t="s">
        <v>1174</v>
      </c>
      <c r="D329" s="780"/>
      <c r="E329" s="508"/>
      <c r="F329" s="508"/>
      <c r="G329" s="508"/>
      <c r="H329" s="190">
        <v>5</v>
      </c>
      <c r="I329" s="190">
        <v>4</v>
      </c>
      <c r="J329" s="190">
        <v>0</v>
      </c>
      <c r="K329" s="190">
        <v>4</v>
      </c>
      <c r="L329" s="190">
        <v>2</v>
      </c>
      <c r="M329" s="190">
        <v>3</v>
      </c>
      <c r="N329" s="190">
        <v>1</v>
      </c>
    </row>
    <row r="330" spans="1:16" ht="18.600000000000001" customHeight="1">
      <c r="A330" s="5"/>
      <c r="C330" s="780" t="s">
        <v>1175</v>
      </c>
      <c r="D330" s="780"/>
      <c r="E330" s="508"/>
      <c r="F330" s="508"/>
      <c r="G330" s="508"/>
      <c r="H330" s="190">
        <v>7</v>
      </c>
      <c r="I330" s="190">
        <v>1</v>
      </c>
      <c r="J330" s="190">
        <v>5</v>
      </c>
      <c r="K330" s="190">
        <v>4</v>
      </c>
      <c r="L330" s="190">
        <v>5</v>
      </c>
      <c r="M330" s="190">
        <v>8</v>
      </c>
      <c r="N330" s="190">
        <v>1</v>
      </c>
    </row>
    <row r="331" spans="1:16" ht="18.600000000000001" customHeight="1">
      <c r="A331" s="5"/>
      <c r="C331" s="780" t="s">
        <v>1176</v>
      </c>
      <c r="D331" s="780"/>
      <c r="E331" s="508"/>
      <c r="F331" s="508"/>
      <c r="G331" s="508"/>
      <c r="H331" s="190">
        <v>3</v>
      </c>
      <c r="I331" s="190">
        <v>4</v>
      </c>
      <c r="J331" s="190">
        <v>1</v>
      </c>
      <c r="K331" s="190">
        <v>1</v>
      </c>
      <c r="L331" s="190">
        <v>3</v>
      </c>
      <c r="M331" s="190">
        <v>6</v>
      </c>
      <c r="N331" s="190">
        <v>3</v>
      </c>
    </row>
    <row r="332" spans="1:16" ht="18.600000000000001" customHeight="1">
      <c r="A332" s="5"/>
      <c r="C332" s="97"/>
      <c r="D332" s="97"/>
      <c r="E332" s="97"/>
      <c r="F332" s="97"/>
      <c r="G332" s="97"/>
      <c r="H332" s="126"/>
      <c r="I332" s="126"/>
      <c r="J332" s="126"/>
      <c r="K332" s="126"/>
      <c r="L332" s="126"/>
      <c r="M332" s="126"/>
      <c r="N332" s="126"/>
    </row>
    <row r="333" spans="1:16" ht="18.600000000000001" customHeight="1">
      <c r="A333" s="5"/>
      <c r="C333" s="778" t="s">
        <v>1205</v>
      </c>
      <c r="D333" s="778"/>
      <c r="E333" s="778"/>
      <c r="F333" s="778"/>
      <c r="G333" s="778"/>
      <c r="H333" s="148">
        <v>19</v>
      </c>
      <c r="I333" s="148">
        <v>13</v>
      </c>
      <c r="J333" s="148">
        <v>12</v>
      </c>
      <c r="K333" s="148">
        <v>11</v>
      </c>
      <c r="L333" s="148">
        <f>SUM(L334+L339)</f>
        <v>10</v>
      </c>
      <c r="M333" s="148">
        <v>9</v>
      </c>
      <c r="N333" s="148">
        <f t="shared" ref="N333" si="52">SUM(N334+N339)</f>
        <v>9</v>
      </c>
      <c r="P333" s="253"/>
    </row>
    <row r="334" spans="1:16" ht="18.600000000000001" customHeight="1">
      <c r="A334" s="5"/>
      <c r="C334" s="779" t="s">
        <v>411</v>
      </c>
      <c r="D334" s="779"/>
      <c r="E334" s="779"/>
      <c r="F334" s="779"/>
      <c r="G334" s="779"/>
      <c r="H334" s="118">
        <v>13</v>
      </c>
      <c r="I334" s="118">
        <v>9</v>
      </c>
      <c r="J334" s="118">
        <v>9</v>
      </c>
      <c r="K334" s="118">
        <v>11</v>
      </c>
      <c r="L334" s="118">
        <f>SUM(L335:L337)</f>
        <v>6</v>
      </c>
      <c r="M334" s="118">
        <v>8</v>
      </c>
      <c r="N334" s="118">
        <f t="shared" ref="N334" si="53">SUM(N335:N337)</f>
        <v>8</v>
      </c>
      <c r="P334" s="253"/>
    </row>
    <row r="335" spans="1:16" ht="18.600000000000001" customHeight="1">
      <c r="A335" s="5"/>
      <c r="C335" s="780" t="s">
        <v>1174</v>
      </c>
      <c r="D335" s="780"/>
      <c r="E335" s="508"/>
      <c r="F335" s="508"/>
      <c r="G335" s="508"/>
      <c r="H335" s="190">
        <v>0</v>
      </c>
      <c r="I335" s="190">
        <v>1</v>
      </c>
      <c r="J335" s="190">
        <v>1</v>
      </c>
      <c r="K335" s="190">
        <v>3</v>
      </c>
      <c r="L335" s="190">
        <v>1</v>
      </c>
      <c r="M335" s="190">
        <v>2</v>
      </c>
      <c r="N335" s="190">
        <v>1</v>
      </c>
      <c r="P335" s="253"/>
    </row>
    <row r="336" spans="1:16" ht="18.600000000000001" customHeight="1">
      <c r="A336" s="5"/>
      <c r="C336" s="780" t="s">
        <v>1175</v>
      </c>
      <c r="D336" s="780"/>
      <c r="E336" s="508"/>
      <c r="F336" s="508"/>
      <c r="G336" s="508"/>
      <c r="H336" s="190">
        <v>4</v>
      </c>
      <c r="I336" s="190">
        <v>3</v>
      </c>
      <c r="J336" s="190">
        <v>2</v>
      </c>
      <c r="K336" s="190">
        <v>3</v>
      </c>
      <c r="L336" s="190">
        <v>4</v>
      </c>
      <c r="M336" s="190">
        <v>3</v>
      </c>
      <c r="N336" s="190">
        <v>3</v>
      </c>
      <c r="P336" s="253"/>
    </row>
    <row r="337" spans="1:16" ht="18.600000000000001" customHeight="1">
      <c r="A337" s="5"/>
      <c r="C337" s="780" t="s">
        <v>1176</v>
      </c>
      <c r="D337" s="780"/>
      <c r="E337" s="508"/>
      <c r="F337" s="508"/>
      <c r="G337" s="508"/>
      <c r="H337" s="190">
        <v>9</v>
      </c>
      <c r="I337" s="190">
        <v>5</v>
      </c>
      <c r="J337" s="190">
        <v>6</v>
      </c>
      <c r="K337" s="190">
        <v>5</v>
      </c>
      <c r="L337" s="190">
        <v>1</v>
      </c>
      <c r="M337" s="190">
        <v>3</v>
      </c>
      <c r="N337" s="190">
        <v>4</v>
      </c>
      <c r="P337" s="253"/>
    </row>
    <row r="338" spans="1:16" ht="18.600000000000001" customHeight="1">
      <c r="A338" s="5"/>
      <c r="C338" s="522"/>
      <c r="D338" s="508"/>
      <c r="E338" s="508"/>
      <c r="F338" s="508"/>
      <c r="G338" s="508"/>
      <c r="H338" s="126"/>
      <c r="I338" s="126"/>
      <c r="J338" s="126"/>
      <c r="K338" s="126"/>
      <c r="L338" s="126"/>
      <c r="M338" s="126"/>
      <c r="N338" s="126"/>
    </row>
    <row r="339" spans="1:16" ht="18.600000000000001" customHeight="1">
      <c r="A339" s="5"/>
      <c r="C339" s="779" t="s">
        <v>412</v>
      </c>
      <c r="D339" s="779"/>
      <c r="E339" s="508"/>
      <c r="F339" s="508"/>
      <c r="G339" s="508"/>
      <c r="H339" s="118">
        <v>6</v>
      </c>
      <c r="I339" s="118">
        <v>4</v>
      </c>
      <c r="J339" s="118">
        <v>3</v>
      </c>
      <c r="K339" s="118">
        <v>0</v>
      </c>
      <c r="L339" s="118">
        <f>SUM(L340:L342)</f>
        <v>4</v>
      </c>
      <c r="M339" s="118">
        <v>1</v>
      </c>
      <c r="N339" s="118">
        <f t="shared" ref="N339" si="54">SUM(N340:N342)</f>
        <v>1</v>
      </c>
      <c r="P339" s="253"/>
    </row>
    <row r="340" spans="1:16" ht="18.600000000000001" customHeight="1">
      <c r="A340" s="5"/>
      <c r="C340" s="780" t="s">
        <v>1174</v>
      </c>
      <c r="D340" s="780"/>
      <c r="E340" s="508"/>
      <c r="F340" s="508"/>
      <c r="G340" s="508"/>
      <c r="H340" s="190">
        <v>1</v>
      </c>
      <c r="I340" s="190">
        <v>0</v>
      </c>
      <c r="J340" s="190">
        <v>1</v>
      </c>
      <c r="K340" s="190">
        <v>0</v>
      </c>
      <c r="L340" s="190">
        <v>1</v>
      </c>
      <c r="M340" s="190">
        <v>0</v>
      </c>
      <c r="N340" s="190">
        <v>0</v>
      </c>
    </row>
    <row r="341" spans="1:16" ht="18.600000000000001" customHeight="1">
      <c r="A341" s="5"/>
      <c r="C341" s="780" t="s">
        <v>1175</v>
      </c>
      <c r="D341" s="780"/>
      <c r="E341" s="508"/>
      <c r="F341" s="508"/>
      <c r="G341" s="508"/>
      <c r="H341" s="190">
        <v>3</v>
      </c>
      <c r="I341" s="190">
        <v>2</v>
      </c>
      <c r="J341" s="190">
        <v>2</v>
      </c>
      <c r="K341" s="190">
        <v>0</v>
      </c>
      <c r="L341" s="190">
        <v>3</v>
      </c>
      <c r="M341" s="190">
        <v>1</v>
      </c>
      <c r="N341" s="190">
        <v>0</v>
      </c>
    </row>
    <row r="342" spans="1:16" ht="18.600000000000001" customHeight="1">
      <c r="A342" s="5"/>
      <c r="C342" s="780" t="s">
        <v>1176</v>
      </c>
      <c r="D342" s="780"/>
      <c r="E342" s="508"/>
      <c r="F342" s="508"/>
      <c r="G342" s="508"/>
      <c r="H342" s="190">
        <v>2</v>
      </c>
      <c r="I342" s="190">
        <v>2</v>
      </c>
      <c r="J342" s="190">
        <v>0</v>
      </c>
      <c r="K342" s="190">
        <v>0</v>
      </c>
      <c r="L342" s="190">
        <v>0</v>
      </c>
      <c r="M342" s="190">
        <v>0</v>
      </c>
      <c r="N342" s="190">
        <v>1</v>
      </c>
    </row>
    <row r="343" spans="1:16" ht="18.600000000000001" customHeight="1">
      <c r="A343" s="5"/>
      <c r="C343" s="523"/>
      <c r="D343" s="523"/>
      <c r="E343" s="508"/>
      <c r="F343" s="508"/>
      <c r="G343" s="508"/>
      <c r="H343" s="126"/>
      <c r="I343" s="126"/>
      <c r="J343" s="126"/>
      <c r="K343" s="266"/>
      <c r="L343" s="126"/>
      <c r="M343" s="126"/>
      <c r="N343" s="126"/>
    </row>
    <row r="344" spans="1:16" ht="18.600000000000001" customHeight="1">
      <c r="A344" s="5"/>
      <c r="C344" s="778" t="s">
        <v>1206</v>
      </c>
      <c r="D344" s="778"/>
      <c r="E344" s="778"/>
      <c r="F344" s="778"/>
      <c r="G344" s="778"/>
      <c r="H344" s="148">
        <v>35</v>
      </c>
      <c r="I344" s="148">
        <v>31</v>
      </c>
      <c r="J344" s="148">
        <v>49</v>
      </c>
      <c r="K344" s="148">
        <v>43</v>
      </c>
      <c r="L344" s="148">
        <f>SUM(L345+L350)</f>
        <v>57</v>
      </c>
      <c r="M344" s="148">
        <v>45</v>
      </c>
      <c r="N344" s="148">
        <f t="shared" ref="N344" si="55">SUM(N345+N350)</f>
        <v>44</v>
      </c>
      <c r="P344" s="253"/>
    </row>
    <row r="345" spans="1:16" ht="18.600000000000001" customHeight="1">
      <c r="A345" s="5"/>
      <c r="C345" s="779" t="s">
        <v>411</v>
      </c>
      <c r="D345" s="779"/>
      <c r="E345" s="779"/>
      <c r="F345" s="779"/>
      <c r="G345" s="779"/>
      <c r="H345" s="118">
        <v>25</v>
      </c>
      <c r="I345" s="118">
        <v>19</v>
      </c>
      <c r="J345" s="118">
        <v>38</v>
      </c>
      <c r="K345" s="118">
        <v>25</v>
      </c>
      <c r="L345" s="118">
        <f>SUM(L346:L348)</f>
        <v>42</v>
      </c>
      <c r="M345" s="118">
        <v>31</v>
      </c>
      <c r="N345" s="118">
        <f t="shared" ref="N345" si="56">SUM(N346:N348)</f>
        <v>28</v>
      </c>
      <c r="P345" s="253"/>
    </row>
    <row r="346" spans="1:16" ht="18.600000000000001" customHeight="1">
      <c r="A346" s="5"/>
      <c r="C346" s="780" t="s">
        <v>1174</v>
      </c>
      <c r="D346" s="780"/>
      <c r="E346" s="508"/>
      <c r="F346" s="508"/>
      <c r="G346" s="508"/>
      <c r="H346" s="190">
        <v>8</v>
      </c>
      <c r="I346" s="190">
        <v>8</v>
      </c>
      <c r="J346" s="190">
        <v>10</v>
      </c>
      <c r="K346" s="190">
        <v>7</v>
      </c>
      <c r="L346" s="190">
        <v>8</v>
      </c>
      <c r="M346" s="190">
        <v>7</v>
      </c>
      <c r="N346" s="190">
        <v>6</v>
      </c>
      <c r="P346" s="253"/>
    </row>
    <row r="347" spans="1:16" ht="18.600000000000001" customHeight="1">
      <c r="A347" s="5"/>
      <c r="C347" s="780" t="s">
        <v>1175</v>
      </c>
      <c r="D347" s="780"/>
      <c r="E347" s="508"/>
      <c r="F347" s="508"/>
      <c r="G347" s="508"/>
      <c r="H347" s="190">
        <v>13</v>
      </c>
      <c r="I347" s="190">
        <v>6</v>
      </c>
      <c r="J347" s="190">
        <v>24</v>
      </c>
      <c r="K347" s="190">
        <v>15</v>
      </c>
      <c r="L347" s="190">
        <v>28</v>
      </c>
      <c r="M347" s="190">
        <v>16</v>
      </c>
      <c r="N347" s="190">
        <v>14</v>
      </c>
      <c r="P347" s="253"/>
    </row>
    <row r="348" spans="1:16" ht="18.600000000000001" customHeight="1">
      <c r="A348" s="5"/>
      <c r="C348" s="780" t="s">
        <v>1176</v>
      </c>
      <c r="D348" s="780"/>
      <c r="E348" s="508"/>
      <c r="F348" s="508"/>
      <c r="G348" s="508"/>
      <c r="H348" s="190">
        <v>4</v>
      </c>
      <c r="I348" s="190">
        <v>5</v>
      </c>
      <c r="J348" s="190">
        <v>4</v>
      </c>
      <c r="K348" s="190">
        <v>3</v>
      </c>
      <c r="L348" s="190">
        <v>6</v>
      </c>
      <c r="M348" s="190">
        <v>8</v>
      </c>
      <c r="N348" s="190">
        <v>8</v>
      </c>
      <c r="P348" s="253"/>
    </row>
    <row r="349" spans="1:16" ht="18.600000000000001" customHeight="1">
      <c r="A349" s="5"/>
      <c r="C349" s="522"/>
      <c r="D349" s="508"/>
      <c r="E349" s="508"/>
      <c r="F349" s="508"/>
      <c r="G349" s="508"/>
      <c r="H349" s="126"/>
      <c r="I349" s="126"/>
      <c r="J349" s="126"/>
      <c r="K349" s="126"/>
      <c r="L349" s="126"/>
      <c r="M349" s="126"/>
      <c r="N349" s="126"/>
    </row>
    <row r="350" spans="1:16" ht="18.600000000000001" customHeight="1">
      <c r="A350" s="5"/>
      <c r="C350" s="779" t="s">
        <v>412</v>
      </c>
      <c r="D350" s="779"/>
      <c r="E350" s="508"/>
      <c r="F350" s="508"/>
      <c r="G350" s="508"/>
      <c r="H350" s="118">
        <v>10</v>
      </c>
      <c r="I350" s="118">
        <v>12</v>
      </c>
      <c r="J350" s="118">
        <v>11</v>
      </c>
      <c r="K350" s="118">
        <v>18</v>
      </c>
      <c r="L350" s="118">
        <f>SUM(L351:L353)</f>
        <v>15</v>
      </c>
      <c r="M350" s="118">
        <v>14</v>
      </c>
      <c r="N350" s="118">
        <f t="shared" ref="N350" si="57">SUM(N351:N353)</f>
        <v>16</v>
      </c>
      <c r="P350" s="253"/>
    </row>
    <row r="351" spans="1:16" ht="18.600000000000001" customHeight="1">
      <c r="A351" s="5"/>
      <c r="C351" s="780" t="s">
        <v>1174</v>
      </c>
      <c r="D351" s="780"/>
      <c r="E351" s="508"/>
      <c r="F351" s="508"/>
      <c r="G351" s="508"/>
      <c r="H351" s="190">
        <v>5</v>
      </c>
      <c r="I351" s="190">
        <v>5</v>
      </c>
      <c r="J351" s="190">
        <v>4</v>
      </c>
      <c r="K351" s="190">
        <v>5</v>
      </c>
      <c r="L351" s="190">
        <v>6</v>
      </c>
      <c r="M351" s="190">
        <v>8</v>
      </c>
      <c r="N351" s="190">
        <v>8</v>
      </c>
    </row>
    <row r="352" spans="1:16" ht="18.600000000000001" customHeight="1">
      <c r="A352" s="5"/>
      <c r="C352" s="780" t="s">
        <v>1175</v>
      </c>
      <c r="D352" s="780"/>
      <c r="E352" s="508"/>
      <c r="F352" s="508"/>
      <c r="G352" s="508"/>
      <c r="H352" s="190">
        <v>5</v>
      </c>
      <c r="I352" s="190">
        <v>7</v>
      </c>
      <c r="J352" s="190">
        <v>7</v>
      </c>
      <c r="K352" s="190">
        <v>13</v>
      </c>
      <c r="L352" s="190">
        <v>9</v>
      </c>
      <c r="M352" s="190">
        <v>6</v>
      </c>
      <c r="N352" s="190">
        <v>7</v>
      </c>
    </row>
    <row r="353" spans="1:16" ht="18.600000000000001" customHeight="1">
      <c r="A353" s="5"/>
      <c r="C353" s="780" t="s">
        <v>1176</v>
      </c>
      <c r="D353" s="780"/>
      <c r="E353" s="508"/>
      <c r="F353" s="508"/>
      <c r="G353" s="508"/>
      <c r="H353" s="190">
        <v>0</v>
      </c>
      <c r="I353" s="190">
        <v>0</v>
      </c>
      <c r="J353" s="190">
        <v>0</v>
      </c>
      <c r="K353" s="190">
        <v>0</v>
      </c>
      <c r="L353" s="190">
        <v>0</v>
      </c>
      <c r="M353" s="190">
        <v>0</v>
      </c>
      <c r="N353" s="190">
        <v>1</v>
      </c>
    </row>
    <row r="354" spans="1:16" ht="18.600000000000001" customHeight="1">
      <c r="A354" s="5"/>
      <c r="C354" s="97"/>
      <c r="D354" s="97"/>
      <c r="E354" s="97"/>
      <c r="F354" s="97"/>
      <c r="G354" s="97"/>
      <c r="H354" s="126"/>
      <c r="I354" s="126"/>
      <c r="J354" s="126"/>
      <c r="K354" s="266"/>
      <c r="L354" s="126"/>
      <c r="M354" s="126"/>
      <c r="N354" s="126"/>
    </row>
    <row r="355" spans="1:16" ht="41.1" customHeight="1">
      <c r="A355" s="5"/>
      <c r="C355" s="778" t="s">
        <v>1207</v>
      </c>
      <c r="D355" s="778"/>
      <c r="E355" s="778"/>
      <c r="F355" s="778"/>
      <c r="G355" s="778"/>
      <c r="H355" s="570">
        <v>2</v>
      </c>
      <c r="I355" s="570">
        <v>9</v>
      </c>
      <c r="J355" s="570">
        <v>20</v>
      </c>
      <c r="K355" s="570">
        <v>27</v>
      </c>
      <c r="L355" s="570">
        <f>L356+L367</f>
        <v>22</v>
      </c>
      <c r="M355" s="570">
        <v>11</v>
      </c>
      <c r="N355" s="570">
        <f>N356+N367</f>
        <v>12</v>
      </c>
      <c r="P355" s="253"/>
    </row>
    <row r="356" spans="1:16" ht="30" customHeight="1">
      <c r="A356" s="5"/>
      <c r="C356" s="790" t="s">
        <v>417</v>
      </c>
      <c r="D356" s="790"/>
      <c r="E356" s="790"/>
      <c r="F356" s="790"/>
      <c r="G356" s="525"/>
      <c r="H356" s="179">
        <v>2</v>
      </c>
      <c r="I356" s="179">
        <v>7</v>
      </c>
      <c r="J356" s="179">
        <v>18</v>
      </c>
      <c r="K356" s="179">
        <v>23</v>
      </c>
      <c r="L356" s="571">
        <f>L357+L362</f>
        <v>21</v>
      </c>
      <c r="M356" s="571">
        <v>10</v>
      </c>
      <c r="N356" s="571">
        <f t="shared" ref="N356" si="58">N357+N362</f>
        <v>12</v>
      </c>
      <c r="P356" s="253"/>
    </row>
    <row r="357" spans="1:16" ht="18.600000000000001" customHeight="1">
      <c r="A357" s="5"/>
      <c r="C357" s="779" t="s">
        <v>411</v>
      </c>
      <c r="D357" s="779"/>
      <c r="E357" s="779"/>
      <c r="F357" s="779"/>
      <c r="G357" s="779"/>
      <c r="H357" s="213">
        <v>1</v>
      </c>
      <c r="I357" s="213">
        <v>2</v>
      </c>
      <c r="J357" s="213">
        <v>9</v>
      </c>
      <c r="K357" s="213">
        <v>14</v>
      </c>
      <c r="L357" s="212">
        <f>SUM(L358:L360)</f>
        <v>9</v>
      </c>
      <c r="M357" s="212">
        <v>5</v>
      </c>
      <c r="N357" s="212">
        <f t="shared" ref="N357" si="59">SUM(N358:N360)</f>
        <v>8</v>
      </c>
      <c r="P357" s="253"/>
    </row>
    <row r="358" spans="1:16" ht="18.600000000000001" customHeight="1">
      <c r="A358" s="5"/>
      <c r="C358" s="780" t="s">
        <v>1174</v>
      </c>
      <c r="D358" s="780"/>
      <c r="E358" s="508"/>
      <c r="F358" s="508"/>
      <c r="G358" s="508"/>
      <c r="H358" s="568">
        <v>1</v>
      </c>
      <c r="I358" s="568">
        <v>2</v>
      </c>
      <c r="J358" s="568">
        <v>2</v>
      </c>
      <c r="K358" s="568">
        <v>2</v>
      </c>
      <c r="L358" s="568">
        <v>1</v>
      </c>
      <c r="M358" s="568">
        <v>0</v>
      </c>
      <c r="N358" s="568">
        <v>2</v>
      </c>
      <c r="P358" s="253"/>
    </row>
    <row r="359" spans="1:16" ht="18.600000000000001" customHeight="1">
      <c r="A359" s="5"/>
      <c r="C359" s="780" t="s">
        <v>1175</v>
      </c>
      <c r="D359" s="780"/>
      <c r="E359" s="508"/>
      <c r="F359" s="508"/>
      <c r="G359" s="508"/>
      <c r="H359" s="568">
        <v>0</v>
      </c>
      <c r="I359" s="568">
        <v>0</v>
      </c>
      <c r="J359" s="568">
        <v>7</v>
      </c>
      <c r="K359" s="568">
        <v>9</v>
      </c>
      <c r="L359" s="568">
        <v>7</v>
      </c>
      <c r="M359" s="568">
        <v>4</v>
      </c>
      <c r="N359" s="568">
        <v>6</v>
      </c>
      <c r="P359" s="253"/>
    </row>
    <row r="360" spans="1:16" ht="18.600000000000001" customHeight="1">
      <c r="A360" s="5"/>
      <c r="C360" s="780" t="s">
        <v>1176</v>
      </c>
      <c r="D360" s="780"/>
      <c r="E360" s="508"/>
      <c r="F360" s="508"/>
      <c r="G360" s="508"/>
      <c r="H360" s="568">
        <v>0</v>
      </c>
      <c r="I360" s="568">
        <v>0</v>
      </c>
      <c r="J360" s="568">
        <v>0</v>
      </c>
      <c r="K360" s="568">
        <v>3</v>
      </c>
      <c r="L360" s="568">
        <v>1</v>
      </c>
      <c r="M360" s="568">
        <v>1</v>
      </c>
      <c r="N360" s="568">
        <v>0</v>
      </c>
      <c r="P360" s="253"/>
    </row>
    <row r="361" spans="1:16" ht="18.600000000000001" customHeight="1">
      <c r="A361" s="5"/>
      <c r="C361" s="522"/>
      <c r="D361" s="508"/>
      <c r="E361" s="508"/>
      <c r="F361" s="508"/>
      <c r="G361" s="508"/>
      <c r="M361"/>
    </row>
    <row r="362" spans="1:16" ht="18.600000000000001" customHeight="1">
      <c r="A362" s="5"/>
      <c r="C362" s="779" t="s">
        <v>412</v>
      </c>
      <c r="D362" s="779"/>
      <c r="E362" s="508"/>
      <c r="F362" s="508"/>
      <c r="G362" s="508"/>
      <c r="H362" s="213">
        <v>1</v>
      </c>
      <c r="I362" s="213">
        <v>5</v>
      </c>
      <c r="J362" s="213">
        <v>9</v>
      </c>
      <c r="K362" s="213">
        <v>9</v>
      </c>
      <c r="L362" s="572">
        <f>SUM(L363:L365)</f>
        <v>12</v>
      </c>
      <c r="M362" s="572">
        <v>5</v>
      </c>
      <c r="N362" s="572">
        <f t="shared" ref="N362" si="60">SUM(N363:N365)</f>
        <v>4</v>
      </c>
      <c r="P362" s="253"/>
    </row>
    <row r="363" spans="1:16" ht="18.600000000000001" customHeight="1">
      <c r="A363" s="5"/>
      <c r="C363" s="780" t="s">
        <v>1174</v>
      </c>
      <c r="D363" s="780"/>
      <c r="E363" s="508"/>
      <c r="F363" s="508"/>
      <c r="G363" s="508"/>
      <c r="H363" s="568">
        <v>0</v>
      </c>
      <c r="I363" s="568">
        <v>0</v>
      </c>
      <c r="J363" s="568">
        <v>4</v>
      </c>
      <c r="K363" s="568">
        <v>3</v>
      </c>
      <c r="L363" s="568">
        <v>4</v>
      </c>
      <c r="M363" s="568">
        <v>1</v>
      </c>
      <c r="N363" s="568">
        <v>1</v>
      </c>
    </row>
    <row r="364" spans="1:16" ht="18.600000000000001" customHeight="1">
      <c r="A364" s="5"/>
      <c r="C364" s="780" t="s">
        <v>1175</v>
      </c>
      <c r="D364" s="780"/>
      <c r="E364" s="508"/>
      <c r="F364" s="508"/>
      <c r="G364" s="508"/>
      <c r="H364" s="568">
        <v>1</v>
      </c>
      <c r="I364" s="568">
        <v>4</v>
      </c>
      <c r="J364" s="568">
        <v>4</v>
      </c>
      <c r="K364" s="568">
        <v>6</v>
      </c>
      <c r="L364" s="568">
        <v>8</v>
      </c>
      <c r="M364" s="568">
        <v>4</v>
      </c>
      <c r="N364" s="568">
        <v>2</v>
      </c>
    </row>
    <row r="365" spans="1:16" ht="18.600000000000001" customHeight="1">
      <c r="A365" s="5"/>
      <c r="C365" s="780" t="s">
        <v>1176</v>
      </c>
      <c r="D365" s="780"/>
      <c r="E365" s="508"/>
      <c r="F365" s="508"/>
      <c r="G365" s="508"/>
      <c r="H365" s="568">
        <v>0</v>
      </c>
      <c r="I365" s="568">
        <v>1</v>
      </c>
      <c r="J365" s="568">
        <v>1</v>
      </c>
      <c r="K365" s="568">
        <v>0</v>
      </c>
      <c r="L365" s="568">
        <v>0</v>
      </c>
      <c r="M365" s="568">
        <v>0</v>
      </c>
      <c r="N365" s="568">
        <v>1</v>
      </c>
      <c r="O365" s="445"/>
      <c r="P365" s="445"/>
    </row>
    <row r="366" spans="1:16" ht="18.600000000000001" customHeight="1">
      <c r="A366" s="5"/>
      <c r="C366" s="523"/>
      <c r="D366" s="523"/>
      <c r="E366" s="508"/>
      <c r="F366" s="508"/>
      <c r="G366" s="508"/>
      <c r="M366"/>
    </row>
    <row r="367" spans="1:16" ht="18.600000000000001" customHeight="1">
      <c r="A367" s="5"/>
      <c r="C367" s="791" t="s">
        <v>418</v>
      </c>
      <c r="D367" s="791"/>
      <c r="E367" s="791"/>
      <c r="F367" s="791"/>
      <c r="G367" s="525"/>
      <c r="H367" s="571">
        <v>0</v>
      </c>
      <c r="I367" s="571">
        <v>2</v>
      </c>
      <c r="J367" s="571">
        <v>2</v>
      </c>
      <c r="K367" s="571">
        <v>4</v>
      </c>
      <c r="L367" s="571">
        <f>L368+L373</f>
        <v>1</v>
      </c>
      <c r="M367" s="571">
        <v>1</v>
      </c>
      <c r="N367" s="571">
        <f t="shared" ref="N367" si="61">N368+N373</f>
        <v>0</v>
      </c>
      <c r="P367" s="253"/>
    </row>
    <row r="368" spans="1:16" ht="18.600000000000001" customHeight="1">
      <c r="A368" s="5"/>
      <c r="C368" s="779" t="s">
        <v>411</v>
      </c>
      <c r="D368" s="779"/>
      <c r="E368" s="779"/>
      <c r="F368" s="779"/>
      <c r="G368" s="779"/>
      <c r="H368" s="118">
        <v>0</v>
      </c>
      <c r="I368" s="118">
        <v>1</v>
      </c>
      <c r="J368" s="118">
        <v>1</v>
      </c>
      <c r="K368" s="118">
        <v>2</v>
      </c>
      <c r="L368" s="118">
        <f>SUM(L369:L371)</f>
        <v>0</v>
      </c>
      <c r="M368" s="118">
        <v>1</v>
      </c>
      <c r="N368" s="118">
        <f t="shared" ref="N368" si="62">SUM(N369:N371)</f>
        <v>0</v>
      </c>
      <c r="P368" s="253"/>
    </row>
    <row r="369" spans="1:16" ht="18.600000000000001" customHeight="1">
      <c r="A369" s="5"/>
      <c r="C369" s="780" t="s">
        <v>1174</v>
      </c>
      <c r="D369" s="780"/>
      <c r="E369" s="508"/>
      <c r="F369" s="508"/>
      <c r="G369" s="508"/>
      <c r="H369" s="190">
        <v>0</v>
      </c>
      <c r="I369" s="190">
        <v>0</v>
      </c>
      <c r="J369" s="190">
        <v>0</v>
      </c>
      <c r="K369" s="190">
        <v>0</v>
      </c>
      <c r="L369" s="190">
        <v>0</v>
      </c>
      <c r="M369" s="190">
        <v>0</v>
      </c>
      <c r="N369" s="190">
        <v>0</v>
      </c>
      <c r="P369" s="253"/>
    </row>
    <row r="370" spans="1:16" ht="18.600000000000001" customHeight="1">
      <c r="A370" s="5"/>
      <c r="C370" s="780" t="s">
        <v>1175</v>
      </c>
      <c r="D370" s="780"/>
      <c r="E370" s="508"/>
      <c r="F370" s="508"/>
      <c r="G370" s="508"/>
      <c r="H370" s="190">
        <v>0</v>
      </c>
      <c r="I370" s="190">
        <v>1</v>
      </c>
      <c r="J370" s="190">
        <v>1</v>
      </c>
      <c r="K370" s="190">
        <v>2</v>
      </c>
      <c r="L370" s="190">
        <v>0</v>
      </c>
      <c r="M370" s="190">
        <v>1</v>
      </c>
      <c r="N370" s="190">
        <v>0</v>
      </c>
      <c r="P370" s="253"/>
    </row>
    <row r="371" spans="1:16" ht="18.600000000000001" customHeight="1">
      <c r="A371" s="5"/>
      <c r="C371" s="780" t="s">
        <v>1176</v>
      </c>
      <c r="D371" s="780"/>
      <c r="E371" s="508"/>
      <c r="F371" s="508"/>
      <c r="G371" s="508"/>
      <c r="H371" s="190">
        <v>0</v>
      </c>
      <c r="I371" s="190">
        <v>0</v>
      </c>
      <c r="J371" s="190">
        <v>0</v>
      </c>
      <c r="K371" s="190">
        <v>0</v>
      </c>
      <c r="L371" s="190">
        <v>0</v>
      </c>
      <c r="M371" s="190">
        <v>0</v>
      </c>
      <c r="N371" s="190">
        <v>0</v>
      </c>
      <c r="P371" s="253"/>
    </row>
    <row r="372" spans="1:16" ht="18.600000000000001" customHeight="1">
      <c r="A372" s="5"/>
      <c r="C372" s="522"/>
      <c r="D372" s="508"/>
      <c r="E372" s="508"/>
      <c r="F372" s="508"/>
      <c r="G372" s="508"/>
      <c r="H372" s="126"/>
      <c r="I372" s="126"/>
      <c r="J372" s="126"/>
      <c r="K372" s="126"/>
      <c r="L372" s="126"/>
      <c r="M372" s="126"/>
      <c r="N372" s="126"/>
    </row>
    <row r="373" spans="1:16" ht="18.600000000000001" customHeight="1">
      <c r="A373" s="5"/>
      <c r="C373" s="779" t="s">
        <v>412</v>
      </c>
      <c r="D373" s="779"/>
      <c r="E373" s="508"/>
      <c r="F373" s="508"/>
      <c r="G373" s="508"/>
      <c r="H373" s="118">
        <v>0</v>
      </c>
      <c r="I373" s="118">
        <v>1</v>
      </c>
      <c r="J373" s="118">
        <v>1</v>
      </c>
      <c r="K373" s="118">
        <v>2</v>
      </c>
      <c r="L373" s="118">
        <f>SUM(L374:L376)</f>
        <v>1</v>
      </c>
      <c r="M373" s="118">
        <v>0</v>
      </c>
      <c r="N373" s="118">
        <f t="shared" ref="N373" si="63">SUM(N374:N376)</f>
        <v>0</v>
      </c>
      <c r="P373" s="253"/>
    </row>
    <row r="374" spans="1:16" ht="18.600000000000001" customHeight="1">
      <c r="A374" s="5"/>
      <c r="C374" s="780" t="s">
        <v>1174</v>
      </c>
      <c r="D374" s="780"/>
      <c r="E374" s="508"/>
      <c r="F374" s="508"/>
      <c r="G374" s="508"/>
      <c r="H374" s="190">
        <v>0</v>
      </c>
      <c r="I374" s="190">
        <v>1</v>
      </c>
      <c r="J374" s="190">
        <v>0</v>
      </c>
      <c r="K374" s="190">
        <v>1</v>
      </c>
      <c r="L374" s="190">
        <v>0</v>
      </c>
      <c r="M374" s="190">
        <v>0</v>
      </c>
      <c r="N374" s="190">
        <v>0</v>
      </c>
    </row>
    <row r="375" spans="1:16" ht="18.600000000000001" customHeight="1">
      <c r="A375" s="5"/>
      <c r="C375" s="780" t="s">
        <v>1175</v>
      </c>
      <c r="D375" s="780"/>
      <c r="E375" s="508"/>
      <c r="F375" s="508"/>
      <c r="G375" s="508"/>
      <c r="H375" s="190">
        <v>0</v>
      </c>
      <c r="I375" s="190">
        <v>0</v>
      </c>
      <c r="J375" s="190">
        <v>1</v>
      </c>
      <c r="K375" s="190">
        <v>1</v>
      </c>
      <c r="L375" s="190">
        <v>1</v>
      </c>
      <c r="M375" s="190">
        <v>0</v>
      </c>
      <c r="N375" s="190">
        <v>0</v>
      </c>
    </row>
    <row r="376" spans="1:16" ht="18.600000000000001" customHeight="1">
      <c r="A376" s="5"/>
      <c r="C376" s="780" t="s">
        <v>1176</v>
      </c>
      <c r="D376" s="780"/>
      <c r="E376" s="508"/>
      <c r="F376" s="508"/>
      <c r="G376" s="508"/>
      <c r="H376" s="190">
        <v>0</v>
      </c>
      <c r="I376" s="190">
        <v>0</v>
      </c>
      <c r="J376" s="190">
        <v>0</v>
      </c>
      <c r="K376" s="190">
        <v>0</v>
      </c>
      <c r="L376" s="190">
        <v>0</v>
      </c>
      <c r="M376" s="190">
        <v>0</v>
      </c>
      <c r="N376" s="190">
        <v>0</v>
      </c>
    </row>
    <row r="377" spans="1:16" ht="18.600000000000001" customHeight="1">
      <c r="A377" s="5"/>
      <c r="C377" s="97"/>
      <c r="D377" s="97"/>
      <c r="E377" s="97"/>
      <c r="F377" s="97"/>
      <c r="G377" s="97"/>
      <c r="M377"/>
    </row>
    <row r="378" spans="1:16" ht="18.600000000000001" customHeight="1">
      <c r="A378" s="5"/>
      <c r="C378" s="778" t="s">
        <v>1208</v>
      </c>
      <c r="D378" s="778"/>
      <c r="E378" s="778"/>
      <c r="F378" s="778"/>
      <c r="G378" s="778"/>
      <c r="H378" s="199">
        <v>2.5000000000000001E-2</v>
      </c>
      <c r="I378" s="199">
        <v>2.5000000000000001E-2</v>
      </c>
      <c r="J378" s="199">
        <v>3.6999999999999998E-2</v>
      </c>
      <c r="K378" s="199">
        <v>4.049377018920166E-2</v>
      </c>
      <c r="L378" s="199">
        <v>3.8510911424903725E-2</v>
      </c>
      <c r="M378" s="199">
        <v>3.8296349319971369E-2</v>
      </c>
      <c r="N378" s="199">
        <v>3.558973869010653E-2</v>
      </c>
    </row>
    <row r="379" spans="1:16" ht="18.600000000000001" customHeight="1">
      <c r="A379" s="5"/>
      <c r="C379" s="779" t="s">
        <v>411</v>
      </c>
      <c r="D379" s="779"/>
      <c r="E379" s="779"/>
      <c r="F379" s="779"/>
      <c r="G379" s="779"/>
      <c r="H379" s="198"/>
      <c r="I379" s="198"/>
      <c r="J379" s="198"/>
      <c r="K379" s="198">
        <v>3.8419660911494791E-2</v>
      </c>
      <c r="L379" s="198">
        <v>3.5833201205010309E-2</v>
      </c>
      <c r="M379" s="198">
        <v>3.4751542708671646E-2</v>
      </c>
      <c r="N379" s="198">
        <v>3.4073494408034172E-2</v>
      </c>
    </row>
    <row r="380" spans="1:16" ht="18.600000000000001" customHeight="1">
      <c r="A380" s="5"/>
      <c r="C380" s="780" t="s">
        <v>1174</v>
      </c>
      <c r="D380" s="780"/>
      <c r="E380" s="508"/>
      <c r="F380" s="508"/>
      <c r="G380" s="508"/>
      <c r="H380" s="200" t="s">
        <v>780</v>
      </c>
      <c r="I380" s="200" t="s">
        <v>780</v>
      </c>
      <c r="J380" s="200" t="s">
        <v>780</v>
      </c>
      <c r="K380" s="200">
        <v>6.5743944636678195E-2</v>
      </c>
      <c r="L380" s="200">
        <v>5.4830287206266322E-2</v>
      </c>
      <c r="M380" s="200">
        <v>5.7575757575757579E-2</v>
      </c>
      <c r="N380" s="200">
        <v>8.0049261083743842E-2</v>
      </c>
    </row>
    <row r="381" spans="1:16" ht="18.600000000000001" customHeight="1">
      <c r="A381" s="5"/>
      <c r="C381" s="780" t="s">
        <v>1175</v>
      </c>
      <c r="D381" s="780"/>
      <c r="E381" s="508"/>
      <c r="F381" s="508"/>
      <c r="G381" s="508"/>
      <c r="H381" s="200" t="s">
        <v>780</v>
      </c>
      <c r="I381" s="200" t="s">
        <v>780</v>
      </c>
      <c r="J381" s="200" t="s">
        <v>780</v>
      </c>
      <c r="K381" s="200">
        <v>3.9799749687108886E-2</v>
      </c>
      <c r="L381" s="200">
        <v>3.930020283975659E-2</v>
      </c>
      <c r="M381" s="200">
        <v>3.5961983046493708E-2</v>
      </c>
      <c r="N381" s="200">
        <v>3.4133333333333335E-2</v>
      </c>
    </row>
    <row r="382" spans="1:16" ht="18.600000000000001" customHeight="1">
      <c r="A382" s="5"/>
      <c r="C382" s="780" t="s">
        <v>1176</v>
      </c>
      <c r="D382" s="780"/>
      <c r="E382" s="508"/>
      <c r="F382" s="508"/>
      <c r="G382" s="508"/>
      <c r="H382" s="200" t="s">
        <v>780</v>
      </c>
      <c r="I382" s="200" t="s">
        <v>780</v>
      </c>
      <c r="J382" s="200" t="s">
        <v>780</v>
      </c>
      <c r="K382" s="200">
        <v>1.9783024888321635E-2</v>
      </c>
      <c r="L382" s="200">
        <v>1.8159048215403883E-2</v>
      </c>
      <c r="M382" s="200">
        <v>2.2429906542056073E-2</v>
      </c>
      <c r="N382" s="200">
        <v>1.6722408026755852E-2</v>
      </c>
    </row>
    <row r="383" spans="1:16" ht="18.600000000000001" customHeight="1">
      <c r="A383" s="5"/>
      <c r="C383" s="522"/>
      <c r="D383" s="508"/>
      <c r="E383" s="508"/>
      <c r="F383" s="508"/>
      <c r="G383" s="508"/>
      <c r="H383" s="198"/>
      <c r="I383" s="198"/>
      <c r="J383" s="198"/>
      <c r="K383" s="198"/>
      <c r="L383" s="198"/>
      <c r="M383" s="198"/>
      <c r="N383" s="198"/>
    </row>
    <row r="384" spans="1:16" ht="18.600000000000001" customHeight="1">
      <c r="A384" s="5"/>
      <c r="C384" s="779" t="s">
        <v>412</v>
      </c>
      <c r="D384" s="779"/>
      <c r="E384" s="508"/>
      <c r="F384" s="508"/>
      <c r="G384" s="508"/>
      <c r="H384" s="198"/>
      <c r="I384" s="198"/>
      <c r="J384" s="198"/>
      <c r="K384" s="198">
        <v>4.644930772666369E-2</v>
      </c>
      <c r="L384" s="198">
        <v>4.5977011494252873E-2</v>
      </c>
      <c r="M384" s="198">
        <v>4.8111510791366906E-2</v>
      </c>
      <c r="N384" s="198">
        <v>3.9771203860934842E-2</v>
      </c>
    </row>
    <row r="385" spans="1:14" ht="18.600000000000001" customHeight="1">
      <c r="A385" s="5"/>
      <c r="C385" s="780" t="s">
        <v>1174</v>
      </c>
      <c r="D385" s="780"/>
      <c r="E385" s="508"/>
      <c r="F385" s="508"/>
      <c r="G385" s="508"/>
      <c r="H385" s="200" t="s">
        <v>780</v>
      </c>
      <c r="I385" s="200" t="s">
        <v>780</v>
      </c>
      <c r="J385" s="200" t="s">
        <v>780</v>
      </c>
      <c r="K385" s="200">
        <v>6.8301225919439573E-2</v>
      </c>
      <c r="L385" s="200">
        <v>7.2407045009784732E-2</v>
      </c>
      <c r="M385" s="200">
        <v>7.407407407407407E-2</v>
      </c>
      <c r="N385" s="200">
        <v>8.0106809078771699E-2</v>
      </c>
    </row>
    <row r="386" spans="1:14" ht="18.600000000000001" customHeight="1">
      <c r="A386" s="5"/>
      <c r="C386" s="780" t="s">
        <v>1175</v>
      </c>
      <c r="D386" s="780"/>
      <c r="E386" s="508"/>
      <c r="F386" s="508"/>
      <c r="G386" s="508"/>
      <c r="H386" s="200" t="s">
        <v>780</v>
      </c>
      <c r="I386" s="200" t="s">
        <v>780</v>
      </c>
      <c r="J386" s="200" t="s">
        <v>780</v>
      </c>
      <c r="K386" s="200">
        <v>4.2112299465240643E-2</v>
      </c>
      <c r="L386" s="200">
        <v>4.1104688503532431E-2</v>
      </c>
      <c r="M386" s="200">
        <v>4.2253521126760563E-2</v>
      </c>
      <c r="N386" s="200">
        <v>3.052344460319522E-2</v>
      </c>
    </row>
    <row r="387" spans="1:14" ht="18.600000000000001" customHeight="1">
      <c r="A387" s="5"/>
      <c r="C387" s="780" t="s">
        <v>1176</v>
      </c>
      <c r="D387" s="780"/>
      <c r="E387" s="508"/>
      <c r="F387" s="508"/>
      <c r="G387" s="508"/>
      <c r="H387" s="200" t="s">
        <v>780</v>
      </c>
      <c r="I387" s="200" t="s">
        <v>780</v>
      </c>
      <c r="J387" s="200" t="s">
        <v>780</v>
      </c>
      <c r="K387" s="200">
        <v>1.1627906976744186E-2</v>
      </c>
      <c r="L387" s="200">
        <v>1.5463917525773196E-2</v>
      </c>
      <c r="M387" s="200">
        <v>3.4482758620689655E-2</v>
      </c>
      <c r="N387" s="200">
        <v>2.413515687851971E-2</v>
      </c>
    </row>
    <row r="388" spans="1:14" ht="18.600000000000001" customHeight="1">
      <c r="A388" s="5"/>
      <c r="C388" s="523"/>
      <c r="D388" s="523"/>
      <c r="E388" s="508"/>
      <c r="F388" s="508"/>
      <c r="G388" s="508"/>
      <c r="H388" s="200"/>
      <c r="I388" s="200"/>
      <c r="J388" s="200"/>
      <c r="K388" s="200"/>
      <c r="L388" s="200"/>
      <c r="M388" s="200"/>
      <c r="N388" s="200"/>
    </row>
    <row r="389" spans="1:14" ht="18.600000000000001" customHeight="1">
      <c r="A389" s="5"/>
      <c r="C389" s="778" t="s">
        <v>1209</v>
      </c>
      <c r="D389" s="778"/>
      <c r="E389" s="778"/>
      <c r="F389" s="778"/>
      <c r="G389" s="778"/>
      <c r="H389" s="199"/>
      <c r="I389" s="199"/>
      <c r="J389" s="199"/>
      <c r="K389" s="199">
        <v>3.2034498690897889E-2</v>
      </c>
      <c r="L389" s="199">
        <v>3.0066988627512073E-2</v>
      </c>
      <c r="M389" s="199">
        <v>3.2109362581465586E-2</v>
      </c>
      <c r="N389" s="199">
        <v>3.1179272905686655E-2</v>
      </c>
    </row>
    <row r="390" spans="1:14" ht="18.600000000000001" customHeight="1">
      <c r="A390" s="5"/>
      <c r="C390" s="779" t="s">
        <v>411</v>
      </c>
      <c r="D390" s="779"/>
      <c r="E390" s="779"/>
      <c r="F390" s="779"/>
      <c r="G390" s="779"/>
      <c r="H390" s="198"/>
      <c r="I390" s="198"/>
      <c r="J390" s="198"/>
      <c r="K390" s="198">
        <v>2.9503428215250364E-2</v>
      </c>
      <c r="L390" s="198">
        <v>2.7678005493344603E-2</v>
      </c>
      <c r="M390" s="198">
        <v>2.8509719222462204E-2</v>
      </c>
      <c r="N390" s="198">
        <v>2.8942934899995679E-2</v>
      </c>
    </row>
    <row r="391" spans="1:14" ht="18.600000000000001" customHeight="1">
      <c r="A391" s="5"/>
      <c r="C391" s="780" t="s">
        <v>1174</v>
      </c>
      <c r="D391" s="780"/>
      <c r="E391" s="508"/>
      <c r="F391" s="508"/>
      <c r="G391" s="508"/>
      <c r="H391" s="200" t="s">
        <v>780</v>
      </c>
      <c r="I391" s="200" t="s">
        <v>780</v>
      </c>
      <c r="J391" s="200" t="s">
        <v>780</v>
      </c>
      <c r="K391" s="200">
        <v>5.4329371816638369E-2</v>
      </c>
      <c r="L391" s="200">
        <v>5.1526717557251911E-2</v>
      </c>
      <c r="M391" s="200">
        <v>5.4112554112554112E-2</v>
      </c>
      <c r="N391" s="200">
        <v>7.621951219512195E-2</v>
      </c>
    </row>
    <row r="392" spans="1:14" ht="18.600000000000001" customHeight="1">
      <c r="A392" s="5"/>
      <c r="C392" s="780" t="s">
        <v>1175</v>
      </c>
      <c r="D392" s="780"/>
      <c r="E392" s="508"/>
      <c r="F392" s="508"/>
      <c r="G392" s="508"/>
      <c r="H392" s="200" t="s">
        <v>780</v>
      </c>
      <c r="I392" s="200" t="s">
        <v>780</v>
      </c>
      <c r="J392" s="200" t="s">
        <v>780</v>
      </c>
      <c r="K392" s="200">
        <v>3.3278955954323002E-2</v>
      </c>
      <c r="L392" s="200">
        <v>3.3388429752066115E-2</v>
      </c>
      <c r="M392" s="200">
        <v>3.5520974289580516E-2</v>
      </c>
      <c r="N392" s="200">
        <v>3.2408059743553611E-2</v>
      </c>
    </row>
    <row r="393" spans="1:14" ht="18.600000000000001" customHeight="1">
      <c r="A393" s="5"/>
      <c r="C393" s="780" t="s">
        <v>1176</v>
      </c>
      <c r="D393" s="780"/>
      <c r="E393" s="508"/>
      <c r="F393" s="508"/>
      <c r="G393" s="508"/>
      <c r="H393" s="200" t="s">
        <v>780</v>
      </c>
      <c r="I393" s="200" t="s">
        <v>780</v>
      </c>
      <c r="J393" s="200" t="s">
        <v>780</v>
      </c>
      <c r="K393" s="200">
        <v>6.9025021570319244E-3</v>
      </c>
      <c r="L393" s="200">
        <v>2.5337837837837839E-3</v>
      </c>
      <c r="M393" s="200">
        <v>1.6501650165016502E-3</v>
      </c>
      <c r="N393" s="200">
        <v>5.2560444511187869E-3</v>
      </c>
    </row>
    <row r="394" spans="1:14" ht="18.600000000000001" customHeight="1">
      <c r="A394" s="5"/>
      <c r="C394" s="522"/>
      <c r="D394" s="508"/>
      <c r="E394" s="508"/>
      <c r="F394" s="508"/>
      <c r="G394" s="508"/>
      <c r="H394" s="198"/>
      <c r="I394" s="198"/>
      <c r="J394" s="198"/>
      <c r="K394" s="198"/>
      <c r="L394" s="198"/>
      <c r="M394" s="198"/>
      <c r="N394" s="198"/>
    </row>
    <row r="395" spans="1:14" ht="18.600000000000001" customHeight="1">
      <c r="A395" s="5"/>
      <c r="C395" s="779" t="s">
        <v>412</v>
      </c>
      <c r="D395" s="779"/>
      <c r="E395" s="508"/>
      <c r="F395" s="508"/>
      <c r="G395" s="508"/>
      <c r="H395" s="198"/>
      <c r="I395" s="198"/>
      <c r="J395" s="198"/>
      <c r="K395" s="198">
        <v>3.9285714285714285E-2</v>
      </c>
      <c r="L395" s="198">
        <v>3.6773428232502965E-2</v>
      </c>
      <c r="M395" s="198">
        <v>4.2143287176399757E-2</v>
      </c>
      <c r="N395" s="198">
        <v>3.7335545810122078E-2</v>
      </c>
    </row>
    <row r="396" spans="1:14" ht="18.600000000000001" customHeight="1">
      <c r="A396" s="5"/>
      <c r="C396" s="780" t="s">
        <v>1174</v>
      </c>
      <c r="D396" s="780"/>
      <c r="E396" s="508"/>
      <c r="F396" s="508"/>
      <c r="G396" s="508"/>
      <c r="H396" s="200" t="s">
        <v>780</v>
      </c>
      <c r="I396" s="200" t="s">
        <v>780</v>
      </c>
      <c r="J396" s="200" t="s">
        <v>780</v>
      </c>
      <c r="K396" s="200">
        <v>6.1465721040189124E-2</v>
      </c>
      <c r="L396" s="200">
        <v>6.3660477453580902E-2</v>
      </c>
      <c r="M396" s="200">
        <v>6.3768115942028983E-2</v>
      </c>
      <c r="N396" s="200">
        <v>7.4200913242009142E-2</v>
      </c>
    </row>
    <row r="397" spans="1:14" ht="18.600000000000001" customHeight="1">
      <c r="A397" s="5"/>
      <c r="C397" s="780" t="s">
        <v>1175</v>
      </c>
      <c r="D397" s="780"/>
      <c r="E397" s="508"/>
      <c r="F397" s="508"/>
      <c r="G397" s="508"/>
      <c r="H397" s="200" t="s">
        <v>780</v>
      </c>
      <c r="I397" s="200" t="s">
        <v>780</v>
      </c>
      <c r="J397" s="200" t="s">
        <v>780</v>
      </c>
      <c r="K397" s="200">
        <v>3.367875647668394E-2</v>
      </c>
      <c r="L397" s="200">
        <v>3.1852472757753561E-2</v>
      </c>
      <c r="M397" s="200">
        <v>3.9462636439966413E-2</v>
      </c>
      <c r="N397" s="200">
        <v>3.1567272417029266E-2</v>
      </c>
    </row>
    <row r="398" spans="1:14" ht="18.600000000000001" customHeight="1">
      <c r="A398" s="5"/>
      <c r="C398" s="780" t="s">
        <v>1176</v>
      </c>
      <c r="D398" s="780"/>
      <c r="E398" s="508"/>
      <c r="F398" s="508"/>
      <c r="G398" s="508"/>
      <c r="H398" s="200" t="s">
        <v>780</v>
      </c>
      <c r="I398" s="200" t="s">
        <v>780</v>
      </c>
      <c r="J398" s="200" t="s">
        <v>780</v>
      </c>
      <c r="K398" s="200">
        <v>1.0101010101010102E-2</v>
      </c>
      <c r="L398" s="200">
        <v>0</v>
      </c>
      <c r="M398" s="200">
        <v>8.0000000000000002E-3</v>
      </c>
      <c r="N398" s="200">
        <v>0</v>
      </c>
    </row>
    <row r="399" spans="1:14" ht="18.600000000000001" customHeight="1">
      <c r="A399" s="5"/>
      <c r="C399" s="97"/>
      <c r="D399" s="97"/>
      <c r="E399" s="97"/>
      <c r="F399" s="97"/>
      <c r="G399" s="97"/>
      <c r="H399" s="200"/>
      <c r="I399" s="200"/>
      <c r="J399" s="200"/>
      <c r="K399" s="200"/>
      <c r="L399" s="200"/>
      <c r="M399" s="200"/>
      <c r="N399" s="200"/>
    </row>
    <row r="400" spans="1:14" ht="18.600000000000001" customHeight="1">
      <c r="A400" s="5"/>
      <c r="C400" s="778" t="s">
        <v>1210</v>
      </c>
      <c r="D400" s="778"/>
      <c r="E400" s="778"/>
      <c r="F400" s="778"/>
      <c r="G400" s="778"/>
      <c r="H400" s="199"/>
      <c r="I400" s="199"/>
      <c r="J400" s="199"/>
      <c r="K400" s="199">
        <v>7.4608904933814682E-2</v>
      </c>
      <c r="L400" s="199">
        <v>5.87515299877601E-2</v>
      </c>
      <c r="M400" s="199">
        <v>6.6176470588235295E-2</v>
      </c>
      <c r="N400" s="199">
        <v>4.5011252813203305E-2</v>
      </c>
    </row>
    <row r="401" spans="1:14" ht="18.600000000000001" customHeight="1">
      <c r="A401" s="5"/>
      <c r="C401" s="779" t="s">
        <v>411</v>
      </c>
      <c r="D401" s="779"/>
      <c r="E401" s="779"/>
      <c r="F401" s="779"/>
      <c r="G401" s="779"/>
      <c r="H401" s="198"/>
      <c r="I401" s="198"/>
      <c r="J401" s="198"/>
      <c r="K401" s="198">
        <v>8.2554517133956382E-2</v>
      </c>
      <c r="L401" s="198">
        <v>6.0606060606060608E-2</v>
      </c>
      <c r="M401" s="198">
        <v>5.9485530546623797E-2</v>
      </c>
      <c r="N401" s="198">
        <v>5.0678437142390058E-2</v>
      </c>
    </row>
    <row r="402" spans="1:14" ht="18.600000000000001" customHeight="1">
      <c r="A402" s="5"/>
      <c r="C402" s="780" t="s">
        <v>1174</v>
      </c>
      <c r="D402" s="780"/>
      <c r="E402" s="508"/>
      <c r="F402" s="508"/>
      <c r="G402" s="508"/>
      <c r="H402" s="200" t="s">
        <v>780</v>
      </c>
      <c r="I402" s="200" t="s">
        <v>780</v>
      </c>
      <c r="J402" s="200" t="s">
        <v>780</v>
      </c>
      <c r="K402" s="200">
        <v>0.12264150943396226</v>
      </c>
      <c r="L402" s="200">
        <v>5.434782608695652E-2</v>
      </c>
      <c r="M402" s="200">
        <v>4.9382716049382713E-2</v>
      </c>
      <c r="N402" s="200">
        <v>0.10269576379974325</v>
      </c>
    </row>
    <row r="403" spans="1:14" ht="18.600000000000001" customHeight="1">
      <c r="A403" s="5"/>
      <c r="C403" s="780" t="s">
        <v>1175</v>
      </c>
      <c r="D403" s="780"/>
      <c r="E403" s="508"/>
      <c r="F403" s="508"/>
      <c r="G403" s="508"/>
      <c r="H403" s="200" t="s">
        <v>780</v>
      </c>
      <c r="I403" s="200" t="s">
        <v>780</v>
      </c>
      <c r="J403" s="200" t="s">
        <v>780</v>
      </c>
      <c r="K403" s="200">
        <v>9.8245614035087719E-2</v>
      </c>
      <c r="L403" s="200">
        <v>5.2447552447552448E-2</v>
      </c>
      <c r="M403" s="200">
        <v>3.6423841059602648E-2</v>
      </c>
      <c r="N403" s="200">
        <v>4.4796691936595454E-2</v>
      </c>
    </row>
    <row r="404" spans="1:14" ht="18.600000000000001" customHeight="1">
      <c r="A404" s="5"/>
      <c r="C404" s="780" t="s">
        <v>1176</v>
      </c>
      <c r="D404" s="780"/>
      <c r="E404" s="508"/>
      <c r="F404" s="508"/>
      <c r="G404" s="508"/>
      <c r="H404" s="200" t="s">
        <v>780</v>
      </c>
      <c r="I404" s="200" t="s">
        <v>780</v>
      </c>
      <c r="J404" s="200" t="s">
        <v>780</v>
      </c>
      <c r="K404" s="200">
        <v>4.7808764940239043E-2</v>
      </c>
      <c r="L404" s="200">
        <v>7.2289156626506021E-2</v>
      </c>
      <c r="M404" s="200">
        <v>9.2050209205020925E-2</v>
      </c>
      <c r="N404" s="200">
        <v>4.1050903119868636E-2</v>
      </c>
    </row>
    <row r="405" spans="1:14" ht="18.600000000000001" customHeight="1">
      <c r="A405" s="5"/>
      <c r="C405" s="522"/>
      <c r="D405" s="508"/>
      <c r="E405" s="508"/>
      <c r="F405" s="508"/>
      <c r="G405" s="508"/>
      <c r="H405" s="198"/>
      <c r="I405" s="198"/>
      <c r="J405" s="198"/>
      <c r="K405" s="198"/>
      <c r="L405" s="198"/>
      <c r="M405" s="198"/>
      <c r="N405" s="198"/>
    </row>
    <row r="406" spans="1:14" ht="18.600000000000001" customHeight="1">
      <c r="A406" s="5"/>
      <c r="C406" s="779" t="s">
        <v>412</v>
      </c>
      <c r="D406" s="779"/>
      <c r="E406" s="508"/>
      <c r="F406" s="508"/>
      <c r="G406" s="508"/>
      <c r="H406" s="198"/>
      <c r="I406" s="198"/>
      <c r="J406" s="198"/>
      <c r="K406" s="198">
        <v>4.7619047619047616E-2</v>
      </c>
      <c r="L406" s="198">
        <v>5.2631578947368418E-2</v>
      </c>
      <c r="M406" s="198">
        <v>8.7628865979381437E-2</v>
      </c>
      <c r="N406" s="198">
        <v>2.6624068157614481E-2</v>
      </c>
    </row>
    <row r="407" spans="1:14" ht="18.600000000000001" customHeight="1">
      <c r="A407" s="5"/>
      <c r="C407" s="780" t="s">
        <v>1174</v>
      </c>
      <c r="D407" s="780"/>
      <c r="E407" s="508"/>
      <c r="F407" s="508"/>
      <c r="G407" s="508"/>
      <c r="H407" s="200" t="s">
        <v>780</v>
      </c>
      <c r="I407" s="200" t="s">
        <v>780</v>
      </c>
      <c r="J407" s="200" t="s">
        <v>780</v>
      </c>
      <c r="K407" s="200">
        <v>0.10256410256410256</v>
      </c>
      <c r="L407" s="200">
        <v>6.6666666666666666E-2</v>
      </c>
      <c r="M407" s="200">
        <v>0.1111111111111111</v>
      </c>
      <c r="N407" s="200">
        <v>4.065040650406504E-2</v>
      </c>
    </row>
    <row r="408" spans="1:14" ht="18.600000000000001" customHeight="1">
      <c r="A408" s="5"/>
      <c r="C408" s="780" t="s">
        <v>1175</v>
      </c>
      <c r="D408" s="780"/>
      <c r="E408" s="508"/>
      <c r="F408" s="508"/>
      <c r="G408" s="508"/>
      <c r="H408" s="200" t="s">
        <v>780</v>
      </c>
      <c r="I408" s="200" t="s">
        <v>780</v>
      </c>
      <c r="J408" s="200" t="s">
        <v>780</v>
      </c>
      <c r="K408" s="200">
        <v>0.04</v>
      </c>
      <c r="L408" s="200">
        <v>4.5871559633027525E-2</v>
      </c>
      <c r="M408" s="200">
        <v>6.8376068376068383E-2</v>
      </c>
      <c r="N408" s="200">
        <v>9.0497737556561094E-3</v>
      </c>
    </row>
    <row r="409" spans="1:14" ht="18.600000000000001" customHeight="1">
      <c r="A409" s="5"/>
      <c r="C409" s="780" t="s">
        <v>1176</v>
      </c>
      <c r="D409" s="780"/>
      <c r="E409" s="508"/>
      <c r="F409" s="508"/>
      <c r="G409" s="508"/>
      <c r="H409" s="200" t="s">
        <v>780</v>
      </c>
      <c r="I409" s="200" t="s">
        <v>780</v>
      </c>
      <c r="J409" s="200" t="s">
        <v>780</v>
      </c>
      <c r="K409" s="200">
        <v>0.02</v>
      </c>
      <c r="L409" s="200">
        <v>5.8823529411764705E-2</v>
      </c>
      <c r="M409" s="200">
        <v>0.12</v>
      </c>
      <c r="N409" s="200">
        <v>5.6818181818181823E-2</v>
      </c>
    </row>
    <row r="410" spans="1:14" ht="18.600000000000001" customHeight="1">
      <c r="A410" s="5"/>
      <c r="C410" s="523"/>
      <c r="D410" s="523"/>
      <c r="E410" s="508"/>
      <c r="F410" s="508"/>
      <c r="G410" s="508"/>
      <c r="H410" s="200"/>
      <c r="I410" s="200"/>
      <c r="J410" s="200"/>
      <c r="K410" s="200"/>
      <c r="L410" s="200"/>
      <c r="M410" s="200"/>
      <c r="N410" s="200"/>
    </row>
    <row r="411" spans="1:14" ht="18.600000000000001" customHeight="1">
      <c r="A411" s="5"/>
      <c r="C411" s="778" t="s">
        <v>1211</v>
      </c>
      <c r="D411" s="778"/>
      <c r="E411" s="778"/>
      <c r="F411" s="778"/>
      <c r="G411" s="778"/>
      <c r="H411" s="199"/>
      <c r="I411" s="199"/>
      <c r="J411" s="199"/>
      <c r="K411" s="199">
        <v>6.5476190476190479E-2</v>
      </c>
      <c r="L411" s="199">
        <v>5.6179775280898875E-2</v>
      </c>
      <c r="M411" s="199">
        <v>0.05</v>
      </c>
      <c r="N411" s="199">
        <v>5.1903114186851208E-2</v>
      </c>
    </row>
    <row r="412" spans="1:14" ht="18.600000000000001" customHeight="1">
      <c r="A412" s="5"/>
      <c r="C412" s="779" t="s">
        <v>411</v>
      </c>
      <c r="D412" s="779"/>
      <c r="E412" s="779"/>
      <c r="F412" s="779"/>
      <c r="G412" s="779"/>
      <c r="H412" s="198"/>
      <c r="I412" s="198"/>
      <c r="J412" s="198"/>
      <c r="K412" s="198">
        <v>9.4017094017094016E-2</v>
      </c>
      <c r="L412" s="198">
        <v>4.7619047619047616E-2</v>
      </c>
      <c r="M412" s="198">
        <v>6.1538461538461542E-2</v>
      </c>
      <c r="N412" s="198">
        <v>6.4620355411954766E-2</v>
      </c>
    </row>
    <row r="413" spans="1:14" ht="18.600000000000001" customHeight="1">
      <c r="A413" s="5"/>
      <c r="C413" s="780" t="s">
        <v>1174</v>
      </c>
      <c r="D413" s="780"/>
      <c r="E413" s="508"/>
      <c r="F413" s="508"/>
      <c r="G413" s="508"/>
      <c r="H413" s="200"/>
      <c r="I413" s="200"/>
      <c r="J413" s="200"/>
      <c r="K413" s="200">
        <v>0.2</v>
      </c>
      <c r="L413" s="200">
        <v>4.7619047619047616E-2</v>
      </c>
      <c r="M413" s="200">
        <v>8.3333333333333329E-2</v>
      </c>
      <c r="N413" s="200">
        <v>4.1493775933609957E-2</v>
      </c>
    </row>
    <row r="414" spans="1:14" ht="18.600000000000001" customHeight="1">
      <c r="A414" s="5"/>
      <c r="C414" s="780" t="s">
        <v>1175</v>
      </c>
      <c r="D414" s="780"/>
      <c r="E414" s="508"/>
      <c r="F414" s="508"/>
      <c r="G414" s="508"/>
      <c r="H414" s="200" t="s">
        <v>780</v>
      </c>
      <c r="I414" s="200" t="s">
        <v>780</v>
      </c>
      <c r="J414" s="200" t="s">
        <v>780</v>
      </c>
      <c r="K414" s="200">
        <v>4.8387096774193547E-2</v>
      </c>
      <c r="L414" s="200">
        <v>6.3492063492063489E-2</v>
      </c>
      <c r="M414" s="200">
        <v>4.4117647058823532E-2</v>
      </c>
      <c r="N414" s="200">
        <v>4.538577912254161E-2</v>
      </c>
    </row>
    <row r="415" spans="1:14" ht="18.600000000000001" customHeight="1">
      <c r="A415" s="5"/>
      <c r="C415" s="780" t="s">
        <v>1176</v>
      </c>
      <c r="D415" s="780"/>
      <c r="E415" s="508"/>
      <c r="F415" s="508"/>
      <c r="G415" s="508"/>
      <c r="H415" s="200" t="s">
        <v>780</v>
      </c>
      <c r="I415" s="200" t="s">
        <v>780</v>
      </c>
      <c r="J415" s="200" t="s">
        <v>780</v>
      </c>
      <c r="K415" s="200">
        <v>0.125</v>
      </c>
      <c r="L415" s="200">
        <v>2.3809523809523808E-2</v>
      </c>
      <c r="M415" s="200">
        <v>7.8947368421052627E-2</v>
      </c>
      <c r="N415" s="200">
        <v>0.11904761904761904</v>
      </c>
    </row>
    <row r="416" spans="1:14" ht="18.600000000000001" customHeight="1">
      <c r="A416" s="5"/>
      <c r="C416" s="522"/>
      <c r="D416" s="508"/>
      <c r="E416" s="508"/>
      <c r="F416" s="508"/>
      <c r="G416" s="508"/>
      <c r="H416" s="198"/>
      <c r="I416" s="198"/>
      <c r="J416" s="198"/>
      <c r="K416" s="198"/>
      <c r="L416" s="198"/>
      <c r="M416" s="198"/>
      <c r="N416" s="198"/>
    </row>
    <row r="417" spans="1:14" ht="18.600000000000001" customHeight="1">
      <c r="A417" s="5"/>
      <c r="C417" s="779" t="s">
        <v>412</v>
      </c>
      <c r="D417" s="779"/>
      <c r="E417" s="508"/>
      <c r="F417" s="508"/>
      <c r="G417" s="508"/>
      <c r="H417" s="198"/>
      <c r="I417" s="198"/>
      <c r="J417" s="198"/>
      <c r="K417" s="198">
        <v>0</v>
      </c>
      <c r="L417" s="198">
        <v>7.6923076923076927E-2</v>
      </c>
      <c r="M417" s="198">
        <v>0.02</v>
      </c>
      <c r="N417" s="198">
        <v>2.0202020202020204E-2</v>
      </c>
    </row>
    <row r="418" spans="1:14" ht="18.600000000000001" customHeight="1">
      <c r="A418" s="5"/>
      <c r="C418" s="780" t="s">
        <v>1174</v>
      </c>
      <c r="D418" s="780"/>
      <c r="E418" s="508"/>
      <c r="F418" s="508"/>
      <c r="G418" s="508"/>
      <c r="H418" s="200" t="s">
        <v>780</v>
      </c>
      <c r="I418" s="200" t="s">
        <v>780</v>
      </c>
      <c r="J418" s="200" t="s">
        <v>780</v>
      </c>
      <c r="K418" s="200">
        <v>0</v>
      </c>
      <c r="L418" s="200">
        <v>0.125</v>
      </c>
      <c r="M418" s="200">
        <v>0</v>
      </c>
      <c r="N418" s="200">
        <v>0</v>
      </c>
    </row>
    <row r="419" spans="1:14" ht="18.600000000000001" customHeight="1">
      <c r="A419" s="5"/>
      <c r="C419" s="780" t="s">
        <v>1175</v>
      </c>
      <c r="D419" s="780"/>
      <c r="E419" s="508"/>
      <c r="F419" s="508"/>
      <c r="G419" s="508"/>
      <c r="H419" s="200" t="s">
        <v>780</v>
      </c>
      <c r="I419" s="200" t="s">
        <v>780</v>
      </c>
      <c r="J419" s="200" t="s">
        <v>780</v>
      </c>
      <c r="K419" s="200">
        <v>0</v>
      </c>
      <c r="L419" s="200">
        <v>0.10714285714285714</v>
      </c>
      <c r="M419" s="200">
        <v>3.5714285714285712E-2</v>
      </c>
      <c r="N419" s="200">
        <v>0</v>
      </c>
    </row>
    <row r="420" spans="1:14" ht="18.600000000000001" customHeight="1">
      <c r="A420" s="5"/>
      <c r="C420" s="780" t="s">
        <v>1176</v>
      </c>
      <c r="D420" s="780"/>
      <c r="E420" s="508"/>
      <c r="F420" s="508"/>
      <c r="G420" s="508"/>
      <c r="H420" s="200" t="s">
        <v>780</v>
      </c>
      <c r="I420" s="200" t="s">
        <v>780</v>
      </c>
      <c r="J420" s="200" t="s">
        <v>780</v>
      </c>
      <c r="K420" s="200">
        <v>0</v>
      </c>
      <c r="L420" s="200">
        <v>0</v>
      </c>
      <c r="M420" s="200">
        <v>0</v>
      </c>
      <c r="N420" s="200">
        <v>8.2644628099173556E-2</v>
      </c>
    </row>
    <row r="421" spans="1:14" ht="18.600000000000001" customHeight="1">
      <c r="A421" s="5"/>
      <c r="C421" s="97"/>
      <c r="D421" s="97"/>
      <c r="E421" s="97"/>
      <c r="F421" s="97"/>
      <c r="G421" s="97"/>
      <c r="H421" s="200"/>
      <c r="I421" s="200"/>
      <c r="J421" s="200"/>
      <c r="K421" s="200"/>
      <c r="L421" s="200"/>
      <c r="M421" s="200"/>
      <c r="N421" s="200"/>
    </row>
    <row r="422" spans="1:14" ht="18.600000000000001" customHeight="1">
      <c r="A422" s="5"/>
      <c r="C422" s="778" t="s">
        <v>1212</v>
      </c>
      <c r="D422" s="778"/>
      <c r="E422" s="778"/>
      <c r="F422" s="778"/>
      <c r="G422" s="778"/>
      <c r="H422" s="199"/>
      <c r="I422" s="199"/>
      <c r="J422" s="199"/>
      <c r="K422" s="199">
        <v>4.46521287642783E-2</v>
      </c>
      <c r="L422" s="199">
        <v>6.1822125813449022E-2</v>
      </c>
      <c r="M422" s="199">
        <v>5.1664753157290473E-2</v>
      </c>
      <c r="N422" s="199">
        <v>5.1474029012634537E-2</v>
      </c>
    </row>
    <row r="423" spans="1:14" ht="18.600000000000001" customHeight="1">
      <c r="A423" s="5"/>
      <c r="C423" s="779" t="s">
        <v>411</v>
      </c>
      <c r="D423" s="779"/>
      <c r="E423" s="779"/>
      <c r="F423" s="779"/>
      <c r="G423" s="779"/>
      <c r="H423" s="198"/>
      <c r="I423" s="198"/>
      <c r="J423" s="198"/>
      <c r="K423" s="198">
        <v>3.3602150537634407E-2</v>
      </c>
      <c r="L423" s="198">
        <v>5.9322033898305086E-2</v>
      </c>
      <c r="M423" s="198">
        <v>4.6546546546546545E-2</v>
      </c>
      <c r="N423" s="198">
        <v>4.2533799179705303E-2</v>
      </c>
    </row>
    <row r="424" spans="1:14" ht="18.600000000000001" customHeight="1">
      <c r="A424" s="5"/>
      <c r="C424" s="780" t="s">
        <v>1174</v>
      </c>
      <c r="D424" s="780"/>
      <c r="E424" s="508"/>
      <c r="F424" s="508"/>
      <c r="G424" s="508"/>
      <c r="H424" s="200" t="s">
        <v>780</v>
      </c>
      <c r="I424" s="200" t="s">
        <v>780</v>
      </c>
      <c r="J424" s="200" t="s">
        <v>780</v>
      </c>
      <c r="K424" s="200">
        <v>5.1094890510948905E-2</v>
      </c>
      <c r="L424" s="200">
        <v>7.2072072072072071E-2</v>
      </c>
      <c r="M424" s="200">
        <v>8.8607594936708861E-2</v>
      </c>
      <c r="N424" s="200">
        <v>8.1967213114754092E-2</v>
      </c>
    </row>
    <row r="425" spans="1:14" ht="18.600000000000001" customHeight="1">
      <c r="A425" s="5"/>
      <c r="C425" s="780" t="s">
        <v>1175</v>
      </c>
      <c r="D425" s="780"/>
      <c r="E425" s="508"/>
      <c r="F425" s="508"/>
      <c r="G425" s="508"/>
      <c r="H425" s="200" t="s">
        <v>780</v>
      </c>
      <c r="I425" s="200" t="s">
        <v>780</v>
      </c>
      <c r="J425" s="200" t="s">
        <v>780</v>
      </c>
      <c r="K425" s="200">
        <v>2.952755905511811E-2</v>
      </c>
      <c r="L425" s="200">
        <v>5.7142857142857141E-2</v>
      </c>
      <c r="M425" s="200">
        <v>3.292181069958848E-2</v>
      </c>
      <c r="N425" s="200">
        <v>2.9190992493744787E-2</v>
      </c>
    </row>
    <row r="426" spans="1:14" ht="18.600000000000001" customHeight="1">
      <c r="A426" s="5"/>
      <c r="C426" s="780" t="s">
        <v>1176</v>
      </c>
      <c r="D426" s="780"/>
      <c r="E426" s="508"/>
      <c r="F426" s="508"/>
      <c r="G426" s="508"/>
      <c r="H426" s="200" t="s">
        <v>780</v>
      </c>
      <c r="I426" s="200" t="s">
        <v>780</v>
      </c>
      <c r="J426" s="200" t="s">
        <v>780</v>
      </c>
      <c r="K426" s="200">
        <v>3.0303030303030304E-2</v>
      </c>
      <c r="L426" s="200">
        <v>5.6074766355140186E-2</v>
      </c>
      <c r="M426" s="200">
        <v>7.9207920792079209E-2</v>
      </c>
      <c r="N426" s="200">
        <v>7.575757575757576E-2</v>
      </c>
    </row>
    <row r="427" spans="1:14" ht="18.600000000000001" customHeight="1">
      <c r="A427" s="5"/>
      <c r="C427" s="522"/>
      <c r="D427" s="508"/>
      <c r="E427" s="508"/>
      <c r="F427" s="508"/>
      <c r="G427" s="508"/>
      <c r="H427" s="198"/>
      <c r="I427" s="198"/>
      <c r="J427" s="198"/>
      <c r="K427" s="198"/>
      <c r="L427" s="198"/>
      <c r="M427" s="198"/>
      <c r="N427" s="198"/>
    </row>
    <row r="428" spans="1:14" ht="18.600000000000001" customHeight="1">
      <c r="A428" s="5"/>
      <c r="C428" s="779" t="s">
        <v>412</v>
      </c>
      <c r="D428" s="779"/>
      <c r="E428" s="508"/>
      <c r="F428" s="508"/>
      <c r="G428" s="508"/>
      <c r="H428" s="198"/>
      <c r="I428" s="198"/>
      <c r="J428" s="198"/>
      <c r="K428" s="198">
        <v>8.2191780821917804E-2</v>
      </c>
      <c r="L428" s="198">
        <v>7.0093457943925228E-2</v>
      </c>
      <c r="M428" s="198">
        <v>6.8292682926829273E-2</v>
      </c>
      <c r="N428" s="198">
        <v>8.1424936386768454E-2</v>
      </c>
    </row>
    <row r="429" spans="1:14" ht="18.600000000000001" customHeight="1">
      <c r="A429" s="5"/>
      <c r="C429" s="780" t="s">
        <v>1174</v>
      </c>
      <c r="D429" s="780"/>
      <c r="E429" s="508"/>
      <c r="F429" s="508"/>
      <c r="G429" s="508"/>
      <c r="H429" s="200" t="s">
        <v>780</v>
      </c>
      <c r="I429" s="200" t="s">
        <v>780</v>
      </c>
      <c r="J429" s="200" t="s">
        <v>780</v>
      </c>
      <c r="K429" s="200">
        <v>6.097560975609756E-2</v>
      </c>
      <c r="L429" s="200">
        <v>8.1081081081081086E-2</v>
      </c>
      <c r="M429" s="200">
        <v>0.13114754098360656</v>
      </c>
      <c r="N429" s="200">
        <v>0.16129032258064516</v>
      </c>
    </row>
    <row r="430" spans="1:14" ht="18.600000000000001" customHeight="1">
      <c r="A430" s="5"/>
      <c r="C430" s="780" t="s">
        <v>1175</v>
      </c>
      <c r="D430" s="780"/>
      <c r="E430" s="508"/>
      <c r="F430" s="508"/>
      <c r="G430" s="508"/>
      <c r="H430" s="200" t="s">
        <v>780</v>
      </c>
      <c r="I430" s="200" t="s">
        <v>780</v>
      </c>
      <c r="J430" s="200" t="s">
        <v>780</v>
      </c>
      <c r="K430" s="200">
        <v>9.8484848484848481E-2</v>
      </c>
      <c r="L430" s="200">
        <v>6.7669172932330823E-2</v>
      </c>
      <c r="M430" s="200">
        <v>4.3795620437956206E-2</v>
      </c>
      <c r="N430" s="200">
        <v>5.1357300073367571E-2</v>
      </c>
    </row>
    <row r="431" spans="1:14" ht="18.600000000000001" customHeight="1">
      <c r="A431" s="5"/>
      <c r="C431" s="780" t="s">
        <v>1176</v>
      </c>
      <c r="D431" s="780"/>
      <c r="E431" s="508"/>
      <c r="F431" s="508"/>
      <c r="G431" s="508"/>
      <c r="H431" s="200" t="s">
        <v>780</v>
      </c>
      <c r="I431" s="200" t="s">
        <v>780</v>
      </c>
      <c r="J431" s="200" t="s">
        <v>780</v>
      </c>
      <c r="K431" s="200">
        <v>0</v>
      </c>
      <c r="L431" s="200">
        <v>0</v>
      </c>
      <c r="M431" s="200">
        <v>0</v>
      </c>
      <c r="N431" s="200">
        <v>9.3457943925233655E-2</v>
      </c>
    </row>
    <row r="432" spans="1:14" ht="18.600000000000001" customHeight="1">
      <c r="A432" s="5"/>
      <c r="C432" s="508"/>
      <c r="D432" s="508"/>
      <c r="E432" s="508"/>
      <c r="F432" s="508"/>
      <c r="G432" s="508"/>
      <c r="H432" s="198"/>
      <c r="I432" s="198"/>
      <c r="J432" s="198"/>
      <c r="K432" s="198"/>
      <c r="L432" s="198"/>
      <c r="M432" s="198"/>
      <c r="N432" s="198"/>
    </row>
    <row r="433" spans="3:14" ht="39" customHeight="1">
      <c r="C433" s="778" t="s">
        <v>1213</v>
      </c>
      <c r="D433" s="778"/>
      <c r="E433" s="778"/>
      <c r="F433" s="778"/>
      <c r="G433" s="778"/>
      <c r="H433" s="199"/>
      <c r="I433" s="199"/>
      <c r="J433" s="199"/>
      <c r="K433" s="199">
        <v>0.12676056338028169</v>
      </c>
      <c r="L433" s="199">
        <v>9.4420600858369105E-2</v>
      </c>
      <c r="M433" s="199">
        <v>4.9107142857142856E-2</v>
      </c>
      <c r="N433" s="199">
        <v>5.2910052910052907E-2</v>
      </c>
    </row>
    <row r="434" spans="3:14" ht="18.600000000000001" customHeight="1">
      <c r="C434" s="779" t="s">
        <v>411</v>
      </c>
      <c r="D434" s="779"/>
      <c r="E434" s="779"/>
      <c r="F434" s="779"/>
      <c r="G434" s="779"/>
      <c r="H434" s="198"/>
      <c r="I434" s="198"/>
      <c r="J434" s="198"/>
      <c r="K434" s="198">
        <v>0.1415929203539823</v>
      </c>
      <c r="L434" s="198">
        <v>7.9646017699115043E-2</v>
      </c>
      <c r="M434" s="198">
        <v>5.4545454545454543E-2</v>
      </c>
      <c r="N434" s="198">
        <v>7.2595281306715068E-2</v>
      </c>
    </row>
    <row r="435" spans="3:14" ht="18.600000000000001" customHeight="1">
      <c r="C435" s="780" t="s">
        <v>1174</v>
      </c>
      <c r="D435" s="780"/>
      <c r="E435" s="508"/>
      <c r="F435" s="508"/>
      <c r="G435" s="508"/>
      <c r="H435" s="200" t="s">
        <v>780</v>
      </c>
      <c r="I435" s="200" t="s">
        <v>780</v>
      </c>
      <c r="J435" s="200" t="s">
        <v>780</v>
      </c>
      <c r="K435" s="200">
        <v>0.1</v>
      </c>
      <c r="L435" s="200">
        <v>5.5555555555555552E-2</v>
      </c>
      <c r="M435" s="200">
        <v>0</v>
      </c>
      <c r="N435" s="200">
        <v>0.13071895424836602</v>
      </c>
    </row>
    <row r="436" spans="3:14" ht="18.600000000000001" customHeight="1">
      <c r="C436" s="780" t="s">
        <v>1175</v>
      </c>
      <c r="D436" s="780"/>
      <c r="E436" s="508"/>
      <c r="F436" s="508"/>
      <c r="G436" s="508"/>
      <c r="H436" s="200" t="s">
        <v>780</v>
      </c>
      <c r="I436" s="200" t="s">
        <v>780</v>
      </c>
      <c r="J436" s="200" t="s">
        <v>780</v>
      </c>
      <c r="K436" s="200">
        <v>0.14666666666666667</v>
      </c>
      <c r="L436" s="200">
        <v>8.7499999999999994E-2</v>
      </c>
      <c r="M436" s="200">
        <v>6.1728395061728392E-2</v>
      </c>
      <c r="N436" s="200">
        <v>7.9681274900398405E-2</v>
      </c>
    </row>
    <row r="437" spans="3:14" ht="18.600000000000001" customHeight="1">
      <c r="C437" s="780" t="s">
        <v>1176</v>
      </c>
      <c r="D437" s="780"/>
      <c r="E437" s="508"/>
      <c r="F437" s="508"/>
      <c r="G437" s="508"/>
      <c r="H437" s="200" t="s">
        <v>780</v>
      </c>
      <c r="I437" s="200" t="s">
        <v>780</v>
      </c>
      <c r="J437" s="200" t="s">
        <v>780</v>
      </c>
      <c r="K437" s="200">
        <v>0.16666666666666666</v>
      </c>
      <c r="L437" s="200">
        <v>6.6666666666666666E-2</v>
      </c>
      <c r="M437" s="200">
        <v>6.6666666666666666E-2</v>
      </c>
      <c r="N437" s="200">
        <v>0</v>
      </c>
    </row>
    <row r="438" spans="3:14" ht="18.600000000000001" customHeight="1">
      <c r="C438" s="522"/>
      <c r="D438" s="508"/>
      <c r="E438" s="508"/>
      <c r="F438" s="508"/>
      <c r="G438" s="508"/>
      <c r="H438" s="198"/>
      <c r="I438" s="198"/>
      <c r="J438" s="198"/>
      <c r="K438" s="198"/>
      <c r="L438" s="198"/>
      <c r="M438" s="198"/>
      <c r="N438" s="198"/>
    </row>
    <row r="439" spans="3:14" ht="18.600000000000001" customHeight="1">
      <c r="C439" s="779" t="s">
        <v>412</v>
      </c>
      <c r="D439" s="779"/>
      <c r="E439" s="508"/>
      <c r="F439" s="508"/>
      <c r="G439" s="508"/>
      <c r="H439" s="198"/>
      <c r="I439" s="198"/>
      <c r="J439" s="198"/>
      <c r="K439" s="198">
        <v>0.11</v>
      </c>
      <c r="L439" s="198">
        <v>0.10833333333333334</v>
      </c>
      <c r="M439" s="198">
        <v>4.3859649122807015E-2</v>
      </c>
      <c r="N439" s="198">
        <v>3.430531732418525E-2</v>
      </c>
    </row>
    <row r="440" spans="3:14" ht="18.600000000000001" customHeight="1">
      <c r="C440" s="780" t="s">
        <v>1174</v>
      </c>
      <c r="D440" s="780"/>
      <c r="E440" s="508"/>
      <c r="F440" s="508"/>
      <c r="G440" s="508"/>
      <c r="H440" s="200" t="s">
        <v>780</v>
      </c>
      <c r="I440" s="200" t="s">
        <v>780</v>
      </c>
      <c r="J440" s="200" t="s">
        <v>780</v>
      </c>
      <c r="K440" s="200">
        <v>0.2</v>
      </c>
      <c r="L440" s="200">
        <v>0.18181818181818182</v>
      </c>
      <c r="M440" s="200">
        <v>5.5555555555555552E-2</v>
      </c>
      <c r="N440" s="200">
        <v>5.8823529411764705E-2</v>
      </c>
    </row>
    <row r="441" spans="3:14" ht="30" customHeight="1">
      <c r="C441" s="780" t="s">
        <v>1175</v>
      </c>
      <c r="D441" s="780"/>
      <c r="E441" s="508"/>
      <c r="F441" s="508"/>
      <c r="G441" s="508"/>
      <c r="H441" s="200" t="s">
        <v>780</v>
      </c>
      <c r="I441" s="200" t="s">
        <v>780</v>
      </c>
      <c r="J441" s="200" t="s">
        <v>780</v>
      </c>
      <c r="K441" s="200">
        <v>8.9743589743589744E-2</v>
      </c>
      <c r="L441" s="200">
        <v>9.5744680851063829E-2</v>
      </c>
      <c r="M441" s="200">
        <v>4.49438202247191E-2</v>
      </c>
      <c r="N441" s="200">
        <v>2.1881838074398249E-2</v>
      </c>
    </row>
    <row r="442" spans="3:14" ht="30" customHeight="1">
      <c r="C442" s="780" t="s">
        <v>1176</v>
      </c>
      <c r="D442" s="780"/>
      <c r="E442" s="508"/>
      <c r="F442" s="508"/>
      <c r="G442" s="508"/>
      <c r="H442" s="200" t="s">
        <v>780</v>
      </c>
      <c r="I442" s="200" t="s">
        <v>780</v>
      </c>
      <c r="J442" s="200" t="s">
        <v>780</v>
      </c>
      <c r="K442" s="200">
        <v>0</v>
      </c>
      <c r="L442" s="200">
        <v>0</v>
      </c>
      <c r="M442" s="200">
        <v>0</v>
      </c>
      <c r="N442" s="200">
        <v>0.12195121951219513</v>
      </c>
    </row>
    <row r="445" spans="3:14" ht="18.600000000000001" customHeight="1">
      <c r="C445" s="520" t="s">
        <v>1214</v>
      </c>
      <c r="D445" s="10"/>
      <c r="E445" s="10"/>
      <c r="F445" s="10"/>
      <c r="G445" s="10"/>
      <c r="H445" s="10"/>
      <c r="I445" s="10"/>
      <c r="J445" s="10"/>
      <c r="K445" s="10"/>
      <c r="L445" s="10"/>
      <c r="M445" s="259"/>
      <c r="N445" s="259"/>
    </row>
    <row r="446" spans="3:14" ht="18.600000000000001" customHeight="1">
      <c r="C446" s="121"/>
    </row>
    <row r="447" spans="3:14" ht="39" customHeight="1" thickBot="1">
      <c r="C447" s="636" t="s">
        <v>1215</v>
      </c>
      <c r="D447" s="636"/>
      <c r="E447" s="636"/>
      <c r="F447" s="636"/>
      <c r="G447" s="636"/>
      <c r="H447" s="636"/>
      <c r="I447" s="636"/>
      <c r="J447" s="636"/>
      <c r="K447" s="636"/>
      <c r="L447" s="636"/>
      <c r="M447" s="636"/>
      <c r="N447" s="636"/>
    </row>
    <row r="448" spans="3:14" ht="18.600000000000001" customHeight="1"/>
    <row r="449" spans="3:13" ht="87" customHeight="1">
      <c r="C449" s="784" t="s">
        <v>1216</v>
      </c>
      <c r="D449" s="784"/>
      <c r="E449" s="784"/>
      <c r="F449" s="784"/>
      <c r="G449" s="784"/>
      <c r="H449" s="784" t="s">
        <v>1217</v>
      </c>
      <c r="I449" s="784"/>
      <c r="J449" s="784" t="s">
        <v>1218</v>
      </c>
      <c r="K449" s="784"/>
      <c r="L449" s="784"/>
      <c r="M449" s="527" t="s">
        <v>1219</v>
      </c>
    </row>
    <row r="450" spans="3:13" ht="18.600000000000001" customHeight="1">
      <c r="C450" s="782" t="s">
        <v>1220</v>
      </c>
      <c r="D450" s="782"/>
      <c r="E450" s="782"/>
      <c r="F450" s="782"/>
      <c r="G450" s="782"/>
      <c r="H450" s="785" t="s">
        <v>1221</v>
      </c>
      <c r="I450" s="785"/>
      <c r="J450" s="785" t="s">
        <v>1222</v>
      </c>
      <c r="K450" s="785"/>
      <c r="L450" s="785"/>
      <c r="M450" s="528" t="s">
        <v>413</v>
      </c>
    </row>
    <row r="451" spans="3:13" ht="41.45" customHeight="1">
      <c r="C451" s="788" t="s">
        <v>1223</v>
      </c>
      <c r="D451" s="788"/>
      <c r="E451" s="788"/>
      <c r="F451" s="788"/>
      <c r="G451" s="788"/>
      <c r="H451" s="785" t="s">
        <v>464</v>
      </c>
      <c r="I451" s="785"/>
      <c r="J451" s="785" t="s">
        <v>1224</v>
      </c>
      <c r="K451" s="785"/>
      <c r="L451" s="785"/>
      <c r="M451" s="528" t="s">
        <v>413</v>
      </c>
    </row>
    <row r="452" spans="3:13" ht="27" customHeight="1">
      <c r="C452" s="783" t="s">
        <v>1225</v>
      </c>
      <c r="D452" s="783"/>
      <c r="E452" s="783"/>
      <c r="F452" s="783"/>
      <c r="G452" s="783"/>
      <c r="H452" s="785" t="s">
        <v>1221</v>
      </c>
      <c r="I452" s="785"/>
      <c r="J452" s="785" t="s">
        <v>1226</v>
      </c>
      <c r="K452" s="785" t="s">
        <v>1226</v>
      </c>
      <c r="L452" s="785"/>
      <c r="M452" s="528" t="s">
        <v>413</v>
      </c>
    </row>
    <row r="453" spans="3:13" ht="18.600000000000001">
      <c r="C453" s="782" t="s">
        <v>1227</v>
      </c>
      <c r="D453" s="782"/>
      <c r="E453" s="782"/>
      <c r="F453" s="782"/>
      <c r="G453" s="782"/>
      <c r="H453" s="785" t="s">
        <v>1221</v>
      </c>
      <c r="I453" s="785"/>
      <c r="J453" s="785" t="s">
        <v>1228</v>
      </c>
      <c r="K453" s="785" t="s">
        <v>1228</v>
      </c>
      <c r="L453" s="785"/>
      <c r="M453" s="528" t="s">
        <v>413</v>
      </c>
    </row>
    <row r="454" spans="3:13" ht="18.600000000000001">
      <c r="C454" s="782" t="s">
        <v>1229</v>
      </c>
      <c r="D454" s="782"/>
      <c r="E454" s="782"/>
      <c r="F454" s="782"/>
      <c r="G454" s="782"/>
      <c r="H454" s="785" t="s">
        <v>1221</v>
      </c>
      <c r="I454" s="785"/>
      <c r="J454" s="785" t="s">
        <v>232</v>
      </c>
      <c r="K454" s="785" t="s">
        <v>232</v>
      </c>
      <c r="L454" s="785"/>
      <c r="M454" s="528" t="s">
        <v>413</v>
      </c>
    </row>
    <row r="455" spans="3:13" ht="18.600000000000001">
      <c r="C455" s="783" t="s">
        <v>1230</v>
      </c>
      <c r="D455" s="783"/>
      <c r="E455" s="783"/>
      <c r="F455" s="783"/>
      <c r="G455" s="783"/>
      <c r="H455" s="785" t="s">
        <v>1221</v>
      </c>
      <c r="I455" s="785"/>
      <c r="J455" s="785" t="s">
        <v>232</v>
      </c>
      <c r="K455" s="785" t="s">
        <v>232</v>
      </c>
      <c r="L455" s="785"/>
      <c r="M455" s="528" t="s">
        <v>413</v>
      </c>
    </row>
    <row r="456" spans="3:13" ht="54.95" customHeight="1">
      <c r="C456" s="788" t="s">
        <v>1231</v>
      </c>
      <c r="D456" s="788"/>
      <c r="E456" s="788"/>
      <c r="F456" s="788"/>
      <c r="G456" s="788"/>
      <c r="H456" s="789" t="s">
        <v>1232</v>
      </c>
      <c r="I456" s="789"/>
      <c r="J456" s="785" t="s">
        <v>232</v>
      </c>
      <c r="K456" s="785" t="s">
        <v>232</v>
      </c>
      <c r="L456" s="785"/>
      <c r="M456" s="528" t="s">
        <v>413</v>
      </c>
    </row>
    <row r="457" spans="3:13" ht="18.600000000000001">
      <c r="C457" s="783" t="s">
        <v>1233</v>
      </c>
      <c r="D457" s="783"/>
      <c r="E457" s="783"/>
      <c r="F457" s="783"/>
      <c r="G457" s="783"/>
      <c r="H457" s="785" t="s">
        <v>471</v>
      </c>
      <c r="I457" s="785"/>
      <c r="J457" s="785" t="s">
        <v>232</v>
      </c>
      <c r="K457" s="785" t="s">
        <v>232</v>
      </c>
      <c r="L457" s="785"/>
      <c r="M457" s="528" t="s">
        <v>413</v>
      </c>
    </row>
    <row r="458" spans="3:13" ht="18.600000000000001">
      <c r="C458" s="783" t="s">
        <v>1234</v>
      </c>
      <c r="D458" s="783"/>
      <c r="E458" s="783"/>
      <c r="F458" s="783"/>
      <c r="G458" s="783"/>
      <c r="H458" s="785" t="s">
        <v>464</v>
      </c>
      <c r="I458" s="785"/>
      <c r="J458" s="785" t="s">
        <v>1222</v>
      </c>
      <c r="K458" s="785" t="s">
        <v>1222</v>
      </c>
      <c r="L458" s="785"/>
      <c r="M458" s="528" t="s">
        <v>413</v>
      </c>
    </row>
    <row r="459" spans="3:13" ht="18.600000000000001">
      <c r="C459" s="783" t="s">
        <v>1235</v>
      </c>
      <c r="D459" s="783"/>
      <c r="E459" s="783"/>
      <c r="F459" s="783"/>
      <c r="G459" s="783"/>
      <c r="H459" s="785" t="s">
        <v>464</v>
      </c>
      <c r="I459" s="785"/>
      <c r="J459" s="785" t="s">
        <v>1222</v>
      </c>
      <c r="K459" s="785" t="s">
        <v>1222</v>
      </c>
      <c r="L459" s="785"/>
      <c r="M459" s="528" t="s">
        <v>413</v>
      </c>
    </row>
    <row r="460" spans="3:13" ht="18.600000000000001">
      <c r="C460" s="783" t="s">
        <v>1236</v>
      </c>
      <c r="D460" s="783"/>
      <c r="E460" s="783"/>
      <c r="F460" s="783"/>
      <c r="G460" s="783"/>
      <c r="H460" s="785" t="s">
        <v>1221</v>
      </c>
      <c r="I460" s="785"/>
      <c r="J460" s="785" t="s">
        <v>1222</v>
      </c>
      <c r="K460" s="785" t="s">
        <v>1222</v>
      </c>
      <c r="L460" s="785"/>
      <c r="M460" s="528" t="s">
        <v>413</v>
      </c>
    </row>
    <row r="461" spans="3:13" ht="18.600000000000001">
      <c r="C461" s="782" t="s">
        <v>1237</v>
      </c>
      <c r="D461" s="782"/>
      <c r="E461" s="782"/>
      <c r="F461" s="782"/>
      <c r="G461" s="782"/>
      <c r="H461" s="785" t="s">
        <v>464</v>
      </c>
      <c r="I461" s="785"/>
      <c r="J461" s="785" t="s">
        <v>232</v>
      </c>
      <c r="K461" s="785" t="s">
        <v>232</v>
      </c>
      <c r="L461" s="785"/>
      <c r="M461" s="528" t="s">
        <v>413</v>
      </c>
    </row>
    <row r="462" spans="3:13" ht="18.600000000000001">
      <c r="C462" s="782" t="s">
        <v>1238</v>
      </c>
      <c r="D462" s="782"/>
      <c r="E462" s="782"/>
      <c r="F462" s="782"/>
      <c r="G462" s="782"/>
      <c r="H462" s="785" t="s">
        <v>464</v>
      </c>
      <c r="I462" s="785"/>
      <c r="J462" s="785" t="s">
        <v>232</v>
      </c>
      <c r="K462" s="785" t="s">
        <v>232</v>
      </c>
      <c r="L462" s="785"/>
      <c r="M462" s="528" t="s">
        <v>413</v>
      </c>
    </row>
    <row r="463" spans="3:13" ht="18.600000000000001">
      <c r="C463" s="782" t="s">
        <v>1239</v>
      </c>
      <c r="D463" s="782"/>
      <c r="E463" s="782"/>
      <c r="F463" s="782"/>
      <c r="G463" s="782"/>
      <c r="H463" s="785" t="s">
        <v>464</v>
      </c>
      <c r="I463" s="785"/>
      <c r="J463" s="785" t="s">
        <v>232</v>
      </c>
      <c r="K463" s="785" t="s">
        <v>232</v>
      </c>
      <c r="L463" s="785"/>
      <c r="M463" s="528" t="s">
        <v>413</v>
      </c>
    </row>
    <row r="464" spans="3:13" ht="18.600000000000001">
      <c r="C464" s="782" t="s">
        <v>1240</v>
      </c>
      <c r="D464" s="782"/>
      <c r="E464" s="782"/>
      <c r="F464" s="782"/>
      <c r="G464" s="782"/>
      <c r="H464" s="785" t="s">
        <v>464</v>
      </c>
      <c r="I464" s="785"/>
      <c r="J464" s="785" t="s">
        <v>1222</v>
      </c>
      <c r="K464" s="785" t="s">
        <v>1222</v>
      </c>
      <c r="L464" s="785"/>
      <c r="M464" s="528" t="s">
        <v>413</v>
      </c>
    </row>
    <row r="465" spans="3:15" ht="18.600000000000001">
      <c r="C465" s="783" t="s">
        <v>1241</v>
      </c>
      <c r="D465" s="783"/>
      <c r="E465" s="783"/>
      <c r="F465" s="783"/>
      <c r="G465" s="783"/>
      <c r="H465" s="785" t="s">
        <v>464</v>
      </c>
      <c r="I465" s="785"/>
      <c r="J465" s="785" t="s">
        <v>232</v>
      </c>
      <c r="K465" s="785" t="s">
        <v>232</v>
      </c>
      <c r="L465" s="785"/>
      <c r="M465" s="528" t="s">
        <v>413</v>
      </c>
    </row>
    <row r="466" spans="3:15" ht="18.600000000000001">
      <c r="C466" s="782" t="s">
        <v>1242</v>
      </c>
      <c r="D466" s="782"/>
      <c r="E466" s="782"/>
      <c r="F466" s="782"/>
      <c r="G466" s="782"/>
      <c r="H466" s="785" t="s">
        <v>1221</v>
      </c>
      <c r="I466" s="785"/>
      <c r="J466" s="785" t="s">
        <v>232</v>
      </c>
      <c r="K466" s="785" t="s">
        <v>232</v>
      </c>
      <c r="L466" s="785"/>
      <c r="M466" s="528" t="s">
        <v>413</v>
      </c>
    </row>
    <row r="467" spans="3:15" ht="18.600000000000001">
      <c r="C467" s="782" t="s">
        <v>1243</v>
      </c>
      <c r="D467" s="782"/>
      <c r="E467" s="782"/>
      <c r="F467" s="782"/>
      <c r="G467" s="782"/>
      <c r="H467" s="785" t="s">
        <v>464</v>
      </c>
      <c r="I467" s="785"/>
      <c r="J467" s="785" t="s">
        <v>232</v>
      </c>
      <c r="K467" s="785" t="s">
        <v>232</v>
      </c>
      <c r="L467" s="785"/>
      <c r="M467" s="528" t="s">
        <v>413</v>
      </c>
    </row>
    <row r="468" spans="3:15" ht="18.600000000000001">
      <c r="C468" s="782" t="s">
        <v>1244</v>
      </c>
      <c r="D468" s="782"/>
      <c r="E468" s="782"/>
      <c r="F468" s="782"/>
      <c r="G468" s="782"/>
      <c r="H468" s="785" t="s">
        <v>1221</v>
      </c>
      <c r="I468" s="785"/>
      <c r="J468" s="785" t="s">
        <v>232</v>
      </c>
      <c r="K468" s="785" t="s">
        <v>232</v>
      </c>
      <c r="L468" s="785"/>
      <c r="M468" s="528" t="s">
        <v>413</v>
      </c>
    </row>
    <row r="469" spans="3:15" ht="18.600000000000001">
      <c r="C469" s="782" t="s">
        <v>1245</v>
      </c>
      <c r="D469" s="782"/>
      <c r="E469" s="782"/>
      <c r="F469" s="782"/>
      <c r="G469" s="782"/>
      <c r="H469" s="785" t="s">
        <v>1221</v>
      </c>
      <c r="I469" s="785"/>
      <c r="J469" s="785" t="s">
        <v>232</v>
      </c>
      <c r="K469" s="785" t="s">
        <v>232</v>
      </c>
      <c r="L469" s="785"/>
      <c r="M469" s="528" t="s">
        <v>413</v>
      </c>
    </row>
    <row r="470" spans="3:15" ht="18.600000000000001">
      <c r="C470" s="782" t="s">
        <v>1246</v>
      </c>
      <c r="D470" s="782"/>
      <c r="E470" s="782"/>
      <c r="F470" s="782"/>
      <c r="G470" s="782"/>
      <c r="H470" s="785" t="s">
        <v>471</v>
      </c>
      <c r="I470" s="785"/>
      <c r="J470" s="785" t="s">
        <v>1222</v>
      </c>
      <c r="K470" s="785" t="s">
        <v>1222</v>
      </c>
      <c r="L470" s="785"/>
      <c r="M470" s="528" t="s">
        <v>413</v>
      </c>
    </row>
    <row r="471" spans="3:15" ht="18.600000000000001">
      <c r="C471" s="782" t="s">
        <v>1247</v>
      </c>
      <c r="D471" s="782"/>
      <c r="E471" s="782"/>
      <c r="F471" s="782"/>
      <c r="G471" s="782"/>
      <c r="H471" s="785" t="s">
        <v>471</v>
      </c>
      <c r="I471" s="785"/>
      <c r="J471" s="785" t="s">
        <v>1222</v>
      </c>
      <c r="K471" s="785" t="s">
        <v>1222</v>
      </c>
      <c r="L471" s="785"/>
      <c r="M471" s="528" t="s">
        <v>413</v>
      </c>
    </row>
    <row r="472" spans="3:15" ht="18.600000000000001" customHeight="1"/>
    <row r="473" spans="3:15" ht="27.75" customHeight="1" thickBot="1">
      <c r="C473" s="636" t="s">
        <v>1248</v>
      </c>
      <c r="D473" s="636"/>
      <c r="E473" s="636"/>
      <c r="F473" s="636"/>
      <c r="G473" s="636"/>
      <c r="H473" s="636"/>
      <c r="I473" s="636"/>
      <c r="J473" s="636"/>
      <c r="K473" s="636"/>
      <c r="L473" s="636"/>
      <c r="M473" s="636"/>
      <c r="N473" s="384"/>
    </row>
    <row r="474" spans="3:15" s="41" customFormat="1" ht="27" customHeight="1">
      <c r="C474" s="586" t="s">
        <v>1249</v>
      </c>
      <c r="M474" s="77"/>
      <c r="N474" s="77"/>
    </row>
    <row r="475" spans="3:15" ht="18.600000000000001" customHeight="1"/>
    <row r="476" spans="3:15" ht="18.600000000000001" customHeight="1">
      <c r="C476" s="520" t="s">
        <v>1250</v>
      </c>
      <c r="D476" s="10"/>
      <c r="E476" s="10"/>
      <c r="F476" s="10"/>
      <c r="G476" s="10"/>
      <c r="H476" s="10"/>
      <c r="I476" s="10"/>
      <c r="J476" s="10"/>
      <c r="K476" s="10"/>
      <c r="L476" s="10"/>
      <c r="M476" s="259"/>
      <c r="N476" s="259"/>
    </row>
    <row r="477" spans="3:15" ht="18.600000000000001" customHeight="1"/>
    <row r="478" spans="3:15" ht="48.75" customHeight="1">
      <c r="C478" s="769" t="s">
        <v>1251</v>
      </c>
      <c r="D478" s="769"/>
      <c r="E478" s="769"/>
      <c r="F478" s="769"/>
      <c r="G478" s="769"/>
      <c r="H478" s="587">
        <v>2019</v>
      </c>
      <c r="I478" s="587">
        <v>2020</v>
      </c>
      <c r="J478" s="587">
        <v>2021</v>
      </c>
      <c r="K478" s="587">
        <v>2022</v>
      </c>
      <c r="L478" s="587">
        <v>2023</v>
      </c>
      <c r="M478" s="587">
        <v>2024</v>
      </c>
      <c r="N478" s="587">
        <v>2025</v>
      </c>
      <c r="O478" s="7"/>
    </row>
    <row r="479" spans="3:15" ht="18.600000000000001" customHeight="1">
      <c r="C479" s="781" t="s">
        <v>412</v>
      </c>
      <c r="D479" s="781"/>
      <c r="E479" s="781"/>
      <c r="F479" s="781"/>
      <c r="G479" s="7"/>
      <c r="H479" s="136">
        <v>1</v>
      </c>
      <c r="I479" s="136">
        <v>1</v>
      </c>
      <c r="J479" s="136">
        <v>1</v>
      </c>
      <c r="K479" s="136">
        <v>1</v>
      </c>
      <c r="L479" s="136">
        <v>1</v>
      </c>
      <c r="M479" s="136">
        <v>1</v>
      </c>
      <c r="N479" s="136">
        <v>1</v>
      </c>
      <c r="O479" s="7"/>
    </row>
    <row r="480" spans="3:15" ht="18.600000000000001" customHeight="1">
      <c r="C480" s="772" t="s">
        <v>411</v>
      </c>
      <c r="D480" s="772"/>
      <c r="E480" s="772"/>
      <c r="F480" s="772"/>
      <c r="G480" s="7"/>
      <c r="H480" s="136">
        <v>1</v>
      </c>
      <c r="I480" s="136">
        <v>1</v>
      </c>
      <c r="J480" s="136">
        <v>1</v>
      </c>
      <c r="K480" s="136">
        <v>1</v>
      </c>
      <c r="L480" s="136">
        <v>1</v>
      </c>
      <c r="M480" s="136">
        <v>1</v>
      </c>
      <c r="N480" s="136">
        <v>1</v>
      </c>
      <c r="O480" s="7"/>
    </row>
    <row r="481" spans="3:15" ht="18.600000000000001" customHeight="1">
      <c r="C481" s="194"/>
      <c r="D481" s="7"/>
      <c r="E481" s="7"/>
      <c r="F481" s="7"/>
      <c r="G481" s="7"/>
      <c r="H481" s="126"/>
      <c r="I481" s="126"/>
      <c r="J481" s="126"/>
      <c r="K481" s="126"/>
      <c r="L481" s="126"/>
      <c r="M481" s="126"/>
      <c r="N481" s="126"/>
      <c r="O481" s="7"/>
    </row>
    <row r="482" spans="3:15" ht="39.75" customHeight="1">
      <c r="C482" s="769" t="s">
        <v>1252</v>
      </c>
      <c r="D482" s="769"/>
      <c r="E482" s="769"/>
      <c r="F482" s="769"/>
      <c r="G482" s="769"/>
      <c r="H482" s="587">
        <v>2019</v>
      </c>
      <c r="I482" s="587">
        <v>2020</v>
      </c>
      <c r="J482" s="587">
        <v>2021</v>
      </c>
      <c r="K482" s="587">
        <v>2022</v>
      </c>
      <c r="L482" s="587">
        <v>2023</v>
      </c>
      <c r="M482" s="587">
        <v>2024</v>
      </c>
      <c r="N482" s="587">
        <v>2025</v>
      </c>
      <c r="O482" s="7"/>
    </row>
    <row r="483" spans="3:15" ht="18.600000000000001" customHeight="1">
      <c r="C483" s="781" t="s">
        <v>412</v>
      </c>
      <c r="D483" s="781"/>
      <c r="E483" s="781"/>
      <c r="F483" s="781"/>
      <c r="G483" s="7"/>
      <c r="H483" s="126">
        <v>66</v>
      </c>
      <c r="I483" s="126">
        <v>66</v>
      </c>
      <c r="J483" s="126">
        <v>66</v>
      </c>
      <c r="K483" s="118">
        <v>72</v>
      </c>
      <c r="L483" s="118">
        <v>73</v>
      </c>
      <c r="M483" s="126">
        <v>74</v>
      </c>
      <c r="N483" s="126">
        <v>82</v>
      </c>
      <c r="O483" s="7"/>
    </row>
    <row r="484" spans="3:15" ht="18.600000000000001" customHeight="1">
      <c r="C484" s="772" t="s">
        <v>411</v>
      </c>
      <c r="D484" s="772"/>
      <c r="E484" s="772"/>
      <c r="F484" s="772"/>
      <c r="G484" s="7"/>
      <c r="H484" s="126">
        <v>6</v>
      </c>
      <c r="I484" s="126">
        <v>33</v>
      </c>
      <c r="J484" s="126">
        <v>19</v>
      </c>
      <c r="K484" s="118">
        <v>14</v>
      </c>
      <c r="L484" s="118">
        <v>53</v>
      </c>
      <c r="M484" s="126">
        <v>43</v>
      </c>
      <c r="N484" s="126">
        <v>50</v>
      </c>
      <c r="O484" s="7"/>
    </row>
    <row r="485" spans="3:15" ht="18.600000000000001" customHeight="1">
      <c r="C485" s="195"/>
      <c r="D485" s="7"/>
      <c r="E485" s="7"/>
      <c r="F485" s="7"/>
      <c r="G485" s="7"/>
      <c r="H485" s="126"/>
      <c r="I485" s="126"/>
      <c r="J485" s="126"/>
      <c r="K485" s="126"/>
      <c r="L485" s="126"/>
      <c r="M485" s="126"/>
      <c r="N485" s="126"/>
      <c r="O485" s="7"/>
    </row>
    <row r="486" spans="3:15" ht="45.75" customHeight="1">
      <c r="C486" s="769" t="s">
        <v>1253</v>
      </c>
      <c r="D486" s="769"/>
      <c r="E486" s="769"/>
      <c r="F486" s="769"/>
      <c r="G486" s="769"/>
      <c r="H486" s="587">
        <v>2019</v>
      </c>
      <c r="I486" s="587">
        <v>2020</v>
      </c>
      <c r="J486" s="587">
        <v>2021</v>
      </c>
      <c r="K486" s="587">
        <v>2022</v>
      </c>
      <c r="L486" s="587">
        <v>2023</v>
      </c>
      <c r="M486" s="587">
        <v>2024</v>
      </c>
      <c r="N486" s="587">
        <v>2025</v>
      </c>
      <c r="O486" s="7"/>
    </row>
    <row r="487" spans="3:15" ht="18.600000000000001" customHeight="1">
      <c r="C487" s="781" t="s">
        <v>412</v>
      </c>
      <c r="D487" s="781"/>
      <c r="E487" s="781"/>
      <c r="F487" s="781"/>
      <c r="G487" s="7"/>
      <c r="H487" s="126">
        <v>80</v>
      </c>
      <c r="I487" s="126">
        <v>81</v>
      </c>
      <c r="J487" s="126">
        <v>83</v>
      </c>
      <c r="K487" s="118">
        <v>66</v>
      </c>
      <c r="L487" s="118">
        <v>68</v>
      </c>
      <c r="M487" s="126">
        <v>73</v>
      </c>
      <c r="N487" s="126">
        <v>72</v>
      </c>
      <c r="O487" s="7"/>
    </row>
    <row r="488" spans="3:15" ht="18.600000000000001" customHeight="1">
      <c r="C488" s="772" t="s">
        <v>411</v>
      </c>
      <c r="D488" s="772"/>
      <c r="E488" s="772"/>
      <c r="F488" s="772"/>
      <c r="G488" s="7"/>
      <c r="H488" s="126" t="s">
        <v>780</v>
      </c>
      <c r="I488" s="126" t="s">
        <v>780</v>
      </c>
      <c r="J488" s="126" t="s">
        <v>780</v>
      </c>
      <c r="K488" s="126" t="s">
        <v>780</v>
      </c>
      <c r="L488" s="136" t="s">
        <v>780</v>
      </c>
      <c r="M488" s="126" t="s">
        <v>780</v>
      </c>
      <c r="N488" s="126" t="s">
        <v>780</v>
      </c>
      <c r="O488" s="7"/>
    </row>
    <row r="489" spans="3:15" ht="18.600000000000001" customHeight="1">
      <c r="C489" s="529" t="s">
        <v>1254</v>
      </c>
      <c r="D489" s="7"/>
      <c r="E489" s="7"/>
      <c r="F489" s="7"/>
      <c r="G489" s="7"/>
      <c r="H489" s="126"/>
      <c r="I489" s="126"/>
      <c r="J489" s="126"/>
      <c r="K489" s="126"/>
      <c r="L489" s="126"/>
      <c r="M489" s="126"/>
      <c r="N489" s="126"/>
      <c r="O489" s="7"/>
    </row>
    <row r="490" spans="3:15" ht="38.1" customHeight="1">
      <c r="C490" s="196"/>
      <c r="D490" s="7"/>
      <c r="E490" s="7"/>
      <c r="F490" s="7"/>
      <c r="G490" s="7"/>
      <c r="H490" s="126"/>
      <c r="I490" s="126"/>
      <c r="J490" s="126"/>
      <c r="K490" s="126"/>
      <c r="L490" s="126"/>
      <c r="M490" s="126"/>
      <c r="N490" s="126"/>
      <c r="O490" s="7"/>
    </row>
    <row r="491" spans="3:15" ht="57" customHeight="1">
      <c r="C491" s="769" t="s">
        <v>1255</v>
      </c>
      <c r="D491" s="769"/>
      <c r="E491" s="769"/>
      <c r="F491" s="769"/>
      <c r="G491" s="769"/>
      <c r="H491" s="587">
        <v>2019</v>
      </c>
      <c r="I491" s="587">
        <v>2020</v>
      </c>
      <c r="J491" s="587">
        <v>2021</v>
      </c>
      <c r="K491" s="587">
        <v>2022</v>
      </c>
      <c r="L491" s="587">
        <v>2023</v>
      </c>
      <c r="M491" s="587">
        <v>2024</v>
      </c>
      <c r="N491" s="587">
        <v>2025</v>
      </c>
      <c r="O491" s="7"/>
    </row>
    <row r="492" spans="3:15" ht="18.600000000000001" customHeight="1">
      <c r="C492" s="781" t="s">
        <v>412</v>
      </c>
      <c r="D492" s="781"/>
      <c r="E492" s="781"/>
      <c r="F492" s="781"/>
      <c r="G492" s="7"/>
      <c r="H492" s="126">
        <v>73</v>
      </c>
      <c r="I492" s="126">
        <v>79</v>
      </c>
      <c r="J492" s="126">
        <v>77</v>
      </c>
      <c r="K492" s="118">
        <v>59</v>
      </c>
      <c r="L492" s="118">
        <v>67</v>
      </c>
      <c r="M492" s="126">
        <v>64</v>
      </c>
      <c r="N492" s="126">
        <v>70</v>
      </c>
      <c r="O492" s="7"/>
    </row>
    <row r="493" spans="3:15" ht="18.600000000000001" customHeight="1">
      <c r="C493" s="772" t="s">
        <v>411</v>
      </c>
      <c r="D493" s="772"/>
      <c r="E493" s="772"/>
      <c r="F493" s="772"/>
      <c r="G493" s="7"/>
      <c r="H493" s="126" t="s">
        <v>780</v>
      </c>
      <c r="I493" s="126" t="s">
        <v>780</v>
      </c>
      <c r="J493" s="126" t="s">
        <v>780</v>
      </c>
      <c r="K493" s="126" t="s">
        <v>780</v>
      </c>
      <c r="L493" s="136" t="s">
        <v>780</v>
      </c>
      <c r="M493" s="126" t="s">
        <v>780</v>
      </c>
      <c r="N493" s="126" t="s">
        <v>780</v>
      </c>
      <c r="O493" s="7"/>
    </row>
    <row r="494" spans="3:15" ht="18.600000000000001" customHeight="1">
      <c r="C494" s="529" t="s">
        <v>1254</v>
      </c>
      <c r="D494" s="7"/>
      <c r="E494" s="7"/>
      <c r="F494" s="7"/>
      <c r="G494" s="7"/>
      <c r="H494" s="126"/>
      <c r="I494" s="126"/>
      <c r="J494" s="126"/>
      <c r="K494" s="126"/>
      <c r="L494" s="126"/>
      <c r="M494" s="126"/>
      <c r="N494" s="126"/>
      <c r="O494" s="7"/>
    </row>
    <row r="495" spans="3:15" ht="18.600000000000001" customHeight="1">
      <c r="C495" s="197"/>
      <c r="D495" s="7"/>
      <c r="E495" s="7"/>
      <c r="F495" s="7"/>
      <c r="G495" s="7"/>
      <c r="H495" s="126"/>
      <c r="I495" s="126"/>
      <c r="J495" s="126"/>
      <c r="K495" s="126"/>
      <c r="L495" s="126"/>
      <c r="M495" s="126"/>
      <c r="N495" s="126"/>
      <c r="O495" s="7"/>
    </row>
    <row r="496" spans="3:15" ht="47.25" customHeight="1">
      <c r="C496" s="769" t="s">
        <v>1256</v>
      </c>
      <c r="D496" s="769"/>
      <c r="E496" s="769"/>
      <c r="F496" s="769"/>
      <c r="G496" s="769"/>
      <c r="H496" s="587">
        <v>2019</v>
      </c>
      <c r="I496" s="587">
        <v>2020</v>
      </c>
      <c r="J496" s="587">
        <v>2021</v>
      </c>
      <c r="K496" s="587">
        <v>2022</v>
      </c>
      <c r="L496" s="587">
        <v>2023</v>
      </c>
      <c r="M496" s="587">
        <v>2024</v>
      </c>
      <c r="N496" s="587">
        <v>2025</v>
      </c>
      <c r="O496" s="7"/>
    </row>
    <row r="497" spans="3:15" ht="18.600000000000001" customHeight="1">
      <c r="C497" s="781" t="s">
        <v>412</v>
      </c>
      <c r="D497" s="781"/>
      <c r="E497" s="781"/>
      <c r="F497" s="781"/>
      <c r="G497" s="7"/>
      <c r="H497" s="128">
        <v>0.91300000000000003</v>
      </c>
      <c r="I497" s="128">
        <v>0.97499999999999998</v>
      </c>
      <c r="J497" s="128">
        <v>0.92800000000000005</v>
      </c>
      <c r="K497" s="267">
        <v>0.89393939393939403</v>
      </c>
      <c r="L497" s="128">
        <f>L492/L487</f>
        <v>0.98529411764705888</v>
      </c>
      <c r="M497" s="128">
        <v>0.87670000000000003</v>
      </c>
      <c r="N497" s="128">
        <v>0.97219999999999995</v>
      </c>
      <c r="O497" s="7"/>
    </row>
    <row r="498" spans="3:15" ht="18.600000000000001" customHeight="1">
      <c r="C498" s="772" t="s">
        <v>411</v>
      </c>
      <c r="D498" s="772"/>
      <c r="E498" s="772"/>
      <c r="F498" s="772"/>
      <c r="G498" s="7"/>
      <c r="H498" s="7"/>
      <c r="I498" s="7"/>
      <c r="J498" s="7"/>
      <c r="K498" s="7"/>
      <c r="L498" s="108"/>
      <c r="M498" s="126"/>
      <c r="N498" s="7"/>
      <c r="O498" s="7"/>
    </row>
    <row r="499" spans="3:15" ht="18.600000000000001" customHeight="1">
      <c r="C499" s="529" t="s">
        <v>1254</v>
      </c>
      <c r="D499" s="7"/>
      <c r="E499" s="7"/>
      <c r="F499" s="377"/>
      <c r="G499" s="7"/>
      <c r="H499" s="126"/>
      <c r="I499" s="126"/>
      <c r="J499" s="126"/>
      <c r="K499" s="126"/>
      <c r="L499" s="126"/>
      <c r="M499" s="126"/>
      <c r="N499" s="7"/>
      <c r="O499" s="7"/>
    </row>
    <row r="500" spans="3:15" ht="18.600000000000001" customHeight="1">
      <c r="C500" s="7"/>
      <c r="D500" s="7"/>
      <c r="E500" s="7"/>
      <c r="F500" s="7"/>
      <c r="G500" s="7"/>
      <c r="H500" s="7"/>
      <c r="I500" s="7"/>
      <c r="J500" s="7"/>
      <c r="K500" s="7"/>
      <c r="L500" s="7"/>
      <c r="M500" s="126"/>
      <c r="N500" s="7"/>
      <c r="O500" s="7"/>
    </row>
    <row r="501" spans="3:15" ht="18.600000000000001" customHeight="1">
      <c r="C501" s="7"/>
      <c r="D501" s="7"/>
      <c r="E501" s="7"/>
      <c r="F501" s="7"/>
      <c r="G501" s="7"/>
      <c r="H501" s="7"/>
      <c r="I501" s="7"/>
      <c r="J501" s="7"/>
      <c r="K501" s="7"/>
      <c r="L501" s="7"/>
      <c r="M501" s="126"/>
      <c r="N501" s="7"/>
      <c r="O501" s="7"/>
    </row>
    <row r="502" spans="3:15" ht="18.600000000000001" customHeight="1">
      <c r="C502" s="7"/>
      <c r="D502" s="7"/>
      <c r="E502" s="7"/>
      <c r="F502" s="7"/>
      <c r="G502" s="7"/>
      <c r="H502" s="7"/>
      <c r="I502" s="7"/>
      <c r="J502" s="7"/>
      <c r="K502" s="7"/>
      <c r="L502" s="7"/>
      <c r="M502" s="126"/>
      <c r="N502" s="7"/>
      <c r="O502" s="7"/>
    </row>
    <row r="503" spans="3:15" ht="18.600000000000001" customHeight="1"/>
    <row r="504" spans="3:15" ht="18.600000000000001" customHeight="1"/>
    <row r="505" spans="3:15" ht="18.600000000000001" customHeight="1"/>
    <row r="506" spans="3:15" ht="18.600000000000001" customHeight="1"/>
    <row r="507" spans="3:15" ht="18.600000000000001" customHeight="1"/>
    <row r="508" spans="3:15" ht="18.600000000000001" customHeight="1"/>
    <row r="509" spans="3:15" ht="18.600000000000001" customHeight="1"/>
    <row r="510" spans="3:15" ht="18.600000000000001" customHeight="1"/>
    <row r="511" spans="3:15" ht="18.600000000000001" customHeight="1"/>
    <row r="512" spans="3:15"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28" ht="18.600000000000001" customHeight="1"/>
    <row r="529" ht="18.600000000000001" customHeight="1"/>
    <row r="532" ht="18.600000000000001" customHeight="1"/>
    <row r="533" ht="18.600000000000001" customHeight="1"/>
    <row r="534" ht="18.600000000000001" customHeight="1"/>
    <row r="535" ht="18.600000000000001" customHeight="1"/>
    <row r="537" ht="18.600000000000001" customHeight="1"/>
    <row r="541" ht="18.600000000000001" customHeight="1"/>
    <row r="543" ht="18.95" customHeight="1"/>
    <row r="544" ht="282" customHeight="1"/>
    <row r="546" ht="18.600000000000001" customHeight="1"/>
    <row r="547" ht="18.600000000000001" customHeight="1"/>
    <row r="548" ht="18.600000000000001" customHeight="1"/>
    <row r="549" ht="18.600000000000001" customHeight="1"/>
    <row r="550" ht="36" customHeight="1"/>
    <row r="555" ht="18.600000000000001" customHeight="1"/>
    <row r="556" ht="63.95" customHeight="1"/>
    <row r="557" ht="18.600000000000001" customHeight="1"/>
    <row r="558" ht="18.600000000000001" customHeight="1"/>
    <row r="560" ht="42.6" customHeight="1"/>
    <row r="568" ht="18.600000000000001" customHeight="1"/>
    <row r="574" ht="60.6" customHeight="1"/>
    <row r="581" ht="41.1" customHeight="1"/>
    <row r="587" ht="42.95" customHeight="1"/>
    <row r="594" ht="27" customHeight="1"/>
    <row r="599" ht="39.6" customHeight="1"/>
    <row r="613" ht="29.45" customHeight="1"/>
    <row r="614" ht="26.45" customHeight="1"/>
    <row r="616" ht="18.95" customHeight="1"/>
    <row r="619" ht="12.6" customHeight="1"/>
    <row r="623" ht="14.45" customHeight="1"/>
    <row r="626" ht="87.95" customHeight="1"/>
    <row r="631" ht="84.6" customHeight="1"/>
    <row r="632" ht="18.600000000000001" customHeight="1"/>
    <row r="633" ht="18.95" customHeight="1"/>
    <row r="634" ht="18.600000000000001" customHeight="1"/>
    <row r="635" ht="18.600000000000001" customHeight="1"/>
    <row r="636" ht="18.600000000000001" customHeight="1"/>
    <row r="638" ht="18.600000000000001" customHeight="1"/>
    <row r="639" ht="18.600000000000001" customHeight="1"/>
    <row r="641" ht="18.600000000000001" customHeight="1"/>
    <row r="642" ht="18.600000000000001" customHeight="1"/>
    <row r="643" ht="21" customHeight="1"/>
    <row r="644" ht="15.95" customHeight="1"/>
    <row r="645" ht="18.600000000000001" customHeight="1"/>
    <row r="647" ht="18.600000000000001" customHeight="1"/>
    <row r="651" ht="15.95" customHeight="1"/>
    <row r="652" ht="18.600000000000001" customHeight="1"/>
    <row r="654" ht="18.600000000000001" customHeight="1"/>
    <row r="655" ht="18.600000000000001" customHeight="1"/>
    <row r="656" ht="18.600000000000001" customHeight="1"/>
    <row r="657" ht="18.600000000000001" customHeight="1"/>
    <row r="658" ht="14.45" customHeight="1"/>
    <row r="662" ht="14.45" customHeight="1"/>
    <row r="663" ht="14.45" customHeight="1"/>
    <row r="664" ht="14.45" customHeight="1"/>
  </sheetData>
  <mergeCells count="441">
    <mergeCell ref="C498:F498"/>
    <mergeCell ref="C356:F356"/>
    <mergeCell ref="C367:F367"/>
    <mergeCell ref="C212:D212"/>
    <mergeCell ref="C223:D223"/>
    <mergeCell ref="C478:G478"/>
    <mergeCell ref="C482:G482"/>
    <mergeCell ref="C491:G491"/>
    <mergeCell ref="C496:G496"/>
    <mergeCell ref="C479:F479"/>
    <mergeCell ref="C480:F480"/>
    <mergeCell ref="C483:F483"/>
    <mergeCell ref="C484:F484"/>
    <mergeCell ref="C487:F487"/>
    <mergeCell ref="C430:D430"/>
    <mergeCell ref="C431:D431"/>
    <mergeCell ref="C434:G434"/>
    <mergeCell ref="C435:D435"/>
    <mergeCell ref="C436:D436"/>
    <mergeCell ref="C437:D437"/>
    <mergeCell ref="C423:G423"/>
    <mergeCell ref="C424:D424"/>
    <mergeCell ref="C425:D425"/>
    <mergeCell ref="C426:D426"/>
    <mergeCell ref="C451:G451"/>
    <mergeCell ref="C452:G452"/>
    <mergeCell ref="C454:G454"/>
    <mergeCell ref="C428:D428"/>
    <mergeCell ref="C429:D429"/>
    <mergeCell ref="C440:D440"/>
    <mergeCell ref="C441:D441"/>
    <mergeCell ref="C442:D442"/>
    <mergeCell ref="C447:N447"/>
    <mergeCell ref="J449:L449"/>
    <mergeCell ref="J450:L450"/>
    <mergeCell ref="J451:L451"/>
    <mergeCell ref="J452:L452"/>
    <mergeCell ref="J453:L453"/>
    <mergeCell ref="H449:I449"/>
    <mergeCell ref="H450:I450"/>
    <mergeCell ref="H451:I451"/>
    <mergeCell ref="H452:I452"/>
    <mergeCell ref="H453:I453"/>
    <mergeCell ref="J464:L464"/>
    <mergeCell ref="J455:L455"/>
    <mergeCell ref="J456:L456"/>
    <mergeCell ref="J457:L457"/>
    <mergeCell ref="J458:L458"/>
    <mergeCell ref="J454:L454"/>
    <mergeCell ref="H456:I456"/>
    <mergeCell ref="H457:I457"/>
    <mergeCell ref="H458:I458"/>
    <mergeCell ref="H459:I459"/>
    <mergeCell ref="H460:I460"/>
    <mergeCell ref="H461:I461"/>
    <mergeCell ref="H454:I454"/>
    <mergeCell ref="H455:I455"/>
    <mergeCell ref="J461:L461"/>
    <mergeCell ref="J462:L462"/>
    <mergeCell ref="J463:L463"/>
    <mergeCell ref="C469:G469"/>
    <mergeCell ref="C470:G470"/>
    <mergeCell ref="C456:G456"/>
    <mergeCell ref="C458:G458"/>
    <mergeCell ref="C460:G460"/>
    <mergeCell ref="H468:I468"/>
    <mergeCell ref="H469:I469"/>
    <mergeCell ref="H470:I470"/>
    <mergeCell ref="H462:I462"/>
    <mergeCell ref="H463:I463"/>
    <mergeCell ref="H464:I464"/>
    <mergeCell ref="H465:I465"/>
    <mergeCell ref="H466:I466"/>
    <mergeCell ref="H467:I467"/>
    <mergeCell ref="C415:D415"/>
    <mergeCell ref="C417:D417"/>
    <mergeCell ref="C418:D418"/>
    <mergeCell ref="C419:D419"/>
    <mergeCell ref="C420:D420"/>
    <mergeCell ref="C422:G422"/>
    <mergeCell ref="C408:D408"/>
    <mergeCell ref="C409:D409"/>
    <mergeCell ref="C411:G411"/>
    <mergeCell ref="C412:G412"/>
    <mergeCell ref="C413:D413"/>
    <mergeCell ref="C414:D414"/>
    <mergeCell ref="C401:G401"/>
    <mergeCell ref="C402:D402"/>
    <mergeCell ref="C403:D403"/>
    <mergeCell ref="C404:D404"/>
    <mergeCell ref="C406:D406"/>
    <mergeCell ref="C407:D407"/>
    <mergeCell ref="C393:D393"/>
    <mergeCell ref="C395:D395"/>
    <mergeCell ref="C396:D396"/>
    <mergeCell ref="C397:D397"/>
    <mergeCell ref="C398:D398"/>
    <mergeCell ref="C400:G400"/>
    <mergeCell ref="C386:D386"/>
    <mergeCell ref="C387:D387"/>
    <mergeCell ref="C389:G389"/>
    <mergeCell ref="C390:G390"/>
    <mergeCell ref="C391:D391"/>
    <mergeCell ref="C392:D392"/>
    <mergeCell ref="C379:G379"/>
    <mergeCell ref="C380:D380"/>
    <mergeCell ref="C381:D381"/>
    <mergeCell ref="C382:D382"/>
    <mergeCell ref="C384:D384"/>
    <mergeCell ref="C385:D385"/>
    <mergeCell ref="C371:D371"/>
    <mergeCell ref="C373:D373"/>
    <mergeCell ref="C374:D374"/>
    <mergeCell ref="C375:D375"/>
    <mergeCell ref="C376:D376"/>
    <mergeCell ref="C378:G378"/>
    <mergeCell ref="C364:D364"/>
    <mergeCell ref="C365:D365"/>
    <mergeCell ref="C368:G368"/>
    <mergeCell ref="C369:D369"/>
    <mergeCell ref="C370:D370"/>
    <mergeCell ref="C357:G357"/>
    <mergeCell ref="C358:D358"/>
    <mergeCell ref="C359:D359"/>
    <mergeCell ref="C360:D360"/>
    <mergeCell ref="C362:D362"/>
    <mergeCell ref="C363:D363"/>
    <mergeCell ref="C348:D348"/>
    <mergeCell ref="C350:D350"/>
    <mergeCell ref="C351:D351"/>
    <mergeCell ref="C352:D352"/>
    <mergeCell ref="C353:D353"/>
    <mergeCell ref="C355:G355"/>
    <mergeCell ref="C341:D341"/>
    <mergeCell ref="C342:D342"/>
    <mergeCell ref="C344:G344"/>
    <mergeCell ref="C345:G345"/>
    <mergeCell ref="C346:D346"/>
    <mergeCell ref="C347:D347"/>
    <mergeCell ref="C334:G334"/>
    <mergeCell ref="C335:D335"/>
    <mergeCell ref="C336:D336"/>
    <mergeCell ref="C337:D337"/>
    <mergeCell ref="C339:D339"/>
    <mergeCell ref="C340:D340"/>
    <mergeCell ref="C326:D326"/>
    <mergeCell ref="C328:D328"/>
    <mergeCell ref="C329:D329"/>
    <mergeCell ref="C330:D330"/>
    <mergeCell ref="C331:D331"/>
    <mergeCell ref="C333:G333"/>
    <mergeCell ref="C319:D319"/>
    <mergeCell ref="C320:D320"/>
    <mergeCell ref="C322:G322"/>
    <mergeCell ref="C323:G323"/>
    <mergeCell ref="C324:D324"/>
    <mergeCell ref="C325:D325"/>
    <mergeCell ref="C312:G312"/>
    <mergeCell ref="C313:D313"/>
    <mergeCell ref="C314:D314"/>
    <mergeCell ref="C315:D315"/>
    <mergeCell ref="C317:D317"/>
    <mergeCell ref="C318:D318"/>
    <mergeCell ref="C304:D304"/>
    <mergeCell ref="C306:D306"/>
    <mergeCell ref="C307:D307"/>
    <mergeCell ref="C308:D308"/>
    <mergeCell ref="C309:D309"/>
    <mergeCell ref="C311:G311"/>
    <mergeCell ref="C297:D297"/>
    <mergeCell ref="C298:D298"/>
    <mergeCell ref="C300:G300"/>
    <mergeCell ref="C301:G301"/>
    <mergeCell ref="C302:D302"/>
    <mergeCell ref="C303:D303"/>
    <mergeCell ref="C290:G290"/>
    <mergeCell ref="C291:D291"/>
    <mergeCell ref="C292:D292"/>
    <mergeCell ref="C293:D293"/>
    <mergeCell ref="C295:D295"/>
    <mergeCell ref="C296:D296"/>
    <mergeCell ref="C282:D282"/>
    <mergeCell ref="C284:D284"/>
    <mergeCell ref="C285:D285"/>
    <mergeCell ref="C286:D286"/>
    <mergeCell ref="C287:D287"/>
    <mergeCell ref="C289:G289"/>
    <mergeCell ref="C275:D275"/>
    <mergeCell ref="C276:D276"/>
    <mergeCell ref="C278:G278"/>
    <mergeCell ref="C279:G279"/>
    <mergeCell ref="C280:D280"/>
    <mergeCell ref="C281:D281"/>
    <mergeCell ref="C268:G268"/>
    <mergeCell ref="C269:D269"/>
    <mergeCell ref="C270:D270"/>
    <mergeCell ref="C271:D271"/>
    <mergeCell ref="C273:D273"/>
    <mergeCell ref="C274:D274"/>
    <mergeCell ref="C260:D260"/>
    <mergeCell ref="C262:D262"/>
    <mergeCell ref="C263:D263"/>
    <mergeCell ref="C264:D264"/>
    <mergeCell ref="C265:D265"/>
    <mergeCell ref="C267:G267"/>
    <mergeCell ref="C253:D253"/>
    <mergeCell ref="C254:D254"/>
    <mergeCell ref="C256:G256"/>
    <mergeCell ref="C257:G257"/>
    <mergeCell ref="C258:D258"/>
    <mergeCell ref="C259:D259"/>
    <mergeCell ref="C246:G246"/>
    <mergeCell ref="C247:D247"/>
    <mergeCell ref="C248:D248"/>
    <mergeCell ref="C249:D249"/>
    <mergeCell ref="C251:D251"/>
    <mergeCell ref="C252:D252"/>
    <mergeCell ref="C238:D238"/>
    <mergeCell ref="C240:D240"/>
    <mergeCell ref="C241:D241"/>
    <mergeCell ref="C242:D242"/>
    <mergeCell ref="C243:D243"/>
    <mergeCell ref="C245:G245"/>
    <mergeCell ref="C231:D231"/>
    <mergeCell ref="C232:D232"/>
    <mergeCell ref="C234:G234"/>
    <mergeCell ref="C235:G235"/>
    <mergeCell ref="C236:D236"/>
    <mergeCell ref="C237:D237"/>
    <mergeCell ref="C224:G224"/>
    <mergeCell ref="C225:D225"/>
    <mergeCell ref="C226:D226"/>
    <mergeCell ref="C227:D227"/>
    <mergeCell ref="C229:D229"/>
    <mergeCell ref="C230:D230"/>
    <mergeCell ref="C216:D216"/>
    <mergeCell ref="C218:D218"/>
    <mergeCell ref="C219:D219"/>
    <mergeCell ref="C220:D220"/>
    <mergeCell ref="C221:D221"/>
    <mergeCell ref="C208:D208"/>
    <mergeCell ref="C209:D209"/>
    <mergeCell ref="C211:G211"/>
    <mergeCell ref="C213:G213"/>
    <mergeCell ref="C214:D214"/>
    <mergeCell ref="C215:D215"/>
    <mergeCell ref="C201:G201"/>
    <mergeCell ref="C202:D202"/>
    <mergeCell ref="C203:D203"/>
    <mergeCell ref="C204:D204"/>
    <mergeCell ref="C206:D206"/>
    <mergeCell ref="C207:D207"/>
    <mergeCell ref="C193:D193"/>
    <mergeCell ref="C195:D195"/>
    <mergeCell ref="C196:D196"/>
    <mergeCell ref="C197:D197"/>
    <mergeCell ref="C198:D198"/>
    <mergeCell ref="C200:G200"/>
    <mergeCell ref="C186:D186"/>
    <mergeCell ref="C187:D187"/>
    <mergeCell ref="C189:G189"/>
    <mergeCell ref="C190:G190"/>
    <mergeCell ref="C191:D191"/>
    <mergeCell ref="C192:D192"/>
    <mergeCell ref="C179:G179"/>
    <mergeCell ref="C180:D180"/>
    <mergeCell ref="C181:D181"/>
    <mergeCell ref="C182:D182"/>
    <mergeCell ref="C184:D184"/>
    <mergeCell ref="C185:D185"/>
    <mergeCell ref="C168:G168"/>
    <mergeCell ref="C173:D173"/>
    <mergeCell ref="C174:D174"/>
    <mergeCell ref="C175:D175"/>
    <mergeCell ref="C176:D176"/>
    <mergeCell ref="C178:G178"/>
    <mergeCell ref="C169:D169"/>
    <mergeCell ref="C170:D170"/>
    <mergeCell ref="C171:D171"/>
    <mergeCell ref="C156:G156"/>
    <mergeCell ref="C157:G157"/>
    <mergeCell ref="C162:D162"/>
    <mergeCell ref="C163:D163"/>
    <mergeCell ref="C164:D164"/>
    <mergeCell ref="C167:G167"/>
    <mergeCell ref="C165:D165"/>
    <mergeCell ref="C158:D158"/>
    <mergeCell ref="C159:D159"/>
    <mergeCell ref="C160:D160"/>
    <mergeCell ref="C147:D147"/>
    <mergeCell ref="C148:D148"/>
    <mergeCell ref="C149:D149"/>
    <mergeCell ref="C150:D150"/>
    <mergeCell ref="C139:D139"/>
    <mergeCell ref="C141:G141"/>
    <mergeCell ref="C142:G142"/>
    <mergeCell ref="C143:D143"/>
    <mergeCell ref="C144:D144"/>
    <mergeCell ref="C145:D145"/>
    <mergeCell ref="C132:D132"/>
    <mergeCell ref="C133:D133"/>
    <mergeCell ref="C134:D134"/>
    <mergeCell ref="C136:D136"/>
    <mergeCell ref="C137:D137"/>
    <mergeCell ref="C138:D138"/>
    <mergeCell ref="C125:D125"/>
    <mergeCell ref="C126:D126"/>
    <mergeCell ref="C127:D127"/>
    <mergeCell ref="C128:D128"/>
    <mergeCell ref="C130:G130"/>
    <mergeCell ref="C131:G131"/>
    <mergeCell ref="C117:D117"/>
    <mergeCell ref="C119:G119"/>
    <mergeCell ref="C120:G120"/>
    <mergeCell ref="C121:D121"/>
    <mergeCell ref="C122:D122"/>
    <mergeCell ref="C123:D123"/>
    <mergeCell ref="C110:D110"/>
    <mergeCell ref="C111:D111"/>
    <mergeCell ref="C112:D112"/>
    <mergeCell ref="C114:D114"/>
    <mergeCell ref="C115:D115"/>
    <mergeCell ref="C116:D116"/>
    <mergeCell ref="C103:D103"/>
    <mergeCell ref="C104:D104"/>
    <mergeCell ref="C105:D105"/>
    <mergeCell ref="C106:D106"/>
    <mergeCell ref="C108:G108"/>
    <mergeCell ref="C109:G109"/>
    <mergeCell ref="C95:D95"/>
    <mergeCell ref="C97:G97"/>
    <mergeCell ref="C98:G98"/>
    <mergeCell ref="C99:D99"/>
    <mergeCell ref="C100:D100"/>
    <mergeCell ref="C101:D101"/>
    <mergeCell ref="C88:D88"/>
    <mergeCell ref="C89:D89"/>
    <mergeCell ref="C90:D90"/>
    <mergeCell ref="C92:D92"/>
    <mergeCell ref="C93:D93"/>
    <mergeCell ref="C94:D94"/>
    <mergeCell ref="C81:D81"/>
    <mergeCell ref="C82:D82"/>
    <mergeCell ref="C83:D83"/>
    <mergeCell ref="C84:D84"/>
    <mergeCell ref="C86:G86"/>
    <mergeCell ref="C87:G87"/>
    <mergeCell ref="C75:G75"/>
    <mergeCell ref="C76:G76"/>
    <mergeCell ref="C77:D77"/>
    <mergeCell ref="C78:D78"/>
    <mergeCell ref="C79:D79"/>
    <mergeCell ref="C66:D66"/>
    <mergeCell ref="C67:D67"/>
    <mergeCell ref="C68:D68"/>
    <mergeCell ref="C70:D70"/>
    <mergeCell ref="C71:D71"/>
    <mergeCell ref="C72:D72"/>
    <mergeCell ref="C73:D73"/>
    <mergeCell ref="C20:G20"/>
    <mergeCell ref="C21:G21"/>
    <mergeCell ref="C22:D22"/>
    <mergeCell ref="C23:D23"/>
    <mergeCell ref="C24:D24"/>
    <mergeCell ref="C44:D44"/>
    <mergeCell ref="C45:D45"/>
    <mergeCell ref="C46:D46"/>
    <mergeCell ref="C48:D48"/>
    <mergeCell ref="C37:D37"/>
    <mergeCell ref="C38:D38"/>
    <mergeCell ref="C39:D39"/>
    <mergeCell ref="C40:D40"/>
    <mergeCell ref="C42:G42"/>
    <mergeCell ref="C43:G43"/>
    <mergeCell ref="C29:D29"/>
    <mergeCell ref="C31:G31"/>
    <mergeCell ref="C32:G32"/>
    <mergeCell ref="C33:D33"/>
    <mergeCell ref="C34:D34"/>
    <mergeCell ref="C35:D35"/>
    <mergeCell ref="C50:D50"/>
    <mergeCell ref="C59:D59"/>
    <mergeCell ref="C60:D60"/>
    <mergeCell ref="C61:D61"/>
    <mergeCell ref="C62:D62"/>
    <mergeCell ref="C64:G64"/>
    <mergeCell ref="C65:G65"/>
    <mergeCell ref="C51:D51"/>
    <mergeCell ref="C53:G53"/>
    <mergeCell ref="C54:G54"/>
    <mergeCell ref="C55:D55"/>
    <mergeCell ref="C56:D56"/>
    <mergeCell ref="C57:D57"/>
    <mergeCell ref="C497:F497"/>
    <mergeCell ref="C471:G471"/>
    <mergeCell ref="C459:G459"/>
    <mergeCell ref="C461:G461"/>
    <mergeCell ref="C463:G463"/>
    <mergeCell ref="C465:G465"/>
    <mergeCell ref="C462:G462"/>
    <mergeCell ref="C464:G464"/>
    <mergeCell ref="C466:G466"/>
    <mergeCell ref="C467:G467"/>
    <mergeCell ref="C486:G486"/>
    <mergeCell ref="C488:F488"/>
    <mergeCell ref="C473:M473"/>
    <mergeCell ref="J471:L471"/>
    <mergeCell ref="J459:L459"/>
    <mergeCell ref="J460:L460"/>
    <mergeCell ref="H471:I471"/>
    <mergeCell ref="J465:L465"/>
    <mergeCell ref="J466:L466"/>
    <mergeCell ref="J467:L467"/>
    <mergeCell ref="J468:L468"/>
    <mergeCell ref="J469:L469"/>
    <mergeCell ref="J470:L470"/>
    <mergeCell ref="C468:G468"/>
    <mergeCell ref="C7:G7"/>
    <mergeCell ref="C9:G9"/>
    <mergeCell ref="C154:G154"/>
    <mergeCell ref="C15:D15"/>
    <mergeCell ref="C26:D26"/>
    <mergeCell ref="C27:D27"/>
    <mergeCell ref="C28:D28"/>
    <mergeCell ref="C492:F492"/>
    <mergeCell ref="C493:F493"/>
    <mergeCell ref="C10:G10"/>
    <mergeCell ref="C11:D11"/>
    <mergeCell ref="C12:D12"/>
    <mergeCell ref="C13:D13"/>
    <mergeCell ref="C16:D16"/>
    <mergeCell ref="C17:D17"/>
    <mergeCell ref="C18:D18"/>
    <mergeCell ref="C453:G453"/>
    <mergeCell ref="C455:G455"/>
    <mergeCell ref="C457:G457"/>
    <mergeCell ref="C449:G449"/>
    <mergeCell ref="C450:G450"/>
    <mergeCell ref="C433:G433"/>
    <mergeCell ref="C439:D439"/>
    <mergeCell ref="C49:D49"/>
  </mergeCells>
  <hyperlinks>
    <hyperlink ref="A4" location="'ÍNDICE REMISSIVO'!A1" display="Índice" xr:uid="{00000000-0004-0000-1E00-000000000000}"/>
    <hyperlink ref="L1" location="GRI!A1" display="GRI" xr:uid="{00000000-0004-0000-1E00-000001000000}"/>
    <hyperlink ref="M1" location="SASB!A1" display="SASB" xr:uid="{00000000-0004-0000-1E00-000002000000}"/>
    <hyperlink ref="K1" location="SOCIAL!A1" display="Social " xr:uid="{00000000-0004-0000-1E00-000003000000}"/>
    <hyperlink ref="F1" location="ÍNDICE!A1" display="Índice" xr:uid="{00000000-0004-0000-1E00-000004000000}"/>
    <hyperlink ref="G1" location="'TEMAS MATERIAIS'!A1" display="Temas materiais" xr:uid="{00000000-0004-0000-1E00-000005000000}"/>
    <hyperlink ref="H1" location="AMBIENTAL!A1" display="Ambiental" xr:uid="{00000000-0004-0000-1E00-000006000000}"/>
    <hyperlink ref="I1" location="ECONÔMICO!A1" display="Econômico " xr:uid="{00000000-0004-0000-1E00-000007000000}"/>
    <hyperlink ref="J1" location="GOVERNANÇA!A1" display="Governança " xr:uid="{00000000-0004-0000-1E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0070C0"/>
  </sheetPr>
  <dimension ref="A1:S663"/>
  <sheetViews>
    <sheetView showGridLines="0" topLeftCell="A3" zoomScale="80" zoomScaleNormal="80" workbookViewId="0">
      <selection activeCell="B9" sqref="B9"/>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row>
    <row r="2" spans="1:19" ht="18.600000000000001">
      <c r="A2" s="3"/>
      <c r="B2" s="3"/>
      <c r="C2" s="3"/>
      <c r="D2" s="3"/>
      <c r="E2" s="3"/>
      <c r="F2" s="15"/>
      <c r="G2" s="15"/>
      <c r="H2" s="15"/>
      <c r="I2" s="15"/>
      <c r="J2" s="15"/>
      <c r="K2" s="15"/>
      <c r="L2" s="15"/>
      <c r="M2" s="15"/>
    </row>
    <row r="3" spans="1:19" ht="28.5">
      <c r="A3" s="3"/>
      <c r="C3" s="530" t="s">
        <v>1257</v>
      </c>
      <c r="S3" s="21"/>
    </row>
    <row r="4" spans="1:19" ht="21">
      <c r="A4" s="5" t="s">
        <v>9</v>
      </c>
      <c r="B4" s="6">
        <v>3</v>
      </c>
      <c r="C4" s="4"/>
    </row>
    <row r="5" spans="1:19" ht="21">
      <c r="A5" s="5"/>
      <c r="B5" s="6"/>
      <c r="C5" s="520" t="s">
        <v>1258</v>
      </c>
      <c r="D5" s="10"/>
      <c r="E5" s="10"/>
      <c r="F5" s="10"/>
      <c r="G5" s="10"/>
      <c r="H5" s="10"/>
      <c r="I5" s="10"/>
      <c r="J5" s="10"/>
      <c r="K5" s="10"/>
      <c r="L5" s="10"/>
      <c r="M5" s="10"/>
    </row>
    <row r="6" spans="1:19" ht="18.600000000000001">
      <c r="A6" s="5"/>
      <c r="B6" s="6"/>
      <c r="C6" s="121"/>
    </row>
    <row r="7" spans="1:19" ht="37.5" customHeight="1">
      <c r="A7" s="5"/>
      <c r="B7" s="6"/>
      <c r="C7" s="636" t="s">
        <v>1259</v>
      </c>
      <c r="D7" s="636"/>
      <c r="E7" s="636"/>
      <c r="F7" s="636"/>
      <c r="G7" s="636"/>
      <c r="H7" s="636"/>
      <c r="I7" s="636"/>
      <c r="J7" s="636"/>
      <c r="K7" s="636"/>
      <c r="L7" s="76"/>
      <c r="M7" s="76"/>
    </row>
    <row r="8" spans="1:19" ht="63" customHeight="1">
      <c r="C8" s="646" t="s">
        <v>1260</v>
      </c>
      <c r="D8" s="646"/>
      <c r="E8" s="646"/>
      <c r="F8" s="646"/>
      <c r="G8" s="646"/>
      <c r="H8" s="646"/>
      <c r="I8" s="646"/>
      <c r="J8" s="646"/>
      <c r="K8" s="646"/>
      <c r="L8" s="646"/>
      <c r="M8" s="646"/>
    </row>
    <row r="9" spans="1:19" ht="80.25" customHeight="1">
      <c r="C9" s="646"/>
      <c r="D9" s="646"/>
      <c r="E9" s="646"/>
      <c r="F9" s="646"/>
      <c r="G9" s="646"/>
      <c r="H9" s="646"/>
      <c r="I9" s="646"/>
      <c r="J9" s="646"/>
      <c r="K9" s="646"/>
      <c r="L9" s="646"/>
      <c r="M9" s="646"/>
    </row>
    <row r="10" spans="1:19" ht="18.600000000000001" customHeight="1"/>
    <row r="11" spans="1:19" ht="36.75" customHeight="1">
      <c r="A11" s="5"/>
      <c r="B11" s="6"/>
      <c r="C11" s="636" t="s">
        <v>1261</v>
      </c>
      <c r="D11" s="636"/>
      <c r="E11" s="636"/>
      <c r="F11" s="636"/>
      <c r="G11" s="636"/>
      <c r="H11" s="636"/>
      <c r="I11" s="636"/>
      <c r="J11" s="636"/>
      <c r="K11" s="636"/>
      <c r="L11" s="76"/>
      <c r="M11" s="76"/>
    </row>
    <row r="12" spans="1:19" ht="18.600000000000001" customHeight="1">
      <c r="C12" s="646" t="s">
        <v>1262</v>
      </c>
      <c r="D12" s="646"/>
      <c r="E12" s="646"/>
      <c r="F12" s="646"/>
      <c r="G12" s="646"/>
      <c r="H12" s="646"/>
      <c r="I12" s="646"/>
      <c r="J12" s="646"/>
      <c r="K12" s="646"/>
      <c r="L12" s="646"/>
      <c r="M12" s="646"/>
    </row>
    <row r="13" spans="1:19" ht="33" customHeight="1">
      <c r="C13" s="646"/>
      <c r="D13" s="646"/>
      <c r="E13" s="646"/>
      <c r="F13" s="646"/>
      <c r="G13" s="646"/>
      <c r="H13" s="646"/>
      <c r="I13" s="646"/>
      <c r="J13" s="646"/>
      <c r="K13" s="646"/>
      <c r="L13" s="646"/>
      <c r="M13" s="646"/>
    </row>
    <row r="14" spans="1:19" ht="18.600000000000001" customHeight="1"/>
    <row r="15" spans="1:19" ht="18.600000000000001" customHeight="1"/>
    <row r="16" spans="1:19" ht="18.600000000000001" customHeight="1"/>
    <row r="17" spans="12:12" ht="18.600000000000001" customHeight="1"/>
    <row r="18" spans="12:12" ht="18.600000000000001" customHeight="1"/>
    <row r="19" spans="12:12" ht="18.600000000000001" customHeight="1"/>
    <row r="20" spans="12:12" ht="18.600000000000001" customHeight="1"/>
    <row r="21" spans="12:12" ht="18.600000000000001" customHeight="1"/>
    <row r="22" spans="12:12" ht="18.600000000000001" customHeight="1"/>
    <row r="23" spans="12:12" ht="18.600000000000001" customHeight="1"/>
    <row r="24" spans="12:12" ht="18.600000000000001" customHeight="1"/>
    <row r="25" spans="12:12" ht="18.600000000000001" customHeight="1">
      <c r="L25" t="s">
        <v>1263</v>
      </c>
    </row>
    <row r="26" spans="12:12" ht="18.600000000000001" customHeight="1"/>
    <row r="27" spans="12:12" ht="18.600000000000001" customHeight="1"/>
    <row r="28" spans="12:12" ht="18.600000000000001" customHeight="1"/>
    <row r="29" spans="12:12" ht="18.600000000000001" customHeight="1"/>
    <row r="30" spans="12:12" ht="18.600000000000001" customHeight="1"/>
    <row r="31" spans="12:12" ht="18.600000000000001" customHeight="1"/>
    <row r="32" spans="12:1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73.5"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41.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39" customHeight="1"/>
    <row r="434" ht="18.600000000000001" customHeight="1"/>
    <row r="435" ht="18.600000000000001" customHeight="1"/>
    <row r="436" ht="18.600000000000001" customHeight="1"/>
    <row r="437" ht="18.600000000000001" customHeight="1"/>
    <row r="438" ht="18.600000000000001" customHeight="1"/>
    <row r="439" ht="18.600000000000001" customHeight="1"/>
    <row r="440" ht="18.600000000000001" customHeight="1"/>
    <row r="445" ht="18.600000000000001" customHeight="1"/>
    <row r="446" ht="18.600000000000001" customHeight="1"/>
    <row r="447" ht="39" customHeight="1"/>
    <row r="448" ht="18.600000000000001" customHeight="1"/>
    <row r="449" ht="87" customHeight="1"/>
    <row r="450" ht="18.600000000000001" customHeight="1"/>
    <row r="451" ht="41.45" customHeight="1"/>
    <row r="452" ht="27" customHeight="1"/>
    <row r="456" ht="54.95" customHeight="1"/>
    <row r="472" ht="18.600000000000001" customHeight="1"/>
    <row r="473" ht="37.5" customHeight="1"/>
    <row r="474" ht="18.600000000000001" customHeight="1"/>
    <row r="475" ht="18.600000000000001" customHeight="1"/>
    <row r="476" ht="18.600000000000001" customHeight="1"/>
    <row r="477" ht="51.6" customHeight="1"/>
    <row r="478" ht="18.600000000000001" customHeight="1"/>
    <row r="479" ht="18.600000000000001" customHeight="1"/>
    <row r="480" ht="18.600000000000001" customHeight="1"/>
    <row r="481" ht="81" customHeight="1"/>
    <row r="482" ht="18.600000000000001" customHeight="1"/>
    <row r="483" ht="18.600000000000001" customHeight="1"/>
    <row r="484" ht="18.600000000000001" customHeight="1"/>
    <row r="485" ht="78" customHeight="1"/>
    <row r="486" ht="18.600000000000001" customHeight="1"/>
    <row r="487" ht="18.600000000000001" customHeight="1"/>
    <row r="488" ht="18.600000000000001" customHeight="1"/>
    <row r="489" ht="38.1" customHeight="1"/>
    <row r="490" ht="113.45" customHeight="1"/>
    <row r="491" ht="18.600000000000001" customHeight="1"/>
    <row r="492" ht="18.600000000000001" customHeight="1"/>
    <row r="493" ht="18.600000000000001" customHeight="1"/>
    <row r="494" ht="18.600000000000001" customHeight="1"/>
    <row r="495" ht="73.5"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28" ht="18.600000000000001" customHeight="1"/>
    <row r="531" ht="18.600000000000001" customHeight="1"/>
    <row r="532" ht="18.600000000000001" customHeight="1"/>
    <row r="533" ht="18.600000000000001" customHeight="1"/>
    <row r="534" ht="18.600000000000001" customHeight="1"/>
    <row r="536" ht="18.600000000000001" customHeight="1"/>
    <row r="540" ht="18.600000000000001" customHeight="1"/>
    <row r="542" ht="18.95" customHeight="1"/>
    <row r="543" ht="282" customHeight="1"/>
    <row r="545" ht="18.600000000000001" customHeight="1"/>
    <row r="546" ht="18.600000000000001" customHeight="1"/>
    <row r="547" ht="18.600000000000001" customHeight="1"/>
    <row r="548" ht="18.600000000000001" customHeight="1"/>
    <row r="549" ht="36" customHeight="1"/>
    <row r="554" ht="18.600000000000001" customHeight="1"/>
    <row r="555" ht="63.95" customHeight="1"/>
    <row r="556" ht="18.600000000000001" customHeight="1"/>
    <row r="557" ht="18.600000000000001" customHeight="1"/>
    <row r="559" ht="42.6" customHeight="1"/>
    <row r="567" ht="18.600000000000001" customHeight="1"/>
    <row r="573" ht="60.6" customHeight="1"/>
    <row r="580" ht="41.1" customHeight="1"/>
    <row r="586" ht="42.95" customHeight="1"/>
    <row r="593" ht="27" customHeight="1"/>
    <row r="598" ht="39.6" customHeight="1"/>
    <row r="612" ht="29.45" customHeight="1"/>
    <row r="613" ht="26.45" customHeight="1"/>
    <row r="615" ht="18.95" customHeight="1"/>
    <row r="618" ht="12.6" customHeight="1"/>
    <row r="622" ht="14.45" customHeight="1"/>
    <row r="625" ht="87.95" customHeight="1"/>
    <row r="630" ht="84.6" customHeight="1"/>
    <row r="631" ht="18.600000000000001" customHeight="1"/>
    <row r="632" ht="18.95" customHeight="1"/>
    <row r="633" ht="18.600000000000001" customHeight="1"/>
    <row r="634" ht="18.600000000000001" customHeight="1"/>
    <row r="635" ht="18.600000000000001" customHeight="1"/>
    <row r="637" ht="18.600000000000001" customHeight="1"/>
    <row r="638" ht="18.600000000000001" customHeight="1"/>
    <row r="640" ht="18.600000000000001" customHeight="1"/>
    <row r="641" ht="18.600000000000001" customHeight="1"/>
    <row r="642" ht="21" customHeight="1"/>
    <row r="643" ht="15.95" customHeight="1"/>
    <row r="644" ht="18.600000000000001" customHeight="1"/>
    <row r="646" ht="18.600000000000001" customHeight="1"/>
    <row r="650" ht="15.95" customHeight="1"/>
    <row r="651" ht="18.600000000000001" customHeight="1"/>
    <row r="653" ht="18.600000000000001" customHeight="1"/>
    <row r="654" ht="18.600000000000001" customHeight="1"/>
    <row r="655" ht="18.600000000000001" customHeight="1"/>
    <row r="656" ht="18.600000000000001" customHeight="1"/>
    <row r="657" ht="14.45" customHeight="1"/>
    <row r="661" ht="14.45" customHeight="1"/>
    <row r="662" ht="14.45" customHeight="1"/>
    <row r="663" ht="14.45" customHeight="1"/>
  </sheetData>
  <mergeCells count="4">
    <mergeCell ref="C8:M9"/>
    <mergeCell ref="C7:K7"/>
    <mergeCell ref="C11:K11"/>
    <mergeCell ref="C12:M13"/>
  </mergeCells>
  <hyperlinks>
    <hyperlink ref="A4" location="'ÍNDICE REMISSIVO'!A1" display="Índice" xr:uid="{00000000-0004-0000-1F00-000000000000}"/>
    <hyperlink ref="L1" location="GRI!A1" display="GRI" xr:uid="{00000000-0004-0000-1F00-000001000000}"/>
    <hyperlink ref="M1" location="SASB!A1" display="SASB" xr:uid="{00000000-0004-0000-1F00-000002000000}"/>
    <hyperlink ref="K1" location="SOCIAL!A1" display="Social " xr:uid="{00000000-0004-0000-1F00-000003000000}"/>
    <hyperlink ref="F1" location="ÍNDICE!A1" display="Índice" xr:uid="{00000000-0004-0000-1F00-000004000000}"/>
    <hyperlink ref="G1" location="'TEMAS MATERIAIS'!A1" display="Temas materiais" xr:uid="{00000000-0004-0000-1F00-000005000000}"/>
    <hyperlink ref="H1" location="AMBIENTAL!A1" display="Ambiental" xr:uid="{00000000-0004-0000-1F00-000006000000}"/>
    <hyperlink ref="I1" location="ECONÔMICO!A1" display="Econômico " xr:uid="{00000000-0004-0000-1F00-000007000000}"/>
    <hyperlink ref="J1" location="GOVERNANÇA!A1" display="Governança " xr:uid="{00000000-0004-0000-1F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0070C0"/>
  </sheetPr>
  <dimension ref="A1:S690"/>
  <sheetViews>
    <sheetView showGridLines="0" topLeftCell="D58" zoomScale="80" zoomScaleNormal="80" workbookViewId="0">
      <selection activeCell="T59" sqref="T59"/>
    </sheetView>
  </sheetViews>
  <sheetFormatPr defaultRowHeight="14.45"/>
  <cols>
    <col min="1" max="1" width="2.85546875" customWidth="1"/>
    <col min="2" max="2" width="7.85546875" customWidth="1"/>
    <col min="5" max="5" width="2.28515625" customWidth="1"/>
    <col min="6" max="13" width="22.42578125" customWidth="1"/>
    <col min="14" max="14" width="22.5703125" customWidth="1"/>
    <col min="15" max="15" width="34.85546875" customWidth="1"/>
    <col min="16" max="16" width="15.4257812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42"/>
    </row>
    <row r="2" spans="1:19" ht="18.600000000000001">
      <c r="A2" s="3"/>
      <c r="B2" s="3"/>
      <c r="C2" s="3"/>
      <c r="D2" s="3"/>
      <c r="E2" s="3"/>
      <c r="F2" s="15"/>
      <c r="G2" s="15"/>
      <c r="H2" s="15"/>
      <c r="I2" s="15"/>
      <c r="J2" s="15"/>
      <c r="K2" s="15"/>
      <c r="L2" s="15"/>
      <c r="M2" s="15"/>
    </row>
    <row r="3" spans="1:19" ht="28.5">
      <c r="A3" s="3"/>
      <c r="C3" s="36" t="s">
        <v>1264</v>
      </c>
      <c r="S3" s="21"/>
    </row>
    <row r="4" spans="1:19" ht="21">
      <c r="A4" s="5" t="s">
        <v>9</v>
      </c>
      <c r="B4" s="6">
        <v>3</v>
      </c>
      <c r="C4" s="4"/>
    </row>
    <row r="5" spans="1:19" ht="21">
      <c r="A5" s="5"/>
      <c r="B5" s="6"/>
      <c r="C5" s="520" t="s">
        <v>1265</v>
      </c>
      <c r="D5" s="10"/>
      <c r="E5" s="10"/>
      <c r="F5" s="10"/>
      <c r="G5" s="10"/>
      <c r="H5" s="10"/>
      <c r="I5" s="10"/>
      <c r="J5" s="10"/>
      <c r="K5" s="10"/>
      <c r="L5" s="10"/>
      <c r="M5" s="10"/>
      <c r="N5" s="10"/>
    </row>
    <row r="6" spans="1:19" ht="18.600000000000001">
      <c r="A6" s="5"/>
      <c r="B6" s="6"/>
      <c r="C6" s="121"/>
    </row>
    <row r="7" spans="1:19" ht="18.600000000000001">
      <c r="A7" s="5"/>
      <c r="C7" s="636" t="s">
        <v>1266</v>
      </c>
      <c r="D7" s="636"/>
      <c r="E7" s="636"/>
      <c r="F7" s="636"/>
      <c r="G7" s="636"/>
      <c r="H7" s="636"/>
      <c r="I7" s="636"/>
      <c r="J7" s="636"/>
      <c r="K7" s="636"/>
      <c r="L7" s="636"/>
      <c r="M7" s="636"/>
      <c r="N7" s="636"/>
    </row>
    <row r="8" spans="1:19" ht="127.5" customHeight="1">
      <c r="C8" s="646" t="s">
        <v>1267</v>
      </c>
      <c r="D8" s="646"/>
      <c r="E8" s="646"/>
      <c r="F8" s="646"/>
      <c r="G8" s="646"/>
      <c r="H8" s="646"/>
      <c r="I8" s="646"/>
      <c r="J8" s="646"/>
      <c r="K8" s="646"/>
      <c r="L8" s="646"/>
      <c r="M8" s="646"/>
      <c r="N8" s="646"/>
    </row>
    <row r="9" spans="1:19" ht="54.75" customHeight="1">
      <c r="C9" s="646"/>
      <c r="D9" s="646"/>
      <c r="E9" s="646"/>
      <c r="F9" s="646"/>
      <c r="G9" s="646"/>
      <c r="H9" s="646"/>
      <c r="I9" s="646"/>
      <c r="J9" s="646"/>
      <c r="K9" s="646"/>
      <c r="L9" s="646"/>
      <c r="M9" s="646"/>
      <c r="N9" s="646"/>
    </row>
    <row r="10" spans="1:19" ht="18.600000000000001" customHeight="1"/>
    <row r="11" spans="1:19" ht="41.25" customHeight="1">
      <c r="A11" s="5"/>
      <c r="C11" s="636" t="s">
        <v>1268</v>
      </c>
      <c r="D11" s="636"/>
      <c r="E11" s="636"/>
      <c r="F11" s="636"/>
      <c r="G11" s="636"/>
      <c r="H11" s="636"/>
      <c r="I11" s="636"/>
      <c r="J11" s="636"/>
      <c r="K11" s="636"/>
      <c r="L11" s="636"/>
      <c r="M11" s="636"/>
      <c r="N11" s="636"/>
    </row>
    <row r="12" spans="1:19" ht="108.75" customHeight="1">
      <c r="C12" s="641" t="s">
        <v>1269</v>
      </c>
      <c r="D12" s="641"/>
      <c r="E12" s="641"/>
      <c r="F12" s="641"/>
      <c r="G12" s="641"/>
      <c r="H12" s="641"/>
      <c r="I12" s="641"/>
      <c r="J12" s="641"/>
      <c r="K12" s="641"/>
      <c r="L12" s="641"/>
      <c r="M12" s="641"/>
      <c r="N12" s="641"/>
    </row>
    <row r="13" spans="1:19" ht="213.75" customHeight="1">
      <c r="C13" s="641"/>
      <c r="D13" s="641"/>
      <c r="E13" s="641"/>
      <c r="F13" s="641"/>
      <c r="G13" s="641"/>
      <c r="H13" s="641"/>
      <c r="I13" s="641"/>
      <c r="J13" s="641"/>
      <c r="K13" s="641"/>
      <c r="L13" s="641"/>
      <c r="M13" s="641"/>
      <c r="N13" s="641"/>
    </row>
    <row r="14" spans="1:19" ht="18.600000000000001" customHeight="1">
      <c r="C14" s="520" t="s">
        <v>1270</v>
      </c>
      <c r="D14" s="10"/>
      <c r="E14" s="10"/>
      <c r="F14" s="10"/>
      <c r="G14" s="10"/>
      <c r="H14" s="10"/>
      <c r="I14" s="10"/>
      <c r="J14" s="10"/>
      <c r="K14" s="10"/>
      <c r="L14" s="10"/>
      <c r="M14" s="10"/>
      <c r="N14" s="10"/>
    </row>
    <row r="15" spans="1:19" ht="18.600000000000001" customHeight="1"/>
    <row r="16" spans="1:19" ht="37.5" customHeight="1">
      <c r="A16" s="5"/>
      <c r="C16" s="636" t="s">
        <v>1271</v>
      </c>
      <c r="D16" s="636"/>
      <c r="E16" s="636"/>
      <c r="F16" s="636"/>
      <c r="G16" s="636"/>
      <c r="H16" s="636"/>
      <c r="I16" s="636"/>
      <c r="J16" s="636"/>
      <c r="K16" s="636"/>
      <c r="L16" s="636"/>
      <c r="M16" s="636"/>
      <c r="N16" s="636"/>
    </row>
    <row r="17" spans="1:14" ht="326.25" customHeight="1">
      <c r="C17" s="646" t="s">
        <v>1272</v>
      </c>
      <c r="D17" s="646"/>
      <c r="E17" s="646"/>
      <c r="F17" s="646"/>
      <c r="G17" s="646"/>
      <c r="H17" s="646"/>
      <c r="I17" s="646"/>
      <c r="J17" s="646"/>
      <c r="K17" s="646"/>
      <c r="L17" s="646"/>
      <c r="M17" s="646"/>
      <c r="N17" s="646"/>
    </row>
    <row r="18" spans="1:14" ht="268.5" customHeight="1">
      <c r="C18" s="646"/>
      <c r="D18" s="646"/>
      <c r="E18" s="646"/>
      <c r="F18" s="646"/>
      <c r="G18" s="646"/>
      <c r="H18" s="646"/>
      <c r="I18" s="646"/>
      <c r="J18" s="646"/>
      <c r="K18" s="646"/>
      <c r="L18" s="646"/>
      <c r="M18" s="646"/>
      <c r="N18" s="646"/>
    </row>
    <row r="19" spans="1:14" ht="29.25" customHeight="1">
      <c r="A19" s="5"/>
      <c r="C19" s="678" t="s">
        <v>1273</v>
      </c>
      <c r="D19" s="678"/>
      <c r="E19" s="678"/>
      <c r="F19" s="678"/>
      <c r="G19" s="678"/>
      <c r="H19" s="678"/>
      <c r="I19" s="678"/>
      <c r="J19" s="678"/>
      <c r="K19" s="678"/>
      <c r="L19" s="678"/>
      <c r="M19" s="678"/>
      <c r="N19" s="678"/>
    </row>
    <row r="20" spans="1:14" ht="281.25" customHeight="1">
      <c r="C20" s="646" t="s">
        <v>1274</v>
      </c>
      <c r="D20" s="646"/>
      <c r="E20" s="646"/>
      <c r="F20" s="646"/>
      <c r="G20" s="646"/>
      <c r="H20" s="646"/>
      <c r="I20" s="646"/>
      <c r="J20" s="646"/>
      <c r="K20" s="646"/>
      <c r="L20" s="646"/>
      <c r="M20" s="646"/>
      <c r="N20" s="646"/>
    </row>
    <row r="21" spans="1:14" ht="18.600000000000001" customHeight="1">
      <c r="C21" s="646"/>
      <c r="D21" s="646"/>
      <c r="E21" s="646"/>
      <c r="F21" s="646"/>
      <c r="G21" s="646"/>
      <c r="H21" s="646"/>
      <c r="I21" s="646"/>
      <c r="J21" s="646"/>
      <c r="K21" s="646"/>
      <c r="L21" s="646"/>
      <c r="M21" s="646"/>
      <c r="N21" s="646"/>
    </row>
    <row r="22" spans="1:14" ht="37.5" customHeight="1" thickBot="1">
      <c r="A22" s="5"/>
      <c r="C22" s="636" t="s">
        <v>1275</v>
      </c>
      <c r="D22" s="636"/>
      <c r="E22" s="636"/>
      <c r="F22" s="636"/>
      <c r="G22" s="636"/>
      <c r="H22" s="636"/>
      <c r="I22" s="636"/>
      <c r="J22" s="636"/>
      <c r="K22" s="636"/>
      <c r="L22" s="636"/>
      <c r="M22" s="636"/>
      <c r="N22" s="636"/>
    </row>
    <row r="23" spans="1:14" ht="166.5" customHeight="1">
      <c r="A23" s="5"/>
      <c r="C23" s="646" t="s">
        <v>1274</v>
      </c>
      <c r="D23" s="646"/>
      <c r="E23" s="646"/>
      <c r="F23" s="646"/>
      <c r="G23" s="646"/>
      <c r="H23" s="646"/>
      <c r="I23" s="646"/>
      <c r="J23" s="646"/>
      <c r="K23" s="646"/>
      <c r="L23" s="646"/>
      <c r="M23" s="646"/>
      <c r="N23" s="646"/>
    </row>
    <row r="24" spans="1:14" ht="152.25" customHeight="1">
      <c r="A24" s="5"/>
      <c r="C24" s="646"/>
      <c r="D24" s="646"/>
      <c r="E24" s="646"/>
      <c r="F24" s="646"/>
      <c r="G24" s="646"/>
      <c r="H24" s="646"/>
      <c r="I24" s="646"/>
      <c r="J24" s="646"/>
      <c r="K24" s="646"/>
      <c r="L24" s="646"/>
      <c r="M24" s="646"/>
      <c r="N24" s="646"/>
    </row>
    <row r="25" spans="1:14" ht="36" customHeight="1">
      <c r="A25" s="5"/>
      <c r="C25" s="636" t="s">
        <v>1276</v>
      </c>
      <c r="D25" s="636"/>
      <c r="E25" s="636"/>
      <c r="F25" s="636"/>
      <c r="G25" s="636"/>
      <c r="H25" s="636"/>
      <c r="I25" s="636"/>
      <c r="J25" s="636"/>
      <c r="K25" s="636"/>
      <c r="L25" s="636"/>
      <c r="M25" s="636"/>
      <c r="N25" s="636"/>
    </row>
    <row r="26" spans="1:14" ht="66" customHeight="1">
      <c r="A26" s="5"/>
      <c r="C26" s="640" t="s">
        <v>1277</v>
      </c>
      <c r="D26" s="640"/>
      <c r="E26" s="640"/>
      <c r="F26" s="640"/>
      <c r="G26" s="640"/>
      <c r="H26" s="640"/>
      <c r="I26" s="640"/>
      <c r="J26" s="640"/>
      <c r="K26" s="640"/>
      <c r="L26" s="640"/>
      <c r="M26" s="640"/>
      <c r="N26" s="640"/>
    </row>
    <row r="27" spans="1:14" ht="24" customHeight="1">
      <c r="A27" s="5"/>
      <c r="C27" s="588"/>
      <c r="D27" s="588"/>
      <c r="E27" s="588"/>
      <c r="F27" s="588"/>
      <c r="G27" s="588"/>
      <c r="H27" s="588"/>
      <c r="I27" s="588"/>
      <c r="J27" s="588"/>
      <c r="K27" s="588"/>
      <c r="L27" s="588"/>
      <c r="M27" s="588"/>
      <c r="N27" s="588"/>
    </row>
    <row r="28" spans="1:14" ht="18.600000000000001" customHeight="1">
      <c r="C28" s="520" t="s">
        <v>1278</v>
      </c>
      <c r="D28" s="10"/>
      <c r="E28" s="10"/>
      <c r="F28" s="10"/>
      <c r="G28" s="10"/>
      <c r="H28" s="10"/>
      <c r="I28" s="10"/>
      <c r="J28" s="10"/>
      <c r="K28" s="10"/>
      <c r="L28" s="10"/>
      <c r="M28" s="10"/>
      <c r="N28" s="10"/>
    </row>
    <row r="29" spans="1:14" ht="18.600000000000001" customHeight="1"/>
    <row r="30" spans="1:14" ht="42.75" customHeight="1">
      <c r="A30" s="5"/>
      <c r="C30" s="636" t="s">
        <v>1279</v>
      </c>
      <c r="D30" s="636"/>
      <c r="E30" s="636"/>
      <c r="F30" s="636"/>
      <c r="G30" s="636"/>
      <c r="H30" s="636"/>
      <c r="I30" s="636"/>
      <c r="J30" s="636"/>
      <c r="K30" s="636"/>
      <c r="L30" s="636"/>
      <c r="M30" s="636"/>
      <c r="N30" s="636"/>
    </row>
    <row r="31" spans="1:14" ht="259.5" customHeight="1">
      <c r="C31" s="646" t="s">
        <v>1280</v>
      </c>
      <c r="D31" s="646"/>
      <c r="E31" s="646"/>
      <c r="F31" s="646"/>
      <c r="G31" s="646"/>
      <c r="H31" s="646"/>
      <c r="I31" s="646"/>
      <c r="J31" s="646"/>
      <c r="K31" s="646"/>
      <c r="L31" s="646"/>
      <c r="M31" s="646"/>
      <c r="N31" s="646"/>
    </row>
    <row r="32" spans="1:14" ht="378.75" customHeight="1">
      <c r="C32" s="646"/>
      <c r="D32" s="646"/>
      <c r="E32" s="646"/>
      <c r="F32" s="646"/>
      <c r="G32" s="646"/>
      <c r="H32" s="646"/>
      <c r="I32" s="646"/>
      <c r="J32" s="646"/>
      <c r="K32" s="646"/>
      <c r="L32" s="646"/>
      <c r="M32" s="646"/>
      <c r="N32" s="646"/>
    </row>
    <row r="33" spans="1:14" ht="18.600000000000001" customHeight="1">
      <c r="C33" s="794"/>
      <c r="D33" s="794"/>
      <c r="E33" s="794"/>
      <c r="F33" s="794"/>
      <c r="G33" s="794"/>
      <c r="H33" s="794"/>
      <c r="I33" s="794"/>
      <c r="J33" s="794"/>
      <c r="K33" s="794"/>
      <c r="L33" s="794"/>
      <c r="M33" s="794"/>
      <c r="N33" s="794"/>
    </row>
    <row r="34" spans="1:14" ht="18.600000000000001" customHeight="1">
      <c r="C34" s="520" t="s">
        <v>1281</v>
      </c>
      <c r="D34" s="10"/>
      <c r="E34" s="10"/>
      <c r="F34" s="10"/>
      <c r="G34" s="10"/>
      <c r="H34" s="10"/>
      <c r="I34" s="10"/>
      <c r="J34" s="10"/>
      <c r="K34" s="10"/>
      <c r="L34" s="10"/>
      <c r="M34" s="10"/>
      <c r="N34" s="10"/>
    </row>
    <row r="35" spans="1:14" ht="18.600000000000001" customHeight="1"/>
    <row r="36" spans="1:14" ht="42.75" customHeight="1">
      <c r="A36" s="5"/>
      <c r="C36" s="636" t="s">
        <v>1282</v>
      </c>
      <c r="D36" s="636"/>
      <c r="E36" s="636"/>
      <c r="F36" s="636"/>
      <c r="G36" s="636"/>
      <c r="H36" s="636"/>
      <c r="I36" s="636"/>
      <c r="J36" s="636"/>
      <c r="K36" s="636"/>
      <c r="L36" s="636"/>
      <c r="M36" s="636"/>
      <c r="N36" s="636"/>
    </row>
    <row r="37" spans="1:14" ht="189" customHeight="1">
      <c r="C37" s="801" t="s">
        <v>1283</v>
      </c>
      <c r="D37" s="801"/>
      <c r="E37" s="801"/>
      <c r="F37" s="801"/>
      <c r="G37" s="801"/>
      <c r="H37" s="801"/>
      <c r="I37" s="801"/>
      <c r="J37" s="801"/>
      <c r="K37" s="801"/>
      <c r="L37" s="801"/>
      <c r="M37" s="801"/>
      <c r="N37" s="801"/>
    </row>
    <row r="38" spans="1:14" ht="20.25" customHeight="1">
      <c r="C38" s="375"/>
      <c r="D38" s="375"/>
      <c r="E38" s="375"/>
      <c r="F38" s="375"/>
      <c r="G38" s="375"/>
      <c r="H38" s="375"/>
      <c r="I38" s="375"/>
      <c r="J38" s="375"/>
      <c r="K38" s="375"/>
      <c r="L38" s="375"/>
      <c r="M38" s="375"/>
      <c r="N38" s="375"/>
    </row>
    <row r="39" spans="1:14" ht="42" customHeight="1">
      <c r="A39" s="5"/>
      <c r="C39" s="636" t="s">
        <v>1284</v>
      </c>
      <c r="D39" s="636"/>
      <c r="E39" s="636"/>
      <c r="F39" s="636"/>
      <c r="G39" s="636"/>
      <c r="H39" s="636"/>
      <c r="I39" s="636"/>
      <c r="J39" s="636"/>
      <c r="K39" s="636"/>
      <c r="L39" s="636"/>
      <c r="M39" s="636"/>
      <c r="N39" s="636"/>
    </row>
    <row r="40" spans="1:14" ht="232.5" customHeight="1">
      <c r="C40" s="641" t="s">
        <v>1285</v>
      </c>
      <c r="D40" s="641"/>
      <c r="E40" s="641"/>
      <c r="F40" s="641"/>
      <c r="G40" s="641"/>
      <c r="H40" s="641"/>
      <c r="I40" s="641"/>
      <c r="J40" s="641"/>
      <c r="K40" s="641"/>
      <c r="L40" s="641"/>
      <c r="M40" s="641"/>
      <c r="N40" s="641"/>
    </row>
    <row r="41" spans="1:14" ht="25.5" customHeight="1">
      <c r="C41" s="375"/>
      <c r="D41" s="375"/>
      <c r="E41" s="375"/>
      <c r="F41" s="375"/>
      <c r="G41" s="375"/>
      <c r="H41" s="375"/>
      <c r="I41" s="375"/>
      <c r="J41" s="375"/>
      <c r="K41" s="375"/>
      <c r="L41" s="375"/>
      <c r="M41" s="375"/>
      <c r="N41" s="375"/>
    </row>
    <row r="42" spans="1:14" ht="18.600000000000001" customHeight="1">
      <c r="C42" s="520" t="s">
        <v>1286</v>
      </c>
      <c r="D42" s="10"/>
      <c r="E42" s="10"/>
      <c r="F42" s="10"/>
      <c r="G42" s="10"/>
      <c r="H42" s="10"/>
      <c r="I42" s="10"/>
      <c r="J42" s="10"/>
      <c r="K42" s="10"/>
      <c r="L42" s="10"/>
      <c r="M42" s="10"/>
      <c r="N42" s="10"/>
    </row>
    <row r="43" spans="1:14" ht="18.600000000000001" customHeight="1"/>
    <row r="44" spans="1:14" ht="18.600000000000001" customHeight="1">
      <c r="A44" s="5"/>
      <c r="C44" s="636" t="s">
        <v>1287</v>
      </c>
      <c r="D44" s="636"/>
      <c r="E44" s="636"/>
      <c r="F44" s="636"/>
      <c r="G44" s="636"/>
      <c r="H44" s="636"/>
      <c r="I44" s="636"/>
      <c r="J44" s="636"/>
      <c r="K44" s="636"/>
      <c r="L44" s="636"/>
      <c r="M44" s="636"/>
      <c r="N44" s="636"/>
    </row>
    <row r="45" spans="1:14" ht="297" customHeight="1">
      <c r="C45" s="646" t="s">
        <v>1288</v>
      </c>
      <c r="D45" s="646"/>
      <c r="E45" s="646"/>
      <c r="F45" s="646"/>
      <c r="G45" s="646"/>
      <c r="H45" s="646"/>
      <c r="I45" s="646"/>
      <c r="J45" s="646"/>
      <c r="K45" s="646"/>
      <c r="L45" s="646"/>
      <c r="M45" s="646"/>
      <c r="N45" s="646"/>
    </row>
    <row r="46" spans="1:14" ht="78" customHeight="1">
      <c r="C46" s="646"/>
      <c r="D46" s="646"/>
      <c r="E46" s="646"/>
      <c r="F46" s="646"/>
      <c r="G46" s="646"/>
      <c r="H46" s="646"/>
      <c r="I46" s="646"/>
      <c r="J46" s="646"/>
      <c r="K46" s="646"/>
      <c r="L46" s="646"/>
      <c r="M46" s="646"/>
      <c r="N46" s="646"/>
    </row>
    <row r="47" spans="1:14" ht="18.600000000000001" customHeight="1">
      <c r="C47" s="794"/>
      <c r="D47" s="794"/>
      <c r="E47" s="794"/>
      <c r="F47" s="794"/>
      <c r="G47" s="794"/>
      <c r="H47" s="794"/>
      <c r="I47" s="794"/>
      <c r="J47" s="794"/>
      <c r="K47" s="794"/>
      <c r="L47" s="794"/>
      <c r="M47" s="794"/>
      <c r="N47" s="794"/>
    </row>
    <row r="48" spans="1:14" ht="18.600000000000001" customHeight="1">
      <c r="C48" s="520" t="s">
        <v>1289</v>
      </c>
      <c r="D48" s="10"/>
      <c r="E48" s="10"/>
      <c r="F48" s="10"/>
      <c r="G48" s="10"/>
      <c r="H48" s="10"/>
      <c r="I48" s="10"/>
      <c r="J48" s="10"/>
      <c r="K48" s="10"/>
      <c r="L48" s="10"/>
      <c r="M48" s="10"/>
      <c r="N48" s="10"/>
    </row>
    <row r="49" spans="1:14" ht="18.600000000000001" customHeight="1"/>
    <row r="50" spans="1:14" ht="18.600000000000001" customHeight="1">
      <c r="A50" s="5"/>
      <c r="C50" s="636" t="s">
        <v>1290</v>
      </c>
      <c r="D50" s="636"/>
      <c r="E50" s="636"/>
      <c r="F50" s="636"/>
      <c r="G50" s="636"/>
      <c r="H50" s="636"/>
      <c r="I50" s="636"/>
      <c r="J50" s="636"/>
      <c r="K50" s="636"/>
      <c r="L50" s="636"/>
      <c r="M50" s="636"/>
      <c r="N50" s="636"/>
    </row>
    <row r="51" spans="1:14" ht="150.75" customHeight="1">
      <c r="C51" s="646" t="s">
        <v>1291</v>
      </c>
      <c r="D51" s="646"/>
      <c r="E51" s="646"/>
      <c r="F51" s="646"/>
      <c r="G51" s="646"/>
      <c r="H51" s="646"/>
      <c r="I51" s="646"/>
      <c r="J51" s="646"/>
      <c r="K51" s="646"/>
      <c r="L51" s="646"/>
      <c r="M51" s="646"/>
      <c r="N51" s="646"/>
    </row>
    <row r="52" spans="1:14" ht="21.75" customHeight="1">
      <c r="C52" s="794"/>
      <c r="D52" s="794"/>
      <c r="E52" s="794"/>
      <c r="F52" s="794"/>
      <c r="G52" s="794"/>
      <c r="H52" s="794"/>
      <c r="I52" s="794"/>
      <c r="J52" s="794"/>
      <c r="K52" s="794"/>
      <c r="L52" s="794"/>
      <c r="M52" s="794"/>
      <c r="N52" s="794"/>
    </row>
    <row r="53" spans="1:14" ht="33.75" customHeight="1">
      <c r="A53" s="5"/>
      <c r="C53" s="636" t="s">
        <v>1292</v>
      </c>
      <c r="D53" s="636"/>
      <c r="E53" s="636"/>
      <c r="F53" s="636"/>
      <c r="G53" s="636"/>
      <c r="H53" s="636"/>
      <c r="I53" s="636"/>
      <c r="J53" s="636"/>
      <c r="K53" s="636"/>
      <c r="L53" s="636"/>
      <c r="M53" s="636"/>
      <c r="N53" s="636"/>
    </row>
    <row r="54" spans="1:14" ht="165.75" customHeight="1">
      <c r="C54" s="649" t="s">
        <v>1293</v>
      </c>
      <c r="D54" s="649"/>
      <c r="E54" s="649"/>
      <c r="F54" s="649"/>
      <c r="G54" s="649"/>
      <c r="H54" s="649"/>
      <c r="I54" s="649"/>
      <c r="J54" s="649"/>
      <c r="K54" s="649"/>
      <c r="L54" s="649"/>
      <c r="M54" s="649"/>
      <c r="N54" s="649"/>
    </row>
    <row r="55" spans="1:14" ht="21.75" customHeight="1">
      <c r="C55" s="589"/>
      <c r="D55" s="589"/>
      <c r="E55" s="589"/>
      <c r="F55" s="589"/>
      <c r="G55" s="589"/>
      <c r="H55" s="589"/>
      <c r="I55" s="589"/>
      <c r="J55" s="589"/>
      <c r="K55" s="589"/>
      <c r="L55" s="589"/>
      <c r="M55" s="589"/>
      <c r="N55" s="589"/>
    </row>
    <row r="56" spans="1:14" ht="18.600000000000001" customHeight="1">
      <c r="C56" s="520" t="s">
        <v>1294</v>
      </c>
      <c r="D56" s="10"/>
      <c r="E56" s="10"/>
      <c r="F56" s="10"/>
      <c r="G56" s="10"/>
      <c r="H56" s="10"/>
      <c r="I56" s="10"/>
      <c r="J56" s="10"/>
      <c r="K56" s="10"/>
      <c r="L56" s="10"/>
      <c r="M56" s="10"/>
      <c r="N56" s="10"/>
    </row>
    <row r="57" spans="1:14" ht="18.600000000000001" customHeight="1"/>
    <row r="58" spans="1:14" ht="42" customHeight="1">
      <c r="A58" s="5"/>
      <c r="C58" s="636" t="s">
        <v>1295</v>
      </c>
      <c r="D58" s="636"/>
      <c r="E58" s="636"/>
      <c r="F58" s="636"/>
      <c r="G58" s="636"/>
      <c r="H58" s="636"/>
      <c r="I58" s="636"/>
      <c r="J58" s="636"/>
      <c r="K58" s="636"/>
      <c r="L58" s="636"/>
      <c r="M58" s="636"/>
      <c r="N58" s="636"/>
    </row>
    <row r="59" spans="1:14" ht="324" customHeight="1">
      <c r="C59" s="646" t="s">
        <v>1296</v>
      </c>
      <c r="D59" s="646"/>
      <c r="E59" s="646"/>
      <c r="F59" s="646"/>
      <c r="G59" s="646"/>
      <c r="H59" s="646"/>
      <c r="I59" s="646"/>
      <c r="J59" s="646"/>
      <c r="K59" s="646"/>
      <c r="L59" s="646"/>
      <c r="M59" s="646"/>
      <c r="N59" s="646"/>
    </row>
    <row r="60" spans="1:14" ht="14.45" customHeight="1">
      <c r="C60" s="646"/>
      <c r="D60" s="646"/>
      <c r="E60" s="646"/>
      <c r="F60" s="646"/>
      <c r="G60" s="646"/>
      <c r="H60" s="646"/>
      <c r="I60" s="646"/>
      <c r="J60" s="646"/>
      <c r="K60" s="646"/>
      <c r="L60" s="646"/>
      <c r="M60" s="646"/>
      <c r="N60" s="646"/>
    </row>
    <row r="61" spans="1:14" ht="18.600000000000001" customHeight="1">
      <c r="C61" s="794"/>
      <c r="D61" s="794"/>
      <c r="E61" s="794"/>
      <c r="F61" s="794"/>
      <c r="G61" s="794"/>
      <c r="H61" s="794"/>
      <c r="I61" s="794"/>
      <c r="J61" s="794"/>
      <c r="K61" s="794"/>
      <c r="L61" s="794"/>
      <c r="M61" s="794"/>
      <c r="N61" s="794"/>
    </row>
    <row r="62" spans="1:14" ht="18.600000000000001" customHeight="1">
      <c r="C62" s="520" t="s">
        <v>1297</v>
      </c>
      <c r="D62" s="10"/>
      <c r="E62" s="10"/>
      <c r="F62" s="10"/>
      <c r="G62" s="10"/>
      <c r="H62" s="10"/>
      <c r="I62" s="10"/>
      <c r="J62" s="10"/>
      <c r="K62" s="10"/>
      <c r="L62" s="10"/>
      <c r="M62" s="10"/>
      <c r="N62" s="10"/>
    </row>
    <row r="63" spans="1:14" ht="18.600000000000001" customHeight="1"/>
    <row r="64" spans="1:14" ht="21" customHeight="1">
      <c r="A64" s="5"/>
      <c r="C64" s="636" t="s">
        <v>1298</v>
      </c>
      <c r="D64" s="636"/>
      <c r="E64" s="636"/>
      <c r="F64" s="636"/>
      <c r="G64" s="636"/>
      <c r="H64" s="636"/>
      <c r="I64" s="636"/>
      <c r="J64" s="636"/>
      <c r="K64" s="636"/>
      <c r="L64" s="636"/>
      <c r="M64" s="636"/>
      <c r="N64" s="636"/>
    </row>
    <row r="65" spans="1:17" ht="44.25" customHeight="1">
      <c r="C65" s="641" t="s">
        <v>1299</v>
      </c>
      <c r="D65" s="641"/>
      <c r="E65" s="641"/>
      <c r="F65" s="641"/>
      <c r="G65" s="641"/>
      <c r="H65" s="641"/>
      <c r="I65" s="641"/>
      <c r="J65" s="641"/>
      <c r="K65" s="641"/>
      <c r="L65" s="641"/>
      <c r="M65" s="641"/>
      <c r="N65" s="641"/>
    </row>
    <row r="66" spans="1:17" ht="13.5" customHeight="1">
      <c r="C66" s="794"/>
      <c r="D66" s="794"/>
      <c r="E66" s="794"/>
      <c r="F66" s="794"/>
      <c r="G66" s="794"/>
      <c r="H66" s="794"/>
      <c r="I66" s="794"/>
      <c r="J66" s="794"/>
      <c r="K66" s="794"/>
      <c r="L66" s="794"/>
      <c r="M66" s="794"/>
      <c r="N66" s="794"/>
    </row>
    <row r="67" spans="1:17" ht="18.600000000000001" customHeight="1">
      <c r="A67" s="5"/>
      <c r="C67" s="636" t="s">
        <v>1300</v>
      </c>
      <c r="D67" s="636"/>
      <c r="E67" s="636"/>
      <c r="F67" s="636"/>
      <c r="G67" s="636"/>
      <c r="H67" s="636"/>
      <c r="I67" s="636"/>
      <c r="J67" s="636"/>
      <c r="K67" s="636"/>
      <c r="L67" s="636"/>
      <c r="M67" s="636"/>
      <c r="N67" s="636"/>
    </row>
    <row r="68" spans="1:17" ht="30" customHeight="1">
      <c r="A68" s="5"/>
      <c r="C68" s="646" t="s">
        <v>1301</v>
      </c>
      <c r="D68" s="646"/>
      <c r="E68" s="646"/>
      <c r="F68" s="646"/>
      <c r="G68" s="646"/>
      <c r="H68" s="646"/>
      <c r="I68" s="646"/>
      <c r="J68" s="646"/>
      <c r="K68" s="646"/>
      <c r="L68" s="646"/>
      <c r="M68" s="646"/>
      <c r="N68" s="646"/>
    </row>
    <row r="69" spans="1:17" ht="18.600000000000001" customHeight="1">
      <c r="A69" s="5"/>
      <c r="C69" s="159"/>
      <c r="D69" s="159"/>
      <c r="E69" s="159"/>
      <c r="F69" s="159"/>
      <c r="G69" s="159"/>
      <c r="H69" s="159"/>
      <c r="I69" s="159"/>
      <c r="J69" s="159"/>
      <c r="K69" s="159"/>
      <c r="L69" s="159"/>
      <c r="M69" s="159"/>
      <c r="N69" s="159"/>
    </row>
    <row r="70" spans="1:17" ht="18.600000000000001" customHeight="1">
      <c r="A70" s="5"/>
      <c r="C70" s="636" t="s">
        <v>1302</v>
      </c>
      <c r="D70" s="636"/>
      <c r="E70" s="636"/>
      <c r="F70" s="636"/>
      <c r="G70" s="636"/>
      <c r="H70" s="636"/>
      <c r="I70" s="636"/>
      <c r="J70" s="636"/>
      <c r="K70" s="636"/>
      <c r="L70" s="636"/>
      <c r="M70" s="636"/>
      <c r="N70" s="636"/>
    </row>
    <row r="71" spans="1:17" ht="52.5" customHeight="1">
      <c r="A71" s="5"/>
      <c r="C71" s="646" t="s">
        <v>1303</v>
      </c>
      <c r="D71" s="646"/>
      <c r="E71" s="646"/>
      <c r="F71" s="646"/>
      <c r="G71" s="646"/>
      <c r="H71" s="646"/>
      <c r="I71" s="646"/>
      <c r="J71" s="646"/>
      <c r="K71" s="646"/>
      <c r="L71" s="646"/>
      <c r="M71" s="646"/>
      <c r="N71" s="646"/>
    </row>
    <row r="72" spans="1:17" ht="18.600000000000001" customHeight="1">
      <c r="A72" s="5"/>
      <c r="C72" s="159"/>
      <c r="D72" s="159"/>
      <c r="E72" s="159"/>
      <c r="F72" s="159"/>
      <c r="G72" s="159"/>
      <c r="H72" s="159"/>
      <c r="I72" s="159"/>
      <c r="J72" s="159"/>
      <c r="K72" s="159"/>
      <c r="L72" s="159"/>
      <c r="M72" s="159"/>
      <c r="N72" s="159"/>
    </row>
    <row r="73" spans="1:17" ht="18.600000000000001" customHeight="1">
      <c r="C73" s="520" t="s">
        <v>1304</v>
      </c>
      <c r="D73" s="10"/>
      <c r="E73" s="10"/>
      <c r="F73" s="10"/>
      <c r="G73" s="10"/>
      <c r="H73" s="10"/>
      <c r="I73" s="10"/>
      <c r="J73" s="10"/>
      <c r="K73" s="10"/>
      <c r="L73" s="10"/>
      <c r="M73" s="10"/>
      <c r="N73" s="10"/>
    </row>
    <row r="74" spans="1:17" ht="18.600000000000001" customHeight="1"/>
    <row r="75" spans="1:17" ht="18.600000000000001" customHeight="1" thickBot="1">
      <c r="C75" s="645" t="s">
        <v>1305</v>
      </c>
      <c r="D75" s="645"/>
      <c r="E75" s="645"/>
      <c r="F75" s="645"/>
      <c r="G75" s="645"/>
      <c r="H75" s="76">
        <v>2019</v>
      </c>
      <c r="I75" s="76">
        <v>2020</v>
      </c>
      <c r="J75" s="76">
        <v>2021</v>
      </c>
      <c r="K75" s="76">
        <v>2022</v>
      </c>
      <c r="L75" s="76">
        <v>2023</v>
      </c>
      <c r="M75" s="76">
        <v>2024</v>
      </c>
      <c r="N75" s="76">
        <v>2025</v>
      </c>
    </row>
    <row r="76" spans="1:17" ht="36.6" customHeight="1">
      <c r="C76" s="507" t="s">
        <v>1306</v>
      </c>
      <c r="D76" s="531"/>
      <c r="E76" s="531"/>
      <c r="F76" s="531"/>
      <c r="G76" s="531"/>
      <c r="H76" s="118">
        <v>17117253</v>
      </c>
      <c r="I76" s="118">
        <v>16136552</v>
      </c>
      <c r="J76" s="118">
        <v>16187072</v>
      </c>
      <c r="K76" s="118" t="s">
        <v>1307</v>
      </c>
      <c r="L76" s="118">
        <v>17971383</v>
      </c>
      <c r="M76" s="118" t="s">
        <v>1308</v>
      </c>
      <c r="N76" s="118">
        <v>16955483</v>
      </c>
      <c r="O76" s="365"/>
    </row>
    <row r="77" spans="1:17" ht="36.6" customHeight="1">
      <c r="C77" s="507" t="s">
        <v>1309</v>
      </c>
      <c r="D77" s="531"/>
      <c r="E77" s="531"/>
      <c r="F77" s="531"/>
      <c r="G77" s="531"/>
      <c r="H77" s="118">
        <v>0</v>
      </c>
      <c r="I77" s="118">
        <v>0</v>
      </c>
      <c r="J77" s="118">
        <v>0</v>
      </c>
      <c r="K77" s="118">
        <v>0</v>
      </c>
      <c r="L77" s="118">
        <v>0</v>
      </c>
      <c r="M77" s="118">
        <v>0</v>
      </c>
      <c r="N77" s="118">
        <v>0</v>
      </c>
    </row>
    <row r="78" spans="1:17" ht="36.6" customHeight="1">
      <c r="C78" s="507" t="s">
        <v>1310</v>
      </c>
      <c r="D78" s="531"/>
      <c r="E78" s="531"/>
      <c r="F78" s="531"/>
      <c r="G78" s="531"/>
      <c r="H78" s="118">
        <v>0</v>
      </c>
      <c r="I78" s="118">
        <v>0</v>
      </c>
      <c r="J78" s="118">
        <v>0</v>
      </c>
      <c r="K78" s="118">
        <v>0</v>
      </c>
      <c r="L78" s="118">
        <v>0</v>
      </c>
      <c r="M78" s="118">
        <v>0</v>
      </c>
      <c r="N78" s="118">
        <v>0</v>
      </c>
    </row>
    <row r="79" spans="1:17" ht="51" customHeight="1">
      <c r="C79" s="796" t="s">
        <v>1311</v>
      </c>
      <c r="D79" s="796"/>
      <c r="E79" s="796"/>
      <c r="F79" s="796"/>
      <c r="G79" s="796"/>
      <c r="H79" s="118">
        <v>5</v>
      </c>
      <c r="I79" s="118">
        <v>4</v>
      </c>
      <c r="J79" s="118">
        <v>3</v>
      </c>
      <c r="K79" s="118">
        <v>7</v>
      </c>
      <c r="L79" s="118">
        <v>9</v>
      </c>
      <c r="M79" s="118">
        <v>8</v>
      </c>
      <c r="N79" s="118">
        <v>6</v>
      </c>
      <c r="O79" s="367"/>
      <c r="P79" s="367"/>
    </row>
    <row r="80" spans="1:17" ht="51" customHeight="1">
      <c r="C80" s="796" t="s">
        <v>1312</v>
      </c>
      <c r="D80" s="796"/>
      <c r="E80" s="796"/>
      <c r="F80" s="796"/>
      <c r="G80" s="796"/>
      <c r="H80" s="169">
        <v>0.29210294432173201</v>
      </c>
      <c r="I80" s="169">
        <v>0.24788443032935414</v>
      </c>
      <c r="J80" s="169">
        <v>0.18533308556359049</v>
      </c>
      <c r="K80" s="169">
        <v>0.39</v>
      </c>
      <c r="L80" s="169">
        <v>0.5</v>
      </c>
      <c r="M80" s="169" t="s">
        <v>1313</v>
      </c>
      <c r="N80" s="169">
        <v>0.35</v>
      </c>
      <c r="O80" s="364"/>
      <c r="P80" s="369"/>
      <c r="Q80" s="366"/>
    </row>
    <row r="81" spans="3:15" ht="51" customHeight="1">
      <c r="C81" s="796" t="s">
        <v>1314</v>
      </c>
      <c r="D81" s="796"/>
      <c r="E81" s="796"/>
      <c r="F81" s="796"/>
      <c r="G81" s="796"/>
      <c r="H81" s="118">
        <v>12</v>
      </c>
      <c r="I81" s="118">
        <v>13</v>
      </c>
      <c r="J81" s="118">
        <v>9</v>
      </c>
      <c r="K81" s="118">
        <v>15</v>
      </c>
      <c r="L81" s="118">
        <v>18</v>
      </c>
      <c r="M81" s="118">
        <v>17</v>
      </c>
      <c r="N81" s="118">
        <v>15</v>
      </c>
    </row>
    <row r="82" spans="3:15" ht="51" customHeight="1">
      <c r="C82" s="796" t="s">
        <v>1315</v>
      </c>
      <c r="D82" s="796"/>
      <c r="E82" s="796"/>
      <c r="F82" s="796"/>
      <c r="G82" s="796"/>
      <c r="H82" s="169">
        <v>0.70104706637215686</v>
      </c>
      <c r="I82" s="169">
        <v>0.80562439857040091</v>
      </c>
      <c r="J82" s="169">
        <v>0.55599925669077144</v>
      </c>
      <c r="K82" s="169">
        <v>0.84</v>
      </c>
      <c r="L82" s="169">
        <v>1</v>
      </c>
      <c r="M82" s="169">
        <v>0.99</v>
      </c>
      <c r="N82" s="169">
        <v>0.88</v>
      </c>
    </row>
    <row r="83" spans="3:15" ht="26.25" customHeight="1">
      <c r="C83" s="163" t="s">
        <v>1316</v>
      </c>
    </row>
    <row r="84" spans="3:15" ht="18.600000000000001" customHeight="1">
      <c r="C84" s="163"/>
    </row>
    <row r="85" spans="3:15" ht="18.600000000000001" customHeight="1" thickBot="1">
      <c r="C85" s="645" t="s">
        <v>1317</v>
      </c>
      <c r="D85" s="645"/>
      <c r="E85" s="645"/>
      <c r="F85" s="645"/>
      <c r="G85" s="645"/>
      <c r="H85" s="76">
        <v>2019</v>
      </c>
      <c r="I85" s="76">
        <v>2020</v>
      </c>
      <c r="J85" s="76">
        <v>2021</v>
      </c>
      <c r="K85" s="76">
        <v>2022</v>
      </c>
      <c r="L85" s="76">
        <v>2023</v>
      </c>
      <c r="M85" s="76">
        <v>2024</v>
      </c>
      <c r="N85" s="76">
        <v>2025</v>
      </c>
    </row>
    <row r="86" spans="3:15" ht="36.6" customHeight="1">
      <c r="C86" s="507" t="s">
        <v>1306</v>
      </c>
      <c r="D86" s="531"/>
      <c r="E86" s="531"/>
      <c r="F86" s="531"/>
      <c r="G86" s="531"/>
      <c r="H86" s="118">
        <v>30986736</v>
      </c>
      <c r="I86" s="118">
        <v>24988785</v>
      </c>
      <c r="J86" s="118">
        <v>37460045</v>
      </c>
      <c r="K86" s="118">
        <v>42188834</v>
      </c>
      <c r="L86" s="118">
        <v>38657444</v>
      </c>
      <c r="M86" s="118">
        <v>32139069</v>
      </c>
      <c r="N86" s="118">
        <v>34132934</v>
      </c>
    </row>
    <row r="87" spans="3:15" ht="36.6" customHeight="1">
      <c r="C87" s="507" t="s">
        <v>1309</v>
      </c>
      <c r="D87" s="531"/>
      <c r="E87" s="531"/>
      <c r="F87" s="531"/>
      <c r="G87" s="531"/>
      <c r="H87" s="118">
        <v>0</v>
      </c>
      <c r="I87" s="118">
        <v>1</v>
      </c>
      <c r="J87" s="118">
        <v>0</v>
      </c>
      <c r="K87" s="118">
        <v>0</v>
      </c>
      <c r="L87" s="118">
        <v>2</v>
      </c>
      <c r="M87" s="118">
        <v>0</v>
      </c>
      <c r="N87" s="118">
        <v>0</v>
      </c>
    </row>
    <row r="88" spans="3:15" ht="36.6" customHeight="1">
      <c r="C88" s="507" t="s">
        <v>1310</v>
      </c>
      <c r="D88" s="531"/>
      <c r="E88" s="531"/>
      <c r="F88" s="531"/>
      <c r="G88" s="531"/>
      <c r="H88" s="118">
        <v>0</v>
      </c>
      <c r="I88" s="118">
        <v>4.002E-2</v>
      </c>
      <c r="J88" s="118">
        <v>0</v>
      </c>
      <c r="K88" s="118">
        <v>0</v>
      </c>
      <c r="L88" s="210">
        <v>0.5</v>
      </c>
      <c r="M88" s="118">
        <v>0</v>
      </c>
      <c r="N88" s="118">
        <v>0</v>
      </c>
    </row>
    <row r="89" spans="3:15" ht="50.1" customHeight="1">
      <c r="C89" s="796" t="s">
        <v>1311</v>
      </c>
      <c r="D89" s="796"/>
      <c r="E89" s="796"/>
      <c r="F89" s="796"/>
      <c r="G89" s="796"/>
      <c r="H89" s="118">
        <v>14</v>
      </c>
      <c r="I89" s="118">
        <v>2</v>
      </c>
      <c r="J89" s="118">
        <v>16</v>
      </c>
      <c r="K89" s="118">
        <v>11</v>
      </c>
      <c r="L89" s="118">
        <v>10</v>
      </c>
      <c r="M89" s="118">
        <v>6</v>
      </c>
      <c r="N89" s="118">
        <v>8</v>
      </c>
    </row>
    <row r="90" spans="3:15" ht="50.1" customHeight="1">
      <c r="C90" s="796" t="s">
        <v>1312</v>
      </c>
      <c r="D90" s="796"/>
      <c r="E90" s="796"/>
      <c r="F90" s="796"/>
      <c r="G90" s="796"/>
      <c r="H90" s="169">
        <v>0.45180621798952947</v>
      </c>
      <c r="I90" s="169">
        <v>8.0035904106582206E-2</v>
      </c>
      <c r="J90" s="169">
        <v>0.42712175065459745</v>
      </c>
      <c r="K90" s="169">
        <v>0.26</v>
      </c>
      <c r="L90" s="169">
        <v>0.26</v>
      </c>
      <c r="M90" s="169">
        <v>0.19</v>
      </c>
      <c r="N90" s="169">
        <v>0.23</v>
      </c>
      <c r="O90" s="368"/>
    </row>
    <row r="91" spans="3:15" ht="50.1" customHeight="1">
      <c r="C91" s="796" t="s">
        <v>1314</v>
      </c>
      <c r="D91" s="796"/>
      <c r="E91" s="796"/>
      <c r="F91" s="796"/>
      <c r="G91" s="796"/>
      <c r="H91" s="118">
        <v>51</v>
      </c>
      <c r="I91" s="118">
        <v>26</v>
      </c>
      <c r="J91" s="118">
        <v>37</v>
      </c>
      <c r="K91" s="118">
        <v>36</v>
      </c>
      <c r="L91" s="118">
        <v>43</v>
      </c>
      <c r="M91" s="118">
        <v>28</v>
      </c>
      <c r="N91" s="118">
        <v>26</v>
      </c>
      <c r="O91" s="118"/>
    </row>
    <row r="92" spans="3:15" ht="50.1" customHeight="1">
      <c r="C92" s="796" t="s">
        <v>1315</v>
      </c>
      <c r="D92" s="796"/>
      <c r="E92" s="796"/>
      <c r="F92" s="796"/>
      <c r="G92" s="796"/>
      <c r="H92" s="169">
        <v>1.6458655083904286</v>
      </c>
      <c r="I92" s="169">
        <v>1.0404667533855687</v>
      </c>
      <c r="J92" s="169">
        <v>0.98771904838875646</v>
      </c>
      <c r="K92" s="169">
        <v>0.85</v>
      </c>
      <c r="L92" s="169">
        <v>1.1100000000000001</v>
      </c>
      <c r="M92" s="169">
        <v>0.87</v>
      </c>
      <c r="N92" s="169">
        <v>0.76</v>
      </c>
      <c r="O92" s="370"/>
    </row>
    <row r="93" spans="3:15" ht="25.5" customHeight="1">
      <c r="C93" s="163" t="s">
        <v>1316</v>
      </c>
    </row>
    <row r="94" spans="3:15" ht="18.600000000000001" customHeight="1"/>
    <row r="95" spans="3:15" ht="18.600000000000001" customHeight="1" thickBot="1">
      <c r="C95" s="645" t="s">
        <v>1318</v>
      </c>
      <c r="D95" s="645"/>
      <c r="E95" s="645"/>
      <c r="F95" s="645"/>
      <c r="G95" s="645"/>
      <c r="H95" s="645"/>
      <c r="I95" s="645"/>
      <c r="J95" s="645"/>
      <c r="K95" s="645"/>
      <c r="L95" s="76"/>
      <c r="M95" s="76"/>
      <c r="N95" s="76"/>
    </row>
    <row r="96" spans="3:15" ht="83.1" customHeight="1">
      <c r="C96" s="729" t="s">
        <v>1319</v>
      </c>
      <c r="D96" s="729"/>
      <c r="E96" s="729"/>
      <c r="F96" s="729"/>
      <c r="G96" s="729"/>
      <c r="H96" s="729"/>
      <c r="I96" s="729"/>
      <c r="J96" s="729"/>
      <c r="K96" s="729"/>
      <c r="L96" s="729"/>
      <c r="M96" s="729"/>
      <c r="N96" s="729"/>
    </row>
    <row r="97" spans="3:14" ht="18.600000000000001" customHeight="1"/>
    <row r="98" spans="3:14" ht="18.600000000000001" customHeight="1" thickBot="1">
      <c r="C98" s="645" t="s">
        <v>1320</v>
      </c>
      <c r="D98" s="645"/>
      <c r="E98" s="645"/>
      <c r="F98" s="645"/>
      <c r="G98" s="645"/>
      <c r="H98" s="645"/>
      <c r="I98" s="645"/>
      <c r="J98" s="645"/>
      <c r="K98" s="645"/>
      <c r="L98" s="645"/>
      <c r="M98" s="645"/>
      <c r="N98" s="76"/>
    </row>
    <row r="99" spans="3:14" ht="74.45" customHeight="1">
      <c r="C99" s="729" t="s">
        <v>1321</v>
      </c>
      <c r="D99" s="729"/>
      <c r="E99" s="729"/>
      <c r="F99" s="729"/>
      <c r="G99" s="729"/>
      <c r="H99" s="729"/>
      <c r="I99" s="729"/>
      <c r="J99" s="729"/>
      <c r="K99" s="729"/>
      <c r="L99" s="729"/>
      <c r="M99" s="729"/>
      <c r="N99" s="729"/>
    </row>
    <row r="100" spans="3:14" ht="18.600000000000001" customHeight="1"/>
    <row r="101" spans="3:14" ht="18.600000000000001" customHeight="1" thickBot="1">
      <c r="C101" s="645" t="s">
        <v>1322</v>
      </c>
      <c r="D101" s="645"/>
      <c r="E101" s="645"/>
      <c r="F101" s="645"/>
      <c r="G101" s="645"/>
      <c r="H101" s="645"/>
      <c r="I101" s="645"/>
      <c r="J101" s="645"/>
      <c r="K101" s="645"/>
      <c r="L101" s="76"/>
      <c r="M101" s="76"/>
      <c r="N101" s="76"/>
    </row>
    <row r="102" spans="3:14" ht="49.5" customHeight="1">
      <c r="C102" s="729" t="s">
        <v>1323</v>
      </c>
      <c r="D102" s="729"/>
      <c r="E102" s="729"/>
      <c r="F102" s="729"/>
      <c r="G102" s="729"/>
      <c r="H102" s="729"/>
      <c r="I102" s="729"/>
      <c r="J102" s="729"/>
      <c r="K102" s="729"/>
      <c r="L102" s="729"/>
      <c r="M102" s="729"/>
      <c r="N102" s="729"/>
    </row>
    <row r="104" spans="3:14" ht="18.600000000000001" customHeight="1" thickBot="1">
      <c r="C104" s="645" t="s">
        <v>1324</v>
      </c>
      <c r="D104" s="645"/>
      <c r="E104" s="645"/>
      <c r="F104" s="645"/>
      <c r="G104" s="645"/>
      <c r="H104" s="645"/>
      <c r="I104" s="645"/>
      <c r="J104" s="645"/>
      <c r="K104" s="645"/>
      <c r="L104" s="645"/>
      <c r="M104" s="645"/>
      <c r="N104" s="76"/>
    </row>
    <row r="105" spans="3:14" ht="18.600000000000001" customHeight="1">
      <c r="C105" s="798" t="s">
        <v>1325</v>
      </c>
      <c r="D105" s="798"/>
      <c r="E105" s="798"/>
      <c r="F105" s="798"/>
      <c r="G105" s="798"/>
      <c r="H105" s="798"/>
      <c r="I105" s="798"/>
      <c r="J105" s="798"/>
      <c r="K105" s="798"/>
      <c r="L105" s="798"/>
      <c r="M105" s="798"/>
    </row>
    <row r="106" spans="3:14" ht="18.600000000000001" customHeight="1"/>
    <row r="107" spans="3:14" ht="18.600000000000001" customHeight="1" thickBot="1">
      <c r="C107" s="645" t="s">
        <v>1326</v>
      </c>
      <c r="D107" s="645"/>
      <c r="E107" s="645"/>
      <c r="F107" s="645"/>
      <c r="G107" s="645"/>
      <c r="H107" s="645"/>
      <c r="I107" s="645"/>
      <c r="J107" s="645"/>
      <c r="K107" s="645"/>
      <c r="L107" s="645"/>
      <c r="M107" s="645"/>
      <c r="N107" s="76"/>
    </row>
    <row r="108" spans="3:14" ht="18.600000000000001" customHeight="1">
      <c r="C108" s="800" t="s">
        <v>1327</v>
      </c>
      <c r="D108" s="800"/>
      <c r="E108" s="800"/>
      <c r="F108" s="800"/>
      <c r="G108" s="800"/>
      <c r="H108" s="800"/>
      <c r="I108" s="800"/>
      <c r="J108" s="800"/>
      <c r="K108" s="800"/>
      <c r="L108" s="800"/>
      <c r="M108" s="800"/>
      <c r="N108" s="800"/>
    </row>
    <row r="109" spans="3:14" ht="18.600000000000001">
      <c r="C109" s="799"/>
      <c r="D109" s="799"/>
      <c r="E109" s="799"/>
      <c r="F109" s="799"/>
      <c r="G109" s="799"/>
      <c r="H109" s="799"/>
      <c r="I109" s="799"/>
      <c r="J109" s="799"/>
      <c r="K109" s="799"/>
      <c r="L109" s="799"/>
      <c r="M109" s="799"/>
    </row>
    <row r="110" spans="3:14" ht="18.600000000000001" customHeight="1"/>
    <row r="111" spans="3:14" ht="18.600000000000001" customHeight="1">
      <c r="C111" s="520" t="s">
        <v>1328</v>
      </c>
      <c r="D111" s="10"/>
      <c r="E111" s="10"/>
      <c r="F111" s="10"/>
      <c r="G111" s="10"/>
      <c r="H111" s="10"/>
      <c r="I111" s="10"/>
      <c r="J111" s="10"/>
      <c r="K111" s="10"/>
      <c r="L111" s="10"/>
      <c r="M111" s="10"/>
      <c r="N111" s="10"/>
    </row>
    <row r="112" spans="3:14" ht="18.600000000000001" customHeight="1"/>
    <row r="113" spans="3:14" ht="18.600000000000001" customHeight="1" thickBot="1">
      <c r="C113" s="645" t="s">
        <v>1329</v>
      </c>
      <c r="D113" s="645"/>
      <c r="E113" s="645"/>
      <c r="F113" s="645"/>
      <c r="G113" s="645"/>
      <c r="H113" s="76">
        <v>2019</v>
      </c>
      <c r="I113" s="76">
        <v>2020</v>
      </c>
      <c r="J113" s="76">
        <v>2021</v>
      </c>
      <c r="K113" s="76">
        <v>2022</v>
      </c>
      <c r="L113" s="76">
        <v>2023</v>
      </c>
      <c r="M113" s="76">
        <v>2024</v>
      </c>
      <c r="N113" s="76">
        <v>2025</v>
      </c>
    </row>
    <row r="114" spans="3:14" ht="42" customHeight="1">
      <c r="C114" s="797" t="s">
        <v>1330</v>
      </c>
      <c r="D114" s="797"/>
      <c r="E114" s="797"/>
      <c r="F114" s="797"/>
      <c r="G114" s="797"/>
      <c r="H114" s="167">
        <v>0</v>
      </c>
      <c r="I114" s="167">
        <v>0</v>
      </c>
      <c r="J114" s="167">
        <v>0</v>
      </c>
      <c r="K114" s="167">
        <v>0</v>
      </c>
      <c r="L114" s="167">
        <v>0</v>
      </c>
      <c r="M114" s="167">
        <v>0</v>
      </c>
      <c r="N114" s="167">
        <v>0</v>
      </c>
    </row>
    <row r="115" spans="3:14" ht="48.95" customHeight="1">
      <c r="C115" s="796" t="s">
        <v>1331</v>
      </c>
      <c r="D115" s="796"/>
      <c r="E115" s="796"/>
      <c r="F115" s="796"/>
      <c r="G115" s="796"/>
      <c r="H115" s="167">
        <v>6</v>
      </c>
      <c r="I115" s="167">
        <v>1</v>
      </c>
      <c r="J115" s="167">
        <v>36</v>
      </c>
      <c r="K115" s="167">
        <v>5</v>
      </c>
      <c r="L115" s="167">
        <v>2</v>
      </c>
      <c r="M115" s="167">
        <v>0</v>
      </c>
      <c r="N115" s="167">
        <v>0</v>
      </c>
    </row>
    <row r="116" spans="3:14" ht="18.600000000000001" customHeight="1"/>
    <row r="117" spans="3:14" ht="18.600000000000001" customHeight="1" thickBot="1">
      <c r="C117" s="645" t="s">
        <v>1332</v>
      </c>
      <c r="D117" s="645"/>
      <c r="E117" s="645"/>
      <c r="F117" s="645"/>
      <c r="G117" s="645"/>
      <c r="H117" s="645"/>
      <c r="I117" s="645"/>
      <c r="J117" s="645"/>
      <c r="K117" s="645"/>
      <c r="L117" s="76"/>
      <c r="M117" s="76"/>
      <c r="N117" s="76"/>
    </row>
    <row r="118" spans="3:14" ht="42.75" customHeight="1">
      <c r="C118" s="771" t="s">
        <v>1333</v>
      </c>
      <c r="D118" s="771"/>
      <c r="E118" s="771"/>
      <c r="F118" s="771"/>
      <c r="G118" s="771"/>
      <c r="H118" s="771"/>
      <c r="I118" s="771"/>
      <c r="J118" s="771"/>
      <c r="K118" s="771"/>
      <c r="L118" s="771"/>
      <c r="M118" s="771"/>
      <c r="N118" s="771"/>
    </row>
    <row r="119" spans="3:14" ht="17.25" customHeight="1"/>
    <row r="120" spans="3:14" ht="18.600000000000001" customHeight="1" thickBot="1">
      <c r="C120" s="793" t="s">
        <v>1334</v>
      </c>
      <c r="D120" s="793"/>
      <c r="E120" s="793"/>
      <c r="F120" s="793"/>
      <c r="G120" s="793"/>
      <c r="H120" s="793"/>
      <c r="I120" s="793"/>
      <c r="J120" s="793"/>
      <c r="K120" s="793"/>
      <c r="L120" s="793"/>
      <c r="M120" s="793"/>
      <c r="N120" s="76"/>
    </row>
    <row r="121" spans="3:14" ht="40.5" customHeight="1">
      <c r="C121" s="771" t="s">
        <v>1333</v>
      </c>
      <c r="D121" s="771"/>
      <c r="E121" s="771"/>
      <c r="F121" s="771"/>
      <c r="G121" s="771"/>
      <c r="H121" s="771"/>
      <c r="I121" s="771"/>
      <c r="J121" s="771"/>
      <c r="K121" s="771"/>
      <c r="L121" s="771"/>
      <c r="M121" s="771"/>
      <c r="N121" s="771"/>
    </row>
    <row r="122" spans="3:14" ht="18.600000000000001" customHeight="1"/>
    <row r="123" spans="3:14" ht="18.600000000000001" customHeight="1" thickBot="1">
      <c r="C123" s="645" t="s">
        <v>1335</v>
      </c>
      <c r="D123" s="645"/>
      <c r="E123" s="645"/>
      <c r="F123" s="645"/>
      <c r="G123" s="645"/>
      <c r="H123" s="645"/>
      <c r="I123" s="645"/>
      <c r="J123" s="645"/>
      <c r="K123" s="645"/>
      <c r="L123" s="645"/>
      <c r="M123" s="645"/>
      <c r="N123" s="76"/>
    </row>
    <row r="124" spans="3:14" ht="41.25" customHeight="1">
      <c r="C124" s="771" t="s">
        <v>1333</v>
      </c>
      <c r="D124" s="771"/>
      <c r="E124" s="771"/>
      <c r="F124" s="771"/>
      <c r="G124" s="771"/>
      <c r="H124" s="771"/>
      <c r="I124" s="771"/>
      <c r="J124" s="771"/>
      <c r="K124" s="771"/>
      <c r="L124" s="771"/>
      <c r="M124" s="771"/>
      <c r="N124" s="771"/>
    </row>
    <row r="125" spans="3:14" ht="18.600000000000001" customHeight="1"/>
    <row r="126" spans="3:14" ht="18.600000000000001" customHeight="1" thickBot="1">
      <c r="C126" s="645" t="s">
        <v>1336</v>
      </c>
      <c r="D126" s="645"/>
      <c r="E126" s="645"/>
      <c r="F126" s="645"/>
      <c r="G126" s="645"/>
      <c r="H126" s="645"/>
      <c r="I126" s="645"/>
      <c r="J126" s="645"/>
      <c r="K126" s="645"/>
      <c r="L126" s="645"/>
      <c r="M126" s="645"/>
      <c r="N126" s="76"/>
    </row>
    <row r="127" spans="3:14" ht="42" customHeight="1">
      <c r="C127" s="771" t="s">
        <v>1333</v>
      </c>
      <c r="D127" s="771"/>
      <c r="E127" s="771"/>
      <c r="F127" s="771"/>
      <c r="G127" s="771"/>
      <c r="H127" s="771"/>
      <c r="I127" s="771"/>
      <c r="J127" s="771"/>
      <c r="K127" s="771"/>
      <c r="L127" s="771"/>
      <c r="M127" s="771"/>
      <c r="N127" s="771"/>
    </row>
    <row r="128" spans="3:14" ht="18.600000000000001" customHeight="1"/>
    <row r="129" spans="3:16" ht="18.600000000000001" customHeight="1">
      <c r="C129" s="7"/>
      <c r="F129" s="795"/>
      <c r="G129" s="795"/>
      <c r="H129" s="795"/>
      <c r="I129" s="795"/>
      <c r="J129" s="795"/>
      <c r="K129" s="795"/>
      <c r="L129" s="795"/>
      <c r="M129" s="795"/>
      <c r="N129" s="795"/>
      <c r="O129" s="795"/>
      <c r="P129" s="795"/>
    </row>
    <row r="130" spans="3:16" ht="18.600000000000001" customHeight="1"/>
    <row r="131" spans="3:16" ht="18.600000000000001" customHeight="1"/>
    <row r="132" spans="3:16" ht="18.600000000000001" customHeight="1"/>
    <row r="133" spans="3:16" ht="18.600000000000001" customHeight="1"/>
    <row r="134" spans="3:16" ht="18.600000000000001" customHeight="1"/>
    <row r="135" spans="3:16" ht="18.600000000000001" customHeight="1"/>
    <row r="136" spans="3:16" ht="18.600000000000001" customHeight="1"/>
    <row r="137" spans="3:16" ht="18.600000000000001" customHeight="1"/>
    <row r="138" spans="3:16" ht="18.600000000000001" customHeight="1"/>
    <row r="139" spans="3:16" ht="18.600000000000001" customHeight="1"/>
    <row r="140" spans="3:16" ht="18.600000000000001" customHeight="1"/>
    <row r="141" spans="3:16" ht="18.600000000000001" customHeight="1"/>
    <row r="142" spans="3:16" ht="18.600000000000001" customHeight="1"/>
    <row r="143" spans="3:16" ht="18.600000000000001" customHeight="1"/>
    <row r="144" spans="3:16"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73.5"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41.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38" ht="18.600000000000001" customHeight="1"/>
    <row r="439" ht="18.600000000000001" customHeight="1"/>
    <row r="440" ht="18.600000000000001" customHeight="1"/>
    <row r="441" ht="18.600000000000001" customHeight="1"/>
    <row r="442" ht="18.600000000000001" customHeight="1"/>
    <row r="443" ht="18.600000000000001" customHeight="1"/>
    <row r="444" ht="18.600000000000001" customHeight="1"/>
    <row r="445" ht="18.600000000000001" customHeight="1"/>
    <row r="446" ht="18.600000000000001" customHeight="1"/>
    <row r="447" ht="18.600000000000001" customHeight="1"/>
    <row r="448" ht="18.600000000000001" customHeight="1"/>
    <row r="449" ht="18.600000000000001" customHeight="1"/>
    <row r="450" ht="18.600000000000001" customHeight="1"/>
    <row r="451" ht="18.600000000000001" customHeight="1"/>
    <row r="452" ht="18.600000000000001" customHeight="1"/>
    <row r="453" ht="18.600000000000001" customHeight="1"/>
    <row r="454" ht="18.600000000000001" customHeight="1"/>
    <row r="455" ht="18.600000000000001" customHeight="1"/>
    <row r="456" ht="18.600000000000001" customHeight="1"/>
    <row r="457" ht="18.600000000000001" customHeight="1"/>
    <row r="458" ht="18.600000000000001" customHeight="1"/>
    <row r="459" ht="18.600000000000001" customHeight="1"/>
    <row r="460" ht="39" customHeight="1"/>
    <row r="461" ht="18.600000000000001" customHeight="1"/>
    <row r="462" ht="18.600000000000001" customHeight="1"/>
    <row r="463" ht="18.600000000000001" customHeight="1"/>
    <row r="464" ht="18.600000000000001" customHeight="1"/>
    <row r="465" ht="18.600000000000001" customHeight="1"/>
    <row r="466" ht="18.600000000000001" customHeight="1"/>
    <row r="467" ht="18.600000000000001" customHeight="1"/>
    <row r="472" ht="18.600000000000001" customHeight="1"/>
    <row r="473" ht="18.600000000000001" customHeight="1"/>
    <row r="474" ht="39" customHeight="1"/>
    <row r="475" ht="18.600000000000001" customHeight="1"/>
    <row r="476" ht="87" customHeight="1"/>
    <row r="477" ht="18.600000000000001" customHeight="1"/>
    <row r="478" ht="41.45" customHeight="1"/>
    <row r="479" ht="27" customHeight="1"/>
    <row r="483" ht="54.95" customHeight="1"/>
    <row r="499" ht="18.600000000000001" customHeight="1"/>
    <row r="500" ht="37.5" customHeight="1"/>
    <row r="501" ht="18.600000000000001" customHeight="1"/>
    <row r="502" ht="18.600000000000001" customHeight="1"/>
    <row r="503" ht="18.600000000000001" customHeight="1"/>
    <row r="504" ht="51.6" customHeight="1"/>
    <row r="505" ht="18.600000000000001" customHeight="1"/>
    <row r="506" ht="18.600000000000001" customHeight="1"/>
    <row r="507" ht="18.600000000000001" customHeight="1"/>
    <row r="508" ht="81" customHeight="1"/>
    <row r="509" ht="18.600000000000001" customHeight="1"/>
    <row r="510" ht="18.600000000000001" customHeight="1"/>
    <row r="511" ht="18.600000000000001" customHeight="1"/>
    <row r="512" ht="78" customHeight="1"/>
    <row r="513" ht="18.600000000000001" customHeight="1"/>
    <row r="514" ht="18.600000000000001" customHeight="1"/>
    <row r="515" ht="18.600000000000001" customHeight="1"/>
    <row r="516" ht="38.1" customHeight="1"/>
    <row r="517" ht="113.45" customHeight="1"/>
    <row r="518" ht="18.600000000000001" customHeight="1"/>
    <row r="519" ht="18.600000000000001" customHeight="1"/>
    <row r="520" ht="18.600000000000001" customHeight="1"/>
    <row r="521" ht="18.600000000000001" customHeight="1"/>
    <row r="522" ht="73.5" customHeight="1"/>
    <row r="523" ht="18.600000000000001" customHeight="1"/>
    <row r="524" ht="18.600000000000001" customHeight="1"/>
    <row r="525" ht="18.600000000000001" customHeight="1"/>
    <row r="526" ht="18.600000000000001" customHeight="1"/>
    <row r="527" ht="18.600000000000001" customHeight="1"/>
    <row r="528" ht="18.600000000000001" customHeight="1"/>
    <row r="529" ht="18.600000000000001" customHeight="1"/>
    <row r="530" ht="18.600000000000001" customHeight="1"/>
    <row r="531" ht="18.600000000000001" customHeight="1"/>
    <row r="532" ht="18.600000000000001" customHeight="1"/>
    <row r="533" ht="18.600000000000001" customHeight="1"/>
    <row r="534" ht="18.600000000000001" customHeight="1"/>
    <row r="535" ht="18.600000000000001" customHeight="1"/>
    <row r="536" ht="18.600000000000001" customHeight="1"/>
    <row r="537" ht="18.600000000000001" customHeight="1"/>
    <row r="538" ht="18.600000000000001" customHeight="1"/>
    <row r="539" ht="18.600000000000001" customHeight="1"/>
    <row r="540" ht="18.600000000000001" customHeight="1"/>
    <row r="541" ht="18.600000000000001" customHeight="1"/>
    <row r="542" ht="18.600000000000001" customHeight="1"/>
    <row r="543" ht="18.600000000000001" customHeight="1"/>
    <row r="544" ht="18.600000000000001" customHeight="1"/>
    <row r="545" ht="18.600000000000001" customHeight="1"/>
    <row r="546" ht="18.600000000000001" customHeight="1"/>
    <row r="547" ht="18.600000000000001" customHeight="1"/>
    <row r="548" ht="18.600000000000001" customHeight="1"/>
    <row r="549" ht="18.600000000000001" customHeight="1"/>
    <row r="550" ht="18.600000000000001" customHeight="1"/>
    <row r="551" ht="18.600000000000001" customHeight="1"/>
    <row r="552" ht="18.600000000000001" customHeight="1"/>
    <row r="553" ht="18.600000000000001" customHeight="1"/>
    <row r="554" ht="18.600000000000001" customHeight="1"/>
    <row r="555" ht="18.600000000000001" customHeight="1"/>
    <row r="558" ht="18.600000000000001" customHeight="1"/>
    <row r="559" ht="18.600000000000001" customHeight="1"/>
    <row r="560" ht="18.600000000000001" customHeight="1"/>
    <row r="561" ht="18.600000000000001" customHeight="1"/>
    <row r="563" ht="18.600000000000001" customHeight="1"/>
    <row r="567" ht="18.600000000000001" customHeight="1"/>
    <row r="569" ht="18.95" customHeight="1"/>
    <row r="570" ht="282" customHeight="1"/>
    <row r="572" ht="18.600000000000001" customHeight="1"/>
    <row r="573" ht="18.600000000000001" customHeight="1"/>
    <row r="574" ht="18.600000000000001" customHeight="1"/>
    <row r="575" ht="18.600000000000001" customHeight="1"/>
    <row r="576" ht="36" customHeight="1"/>
    <row r="581" ht="18.600000000000001" customHeight="1"/>
    <row r="582" ht="63.95" customHeight="1"/>
    <row r="583" ht="18.600000000000001" customHeight="1"/>
    <row r="584" ht="18.600000000000001" customHeight="1"/>
    <row r="586" ht="42.6" customHeight="1"/>
    <row r="594" ht="18.600000000000001" customHeight="1"/>
    <row r="600" ht="60.6" customHeight="1"/>
    <row r="607" ht="41.1" customHeight="1"/>
    <row r="613" ht="42.95" customHeight="1"/>
    <row r="620" ht="27" customHeight="1"/>
    <row r="625" ht="39.6" customHeight="1"/>
    <row r="639" ht="29.45" customHeight="1"/>
    <row r="640" ht="26.45" customHeight="1"/>
    <row r="642" ht="18.95" customHeight="1"/>
    <row r="645" ht="12.6" customHeight="1"/>
    <row r="649" ht="14.45" customHeight="1"/>
    <row r="652" ht="87.95" customHeight="1"/>
    <row r="657" ht="84.6" customHeight="1"/>
    <row r="658" ht="18.600000000000001" customHeight="1"/>
    <row r="659" ht="18.95" customHeight="1"/>
    <row r="660" ht="18.600000000000001" customHeight="1"/>
    <row r="661" ht="18.600000000000001" customHeight="1"/>
    <row r="662" ht="18.600000000000001" customHeight="1"/>
    <row r="664" ht="18.600000000000001" customHeight="1"/>
    <row r="665" ht="18.600000000000001" customHeight="1"/>
    <row r="667" ht="18.600000000000001" customHeight="1"/>
    <row r="668" ht="18.600000000000001" customHeight="1"/>
    <row r="669" ht="21" customHeight="1"/>
    <row r="670" ht="15.95" customHeight="1"/>
    <row r="671" ht="18.600000000000001" customHeight="1"/>
    <row r="673" ht="18.600000000000001" customHeight="1"/>
    <row r="677" ht="15.95" customHeight="1"/>
    <row r="678" ht="18.600000000000001" customHeight="1"/>
    <row r="680" ht="18.600000000000001" customHeight="1"/>
    <row r="681" ht="18.600000000000001" customHeight="1"/>
    <row r="682" ht="18.600000000000001" customHeight="1"/>
    <row r="683" ht="18.600000000000001" customHeight="1"/>
    <row r="684" ht="14.45" customHeight="1"/>
    <row r="688" ht="14.45" customHeight="1"/>
    <row r="689" ht="14.45" customHeight="1"/>
    <row r="690" ht="14.45" customHeight="1"/>
  </sheetData>
  <mergeCells count="70">
    <mergeCell ref="C61:N61"/>
    <mergeCell ref="C65:N65"/>
    <mergeCell ref="C66:N66"/>
    <mergeCell ref="C54:N54"/>
    <mergeCell ref="C31:N32"/>
    <mergeCell ref="C33:N33"/>
    <mergeCell ref="C37:N37"/>
    <mergeCell ref="C36:N36"/>
    <mergeCell ref="C39:N39"/>
    <mergeCell ref="C7:N7"/>
    <mergeCell ref="C11:N11"/>
    <mergeCell ref="C12:N13"/>
    <mergeCell ref="C16:N16"/>
    <mergeCell ref="C30:N30"/>
    <mergeCell ref="C8:N9"/>
    <mergeCell ref="C17:N18"/>
    <mergeCell ref="C20:N21"/>
    <mergeCell ref="C26:N26"/>
    <mergeCell ref="C19:N19"/>
    <mergeCell ref="C22:N22"/>
    <mergeCell ref="C25:N25"/>
    <mergeCell ref="C23:N24"/>
    <mergeCell ref="C99:N99"/>
    <mergeCell ref="C102:N102"/>
    <mergeCell ref="C115:G115"/>
    <mergeCell ref="C117:K117"/>
    <mergeCell ref="C101:K101"/>
    <mergeCell ref="C114:G114"/>
    <mergeCell ref="C105:M105"/>
    <mergeCell ref="C109:M109"/>
    <mergeCell ref="C108:N108"/>
    <mergeCell ref="F129:P129"/>
    <mergeCell ref="C91:G91"/>
    <mergeCell ref="C75:G75"/>
    <mergeCell ref="C79:G79"/>
    <mergeCell ref="C80:G80"/>
    <mergeCell ref="C81:G81"/>
    <mergeCell ref="C82:G82"/>
    <mergeCell ref="C85:G85"/>
    <mergeCell ref="C89:G89"/>
    <mergeCell ref="C90:G90"/>
    <mergeCell ref="C92:G92"/>
    <mergeCell ref="C95:K95"/>
    <mergeCell ref="C98:M98"/>
    <mergeCell ref="C104:M104"/>
    <mergeCell ref="C107:M107"/>
    <mergeCell ref="C113:G113"/>
    <mergeCell ref="C96:N96"/>
    <mergeCell ref="C40:N40"/>
    <mergeCell ref="C45:N46"/>
    <mergeCell ref="C47:N47"/>
    <mergeCell ref="C51:N51"/>
    <mergeCell ref="C52:N52"/>
    <mergeCell ref="C44:N44"/>
    <mergeCell ref="C50:N50"/>
    <mergeCell ref="C53:N53"/>
    <mergeCell ref="C58:N58"/>
    <mergeCell ref="C64:N64"/>
    <mergeCell ref="C67:N67"/>
    <mergeCell ref="C70:N70"/>
    <mergeCell ref="C68:N68"/>
    <mergeCell ref="C59:N60"/>
    <mergeCell ref="C71:N71"/>
    <mergeCell ref="C118:N118"/>
    <mergeCell ref="C121:N121"/>
    <mergeCell ref="C124:N124"/>
    <mergeCell ref="C127:N127"/>
    <mergeCell ref="C120:M120"/>
    <mergeCell ref="C123:M123"/>
    <mergeCell ref="C126:M126"/>
  </mergeCells>
  <hyperlinks>
    <hyperlink ref="A4" location="'ÍNDICE REMISSIVO'!A1" display="Índice" xr:uid="{00000000-0004-0000-2000-000000000000}"/>
    <hyperlink ref="L1" location="GRI!A1" display="GRI" xr:uid="{00000000-0004-0000-2000-000001000000}"/>
    <hyperlink ref="M1" location="SASB!A1" display="SASB" xr:uid="{00000000-0004-0000-2000-000002000000}"/>
    <hyperlink ref="K1" location="SOCIAL!A1" display="Social " xr:uid="{00000000-0004-0000-2000-000003000000}"/>
    <hyperlink ref="F1" location="ÍNDICE!A1" display="Índice" xr:uid="{00000000-0004-0000-2000-000004000000}"/>
    <hyperlink ref="G1" location="'TEMAS MATERIAIS'!A1" display="Temas materiais" xr:uid="{00000000-0004-0000-2000-000005000000}"/>
    <hyperlink ref="H1" location="AMBIENTAL!A1" display="Ambiental" xr:uid="{00000000-0004-0000-2000-000006000000}"/>
    <hyperlink ref="I1" location="ECONÔMICO!A1" display="Econômico " xr:uid="{00000000-0004-0000-2000-000007000000}"/>
    <hyperlink ref="J1" location="GOVERNANÇA!A1" display="Governança " xr:uid="{00000000-0004-0000-20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0070C0"/>
  </sheetPr>
  <dimension ref="A1:S667"/>
  <sheetViews>
    <sheetView showGridLines="0" topLeftCell="A47" zoomScale="80" zoomScaleNormal="80" workbookViewId="0">
      <selection activeCell="T66" sqref="T66"/>
    </sheetView>
  </sheetViews>
  <sheetFormatPr defaultRowHeight="14.45"/>
  <cols>
    <col min="1" max="1" width="2.85546875" customWidth="1"/>
    <col min="2" max="2" width="7.85546875" customWidth="1"/>
    <col min="5" max="5" width="2.28515625" customWidth="1"/>
    <col min="6" max="13" width="22.42578125" customWidth="1"/>
    <col min="14" max="14" width="19.85546875"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42"/>
    </row>
    <row r="2" spans="1:19" ht="18.600000000000001">
      <c r="A2" s="3"/>
      <c r="B2" s="3"/>
      <c r="C2" s="3"/>
      <c r="D2" s="3"/>
      <c r="E2" s="3"/>
      <c r="F2" s="15"/>
      <c r="G2" s="15"/>
      <c r="H2" s="15"/>
      <c r="I2" s="15"/>
      <c r="J2" s="15"/>
      <c r="K2" s="15"/>
      <c r="L2" s="15"/>
      <c r="M2" s="15"/>
      <c r="N2" s="15"/>
    </row>
    <row r="3" spans="1:19" ht="28.5">
      <c r="A3" s="3"/>
      <c r="C3" s="530" t="s">
        <v>1337</v>
      </c>
      <c r="S3" s="21"/>
    </row>
    <row r="4" spans="1:19" ht="21">
      <c r="A4" s="5" t="s">
        <v>9</v>
      </c>
      <c r="B4" s="6">
        <v>3</v>
      </c>
      <c r="C4" s="4"/>
    </row>
    <row r="5" spans="1:19" ht="21">
      <c r="A5" s="5"/>
      <c r="B5" s="6"/>
      <c r="C5" s="520" t="s">
        <v>1338</v>
      </c>
      <c r="D5" s="10"/>
      <c r="E5" s="10"/>
      <c r="F5" s="10"/>
      <c r="G5" s="10"/>
      <c r="H5" s="10"/>
      <c r="I5" s="10"/>
      <c r="J5" s="10"/>
      <c r="K5" s="10"/>
      <c r="L5" s="10"/>
      <c r="M5" s="10"/>
      <c r="N5" s="10"/>
    </row>
    <row r="6" spans="1:19" ht="18.600000000000001">
      <c r="A6" s="5"/>
      <c r="B6" s="6"/>
      <c r="C6" s="121"/>
    </row>
    <row r="7" spans="1:19" ht="56.1" customHeight="1" thickBot="1">
      <c r="A7" s="120"/>
      <c r="B7" s="6"/>
      <c r="C7" s="645" t="s">
        <v>1339</v>
      </c>
      <c r="D7" s="645"/>
      <c r="E7" s="645"/>
      <c r="F7" s="645"/>
      <c r="G7" s="645"/>
      <c r="H7" s="76">
        <v>2019</v>
      </c>
      <c r="I7" s="76">
        <v>2020</v>
      </c>
      <c r="J7" s="76">
        <v>2021</v>
      </c>
      <c r="K7" s="76">
        <v>2022</v>
      </c>
      <c r="L7" s="76">
        <v>2023</v>
      </c>
      <c r="M7" s="76">
        <v>2024</v>
      </c>
      <c r="N7" s="76">
        <v>2025</v>
      </c>
      <c r="R7" s="75"/>
      <c r="S7" s="75"/>
    </row>
    <row r="8" spans="1:19" ht="18.600000000000001" customHeight="1">
      <c r="A8" s="5"/>
      <c r="B8" s="6"/>
      <c r="C8" s="97"/>
      <c r="D8" s="97"/>
      <c r="E8" s="97"/>
      <c r="F8" s="97"/>
      <c r="G8" s="97"/>
      <c r="H8" s="188"/>
      <c r="I8" s="188"/>
      <c r="J8" s="188"/>
      <c r="K8" s="188"/>
      <c r="L8" s="188"/>
      <c r="M8" s="188"/>
      <c r="N8" s="188"/>
    </row>
    <row r="9" spans="1:19" ht="18.600000000000001" customHeight="1">
      <c r="A9" s="5"/>
      <c r="C9" s="778" t="s">
        <v>1340</v>
      </c>
      <c r="D9" s="778"/>
      <c r="E9" s="778"/>
      <c r="F9" s="778"/>
      <c r="G9" s="778"/>
      <c r="H9" s="148"/>
      <c r="I9" s="148"/>
      <c r="J9" s="148"/>
      <c r="K9" s="148"/>
      <c r="L9" s="148"/>
      <c r="M9" s="148"/>
      <c r="N9" s="148"/>
    </row>
    <row r="10" spans="1:19" ht="18.600000000000001" customHeight="1">
      <c r="A10" s="5"/>
      <c r="C10" s="514"/>
      <c r="D10" s="532"/>
      <c r="E10" s="532"/>
      <c r="F10" s="532"/>
      <c r="G10" s="532"/>
      <c r="H10" s="118"/>
      <c r="I10" s="118"/>
      <c r="J10" s="118"/>
      <c r="K10" s="262"/>
      <c r="L10" s="262"/>
      <c r="M10" s="262"/>
      <c r="N10" s="118"/>
    </row>
    <row r="11" spans="1:19" ht="18.600000000000001" customHeight="1">
      <c r="A11" s="5"/>
      <c r="C11" s="533" t="s">
        <v>1341</v>
      </c>
      <c r="D11" s="534"/>
      <c r="E11" s="508"/>
      <c r="F11" s="508"/>
      <c r="G11" s="508"/>
      <c r="H11" s="211" t="s">
        <v>780</v>
      </c>
      <c r="I11" s="211" t="s">
        <v>780</v>
      </c>
      <c r="J11" s="211" t="s">
        <v>780</v>
      </c>
      <c r="K11" s="499">
        <v>21.85350473659901</v>
      </c>
      <c r="L11" s="499">
        <v>22.7</v>
      </c>
      <c r="M11" s="499">
        <v>15.4</v>
      </c>
      <c r="N11" s="499">
        <v>14.4</v>
      </c>
    </row>
    <row r="12" spans="1:19" ht="18.600000000000001" customHeight="1">
      <c r="A12" s="5"/>
      <c r="C12" s="507" t="s">
        <v>411</v>
      </c>
      <c r="D12" s="534"/>
      <c r="E12" s="508"/>
      <c r="F12" s="508"/>
      <c r="G12" s="508"/>
      <c r="H12" s="211" t="s">
        <v>780</v>
      </c>
      <c r="I12" s="211" t="s">
        <v>780</v>
      </c>
      <c r="J12" s="211" t="s">
        <v>780</v>
      </c>
      <c r="K12" s="498">
        <v>24.428380231105709</v>
      </c>
      <c r="L12" s="498">
        <v>25.7</v>
      </c>
      <c r="M12" s="498">
        <v>16.7</v>
      </c>
      <c r="N12" s="498">
        <v>46.9</v>
      </c>
    </row>
    <row r="13" spans="1:19" ht="18.600000000000001" customHeight="1">
      <c r="A13" s="5"/>
      <c r="C13" s="507" t="s">
        <v>412</v>
      </c>
      <c r="D13" s="534"/>
      <c r="E13" s="508"/>
      <c r="F13" s="508"/>
      <c r="G13" s="508"/>
      <c r="H13" s="211" t="s">
        <v>780</v>
      </c>
      <c r="I13" s="211" t="s">
        <v>780</v>
      </c>
      <c r="J13" s="211" t="s">
        <v>780</v>
      </c>
      <c r="K13" s="498">
        <v>14.53134547069274</v>
      </c>
      <c r="L13" s="498">
        <v>14.4</v>
      </c>
      <c r="M13" s="498">
        <v>12.1</v>
      </c>
      <c r="N13" s="498">
        <v>2.8</v>
      </c>
    </row>
    <row r="14" spans="1:19" ht="18.600000000000001" customHeight="1">
      <c r="A14" s="5"/>
      <c r="C14" s="507"/>
      <c r="D14" s="508"/>
      <c r="E14" s="508"/>
      <c r="F14" s="508"/>
      <c r="G14" s="508"/>
      <c r="H14" s="7"/>
      <c r="I14" s="7"/>
      <c r="J14" s="7"/>
      <c r="K14" s="266"/>
      <c r="L14" s="266"/>
      <c r="M14" s="266"/>
      <c r="N14" s="266"/>
    </row>
    <row r="15" spans="1:19" ht="18.600000000000001" customHeight="1">
      <c r="A15" s="5"/>
      <c r="C15" s="533" t="s">
        <v>1342</v>
      </c>
      <c r="D15" s="535"/>
      <c r="E15" s="508"/>
      <c r="F15" s="508"/>
      <c r="G15" s="508"/>
      <c r="H15" s="211" t="s">
        <v>780</v>
      </c>
      <c r="I15" s="211" t="s">
        <v>780</v>
      </c>
      <c r="J15" s="211" t="s">
        <v>780</v>
      </c>
      <c r="K15" s="283">
        <v>189163.93700000099</v>
      </c>
      <c r="L15" s="283">
        <v>194618.28999997335</v>
      </c>
      <c r="M15" s="283">
        <f>M16+M17</f>
        <v>149731</v>
      </c>
      <c r="N15" s="138">
        <v>118622</v>
      </c>
    </row>
    <row r="16" spans="1:19" ht="18.600000000000001" customHeight="1">
      <c r="A16" s="5"/>
      <c r="C16" s="507" t="s">
        <v>411</v>
      </c>
      <c r="D16" s="534"/>
      <c r="E16" s="508"/>
      <c r="F16" s="508"/>
      <c r="G16" s="508"/>
      <c r="H16" s="211" t="s">
        <v>780</v>
      </c>
      <c r="I16" s="211" t="s">
        <v>780</v>
      </c>
      <c r="J16" s="211" t="s">
        <v>780</v>
      </c>
      <c r="K16" s="262">
        <v>156439.34700000097</v>
      </c>
      <c r="L16" s="491">
        <v>162134.45999997878</v>
      </c>
      <c r="M16" s="491">
        <v>118415</v>
      </c>
      <c r="N16" s="212">
        <v>101815</v>
      </c>
    </row>
    <row r="17" spans="1:14" ht="18.600000000000001" customHeight="1">
      <c r="A17" s="5"/>
      <c r="C17" s="507" t="s">
        <v>412</v>
      </c>
      <c r="D17" s="534"/>
      <c r="E17" s="508"/>
      <c r="F17" s="508"/>
      <c r="G17" s="508"/>
      <c r="H17" s="211" t="s">
        <v>780</v>
      </c>
      <c r="I17" s="211" t="s">
        <v>780</v>
      </c>
      <c r="J17" s="211" t="s">
        <v>780</v>
      </c>
      <c r="K17" s="262">
        <v>32724.590000000051</v>
      </c>
      <c r="L17" s="491">
        <v>32483.830000000828</v>
      </c>
      <c r="M17" s="491">
        <v>31316</v>
      </c>
      <c r="N17" s="212">
        <v>16807</v>
      </c>
    </row>
    <row r="18" spans="1:14" ht="18.600000000000001" customHeight="1">
      <c r="A18" s="5"/>
      <c r="C18" s="507"/>
      <c r="D18" s="534"/>
      <c r="E18" s="508"/>
      <c r="F18" s="508"/>
      <c r="G18" s="508"/>
      <c r="H18" s="7"/>
      <c r="I18" s="7"/>
      <c r="J18" s="7"/>
      <c r="K18" s="126"/>
      <c r="L18" s="213"/>
      <c r="M18" s="213"/>
      <c r="N18" s="213"/>
    </row>
    <row r="19" spans="1:14" ht="18.600000000000001" customHeight="1">
      <c r="A19" s="5"/>
      <c r="C19" s="533" t="s">
        <v>1343</v>
      </c>
      <c r="D19" s="508"/>
      <c r="E19" s="508"/>
      <c r="F19" s="508"/>
      <c r="G19" s="508"/>
      <c r="H19" s="211" t="s">
        <v>780</v>
      </c>
      <c r="I19" s="211" t="s">
        <v>780</v>
      </c>
      <c r="J19" s="211" t="s">
        <v>780</v>
      </c>
      <c r="K19" s="138">
        <v>8656</v>
      </c>
      <c r="L19" s="214">
        <v>8556</v>
      </c>
      <c r="M19" s="214">
        <v>8371</v>
      </c>
      <c r="N19" s="214">
        <v>8220</v>
      </c>
    </row>
    <row r="20" spans="1:14" ht="18.600000000000001" customHeight="1">
      <c r="A20" s="5"/>
      <c r="C20" s="507" t="s">
        <v>411</v>
      </c>
      <c r="D20" s="507"/>
      <c r="E20" s="507"/>
      <c r="F20" s="507"/>
      <c r="G20" s="507"/>
      <c r="H20" s="211" t="s">
        <v>780</v>
      </c>
      <c r="I20" s="211" t="s">
        <v>780</v>
      </c>
      <c r="J20" s="211" t="s">
        <v>780</v>
      </c>
      <c r="K20" s="118">
        <v>6404</v>
      </c>
      <c r="L20" s="212">
        <v>6305</v>
      </c>
      <c r="M20" s="212">
        <v>6152</v>
      </c>
      <c r="N20" s="212">
        <v>2173</v>
      </c>
    </row>
    <row r="21" spans="1:14" ht="18.600000000000001" customHeight="1">
      <c r="A21" s="5"/>
      <c r="C21" s="507" t="s">
        <v>412</v>
      </c>
      <c r="D21" s="507"/>
      <c r="E21" s="507"/>
      <c r="F21" s="507"/>
      <c r="G21" s="507"/>
      <c r="H21" s="211" t="s">
        <v>780</v>
      </c>
      <c r="I21" s="211" t="s">
        <v>780</v>
      </c>
      <c r="J21" s="211" t="s">
        <v>780</v>
      </c>
      <c r="K21" s="118">
        <v>2252</v>
      </c>
      <c r="L21" s="212">
        <v>2251</v>
      </c>
      <c r="M21" s="212">
        <v>2219</v>
      </c>
      <c r="N21" s="118">
        <v>6047</v>
      </c>
    </row>
    <row r="22" spans="1:14" ht="18.600000000000001" customHeight="1">
      <c r="A22" s="5"/>
      <c r="C22" s="507"/>
      <c r="D22" s="507"/>
      <c r="E22" s="507"/>
      <c r="F22" s="507"/>
      <c r="G22" s="507"/>
      <c r="H22" s="7"/>
      <c r="I22" s="7"/>
      <c r="J22" s="7"/>
      <c r="K22" s="126"/>
      <c r="L22" s="126"/>
    </row>
    <row r="23" spans="1:14" ht="18.600000000000001" customHeight="1">
      <c r="A23" s="5"/>
      <c r="C23" s="507" t="s">
        <v>1344</v>
      </c>
      <c r="D23" s="534"/>
      <c r="E23" s="508"/>
      <c r="F23" s="508"/>
      <c r="G23" s="508"/>
      <c r="H23" s="7"/>
      <c r="I23" s="7"/>
      <c r="J23" s="7"/>
      <c r="K23" s="126"/>
      <c r="L23" s="126"/>
      <c r="M23" s="18"/>
      <c r="N23" s="18"/>
    </row>
    <row r="24" spans="1:14" ht="18.600000000000001" customHeight="1">
      <c r="A24" s="5"/>
      <c r="C24" s="7"/>
      <c r="D24" s="187"/>
      <c r="E24" s="153"/>
      <c r="F24" s="153"/>
      <c r="G24" s="153"/>
      <c r="H24" s="7"/>
      <c r="I24" s="7"/>
      <c r="J24" s="7"/>
      <c r="K24" s="126"/>
      <c r="L24" s="126"/>
    </row>
    <row r="25" spans="1:14" ht="18.600000000000001" customHeight="1">
      <c r="A25" s="5"/>
      <c r="C25" s="778" t="s">
        <v>1345</v>
      </c>
      <c r="D25" s="778"/>
      <c r="E25" s="778"/>
      <c r="F25" s="778"/>
      <c r="G25" s="778"/>
      <c r="H25" s="148"/>
      <c r="I25" s="148"/>
      <c r="J25" s="148"/>
      <c r="K25" s="148"/>
      <c r="L25" s="148"/>
      <c r="M25" s="261"/>
      <c r="N25" s="261"/>
    </row>
    <row r="26" spans="1:14" ht="18.600000000000001" customHeight="1">
      <c r="A26" s="5"/>
      <c r="C26" s="507"/>
      <c r="D26" s="535"/>
      <c r="E26" s="508"/>
      <c r="F26" s="508"/>
      <c r="G26" s="508"/>
      <c r="H26" s="7"/>
      <c r="I26" s="7"/>
      <c r="J26" s="7"/>
      <c r="K26" s="126"/>
      <c r="L26" s="126"/>
      <c r="M26" s="260"/>
      <c r="N26" s="260"/>
    </row>
    <row r="27" spans="1:14" ht="18.600000000000001" customHeight="1">
      <c r="A27" s="5"/>
      <c r="C27" s="533" t="s">
        <v>1341</v>
      </c>
      <c r="D27" s="534"/>
      <c r="E27" s="508"/>
      <c r="F27" s="508"/>
      <c r="G27" s="508"/>
      <c r="H27" s="211" t="s">
        <v>780</v>
      </c>
      <c r="I27" s="211" t="s">
        <v>780</v>
      </c>
      <c r="J27" s="211" t="s">
        <v>780</v>
      </c>
      <c r="K27" s="281">
        <v>21</v>
      </c>
      <c r="L27" s="215">
        <v>23</v>
      </c>
      <c r="M27" s="215">
        <f>M37/M47</f>
        <v>17.886871341536256</v>
      </c>
      <c r="N27" s="215">
        <v>14</v>
      </c>
    </row>
    <row r="28" spans="1:14" ht="18.600000000000001" customHeight="1">
      <c r="A28" s="5"/>
      <c r="C28" s="507" t="s">
        <v>1346</v>
      </c>
      <c r="D28" s="534"/>
      <c r="E28" s="508"/>
      <c r="F28" s="508"/>
      <c r="G28" s="508"/>
      <c r="H28" s="211" t="s">
        <v>780</v>
      </c>
      <c r="I28" s="211" t="s">
        <v>780</v>
      </c>
      <c r="J28" s="211" t="s">
        <v>780</v>
      </c>
      <c r="K28" s="282">
        <v>21.1912342268025</v>
      </c>
      <c r="L28" s="213">
        <v>24</v>
      </c>
      <c r="M28" s="213">
        <v>19</v>
      </c>
      <c r="N28" s="213">
        <v>16</v>
      </c>
    </row>
    <row r="29" spans="1:14" ht="18.600000000000001" customHeight="1">
      <c r="A29" s="5"/>
      <c r="C29" s="507" t="s">
        <v>1347</v>
      </c>
      <c r="D29" s="534"/>
      <c r="E29" s="508"/>
      <c r="F29" s="508"/>
      <c r="G29" s="508"/>
      <c r="H29" s="211" t="s">
        <v>780</v>
      </c>
      <c r="I29" s="211" t="s">
        <v>780</v>
      </c>
      <c r="J29" s="211" t="s">
        <v>780</v>
      </c>
      <c r="K29" s="216">
        <v>32</v>
      </c>
      <c r="L29" s="213">
        <v>29</v>
      </c>
      <c r="M29" s="213">
        <v>18</v>
      </c>
      <c r="N29" s="213">
        <v>16</v>
      </c>
    </row>
    <row r="30" spans="1:14" ht="18.600000000000001" customHeight="1">
      <c r="A30" s="5"/>
      <c r="C30" s="507" t="s">
        <v>1348</v>
      </c>
      <c r="D30" s="534"/>
      <c r="E30" s="508"/>
      <c r="F30" s="508"/>
      <c r="G30" s="508"/>
      <c r="H30" s="211" t="s">
        <v>780</v>
      </c>
      <c r="I30" s="211" t="s">
        <v>780</v>
      </c>
      <c r="J30" s="211" t="s">
        <v>780</v>
      </c>
      <c r="K30" s="211" t="s">
        <v>780</v>
      </c>
      <c r="L30" s="211" t="s">
        <v>780</v>
      </c>
      <c r="M30" s="213">
        <v>13</v>
      </c>
      <c r="N30" s="211" t="s">
        <v>780</v>
      </c>
    </row>
    <row r="31" spans="1:14" ht="18.600000000000001" customHeight="1">
      <c r="A31" s="5"/>
      <c r="C31" s="507" t="s">
        <v>1349</v>
      </c>
      <c r="D31" s="507"/>
      <c r="E31" s="507"/>
      <c r="F31" s="507"/>
      <c r="G31" s="507"/>
      <c r="H31" s="126" t="s">
        <v>1350</v>
      </c>
      <c r="I31" s="126" t="s">
        <v>1350</v>
      </c>
      <c r="J31" s="126" t="s">
        <v>1350</v>
      </c>
      <c r="K31" s="216" t="s">
        <v>1350</v>
      </c>
      <c r="L31" s="213">
        <v>12</v>
      </c>
      <c r="M31" s="213"/>
      <c r="N31" s="213">
        <v>6</v>
      </c>
    </row>
    <row r="32" spans="1:14" ht="18.600000000000001" customHeight="1">
      <c r="A32" s="5"/>
      <c r="C32" s="507" t="s">
        <v>1351</v>
      </c>
      <c r="D32" s="507"/>
      <c r="E32" s="507"/>
      <c r="F32" s="507"/>
      <c r="G32" s="507"/>
      <c r="H32" s="211" t="s">
        <v>780</v>
      </c>
      <c r="I32" s="211" t="s">
        <v>780</v>
      </c>
      <c r="J32" s="211" t="s">
        <v>780</v>
      </c>
      <c r="K32" s="282">
        <v>15</v>
      </c>
      <c r="L32" s="213">
        <v>12</v>
      </c>
      <c r="M32" s="213"/>
      <c r="N32" s="213">
        <v>5</v>
      </c>
    </row>
    <row r="33" spans="1:17" ht="18.600000000000001" customHeight="1">
      <c r="A33" s="5"/>
      <c r="C33" s="507" t="s">
        <v>1352</v>
      </c>
      <c r="D33" s="507"/>
      <c r="E33" s="507"/>
      <c r="F33" s="507"/>
      <c r="G33" s="507"/>
      <c r="H33" s="211" t="s">
        <v>780</v>
      </c>
      <c r="I33" s="211" t="s">
        <v>780</v>
      </c>
      <c r="J33" s="211" t="s">
        <v>780</v>
      </c>
      <c r="K33" s="282">
        <v>10</v>
      </c>
      <c r="L33" s="213">
        <v>7</v>
      </c>
      <c r="M33" s="213"/>
      <c r="N33" s="213">
        <v>5</v>
      </c>
    </row>
    <row r="34" spans="1:17" ht="18.600000000000001" customHeight="1">
      <c r="A34" s="5"/>
      <c r="C34" s="507" t="s">
        <v>1353</v>
      </c>
      <c r="D34" s="507"/>
      <c r="E34" s="507"/>
      <c r="F34" s="507"/>
      <c r="G34" s="507"/>
      <c r="H34" s="211" t="s">
        <v>780</v>
      </c>
      <c r="I34" s="211" t="s">
        <v>780</v>
      </c>
      <c r="J34" s="211" t="s">
        <v>780</v>
      </c>
      <c r="K34" s="282">
        <v>9</v>
      </c>
      <c r="L34" s="213">
        <v>5</v>
      </c>
      <c r="M34" s="213"/>
      <c r="N34" s="213">
        <v>12</v>
      </c>
    </row>
    <row r="35" spans="1:17" ht="18.600000000000001" customHeight="1">
      <c r="A35" s="5"/>
      <c r="C35" s="507" t="s">
        <v>1354</v>
      </c>
      <c r="D35" s="534"/>
      <c r="E35" s="508"/>
      <c r="F35" s="508"/>
      <c r="G35" s="508"/>
      <c r="H35" s="211" t="s">
        <v>780</v>
      </c>
      <c r="I35" s="211" t="s">
        <v>780</v>
      </c>
      <c r="J35" s="211" t="s">
        <v>780</v>
      </c>
      <c r="K35" s="282">
        <v>5</v>
      </c>
      <c r="L35" s="213">
        <v>4</v>
      </c>
      <c r="M35" s="213"/>
      <c r="N35" s="213">
        <v>2</v>
      </c>
      <c r="Q35" s="280"/>
    </row>
    <row r="36" spans="1:17" ht="18.600000000000001" customHeight="1">
      <c r="A36" s="5"/>
      <c r="C36" s="507"/>
      <c r="D36" s="534"/>
      <c r="E36" s="508"/>
      <c r="F36" s="508"/>
      <c r="G36" s="508"/>
      <c r="H36" s="7"/>
      <c r="I36" s="7"/>
      <c r="J36" s="7"/>
      <c r="K36" s="266"/>
      <c r="L36" s="126"/>
      <c r="M36" s="126"/>
      <c r="N36" s="266"/>
    </row>
    <row r="37" spans="1:17" ht="18.600000000000001" customHeight="1">
      <c r="A37" s="5"/>
      <c r="C37" s="533" t="s">
        <v>1342</v>
      </c>
      <c r="D37" s="508"/>
      <c r="E37" s="508"/>
      <c r="F37" s="508"/>
      <c r="G37" s="508"/>
      <c r="H37" s="211" t="s">
        <v>780</v>
      </c>
      <c r="I37" s="211" t="s">
        <v>780</v>
      </c>
      <c r="J37" s="211" t="s">
        <v>780</v>
      </c>
      <c r="K37" s="283">
        <v>179142</v>
      </c>
      <c r="L37" s="138">
        <f>SUM(L38:L45)</f>
        <v>194618</v>
      </c>
      <c r="M37" s="138">
        <f>SUM(M38:M41)</f>
        <v>149731</v>
      </c>
      <c r="N37" s="138">
        <v>118620</v>
      </c>
    </row>
    <row r="38" spans="1:17" ht="18.600000000000001" customHeight="1">
      <c r="A38" s="5"/>
      <c r="C38" s="507" t="s">
        <v>1346</v>
      </c>
      <c r="D38" s="535"/>
      <c r="E38" s="508"/>
      <c r="F38" s="508"/>
      <c r="G38" s="508"/>
      <c r="H38" s="211" t="s">
        <v>780</v>
      </c>
      <c r="I38" s="211" t="s">
        <v>780</v>
      </c>
      <c r="J38" s="211" t="s">
        <v>780</v>
      </c>
      <c r="K38" s="262">
        <v>154166.22899998818</v>
      </c>
      <c r="L38" s="262">
        <v>174578</v>
      </c>
      <c r="M38" s="262">
        <v>131216</v>
      </c>
      <c r="N38" s="262">
        <v>108107</v>
      </c>
    </row>
    <row r="39" spans="1:17" ht="18.600000000000001" customHeight="1">
      <c r="A39" s="5"/>
      <c r="C39" s="507" t="s">
        <v>1347</v>
      </c>
      <c r="D39" s="534"/>
      <c r="E39" s="508"/>
      <c r="F39" s="508"/>
      <c r="G39" s="508"/>
      <c r="H39" s="211" t="s">
        <v>780</v>
      </c>
      <c r="I39" s="211" t="s">
        <v>780</v>
      </c>
      <c r="J39" s="211" t="s">
        <v>780</v>
      </c>
      <c r="K39" s="118">
        <v>12766</v>
      </c>
      <c r="L39" s="118">
        <v>10206</v>
      </c>
      <c r="M39" s="118">
        <v>6470</v>
      </c>
      <c r="N39" s="118">
        <v>5523</v>
      </c>
      <c r="Q39" s="280"/>
    </row>
    <row r="40" spans="1:17" ht="18.600000000000001" customHeight="1">
      <c r="A40" s="5"/>
      <c r="C40" s="507" t="s">
        <v>1348</v>
      </c>
      <c r="D40" s="534"/>
      <c r="E40" s="508"/>
      <c r="F40" s="508"/>
      <c r="G40" s="508"/>
      <c r="H40" s="211" t="s">
        <v>780</v>
      </c>
      <c r="I40" s="211" t="s">
        <v>780</v>
      </c>
      <c r="J40" s="211" t="s">
        <v>780</v>
      </c>
      <c r="K40" s="211" t="s">
        <v>780</v>
      </c>
      <c r="L40" s="211" t="s">
        <v>780</v>
      </c>
      <c r="M40" s="118">
        <v>12045</v>
      </c>
      <c r="N40" s="118">
        <v>4990</v>
      </c>
    </row>
    <row r="41" spans="1:17" ht="18.600000000000001" customHeight="1">
      <c r="A41" s="5"/>
      <c r="C41" s="507" t="s">
        <v>1349</v>
      </c>
      <c r="D41" s="534"/>
      <c r="E41" s="508"/>
      <c r="F41" s="508"/>
      <c r="G41" s="508"/>
      <c r="H41" s="126" t="s">
        <v>1350</v>
      </c>
      <c r="I41" s="126" t="s">
        <v>1350</v>
      </c>
      <c r="J41" s="126" t="s">
        <v>1350</v>
      </c>
      <c r="K41" s="216" t="s">
        <v>1350</v>
      </c>
      <c r="L41" s="133">
        <v>518</v>
      </c>
      <c r="M41" s="133"/>
      <c r="N41" s="503"/>
      <c r="P41" s="253"/>
    </row>
    <row r="42" spans="1:17" ht="18.600000000000001" customHeight="1">
      <c r="A42" s="5"/>
      <c r="C42" s="507" t="s">
        <v>1351</v>
      </c>
      <c r="D42" s="534"/>
      <c r="E42" s="508"/>
      <c r="F42" s="508"/>
      <c r="G42" s="508"/>
      <c r="H42" s="211" t="s">
        <v>780</v>
      </c>
      <c r="I42" s="211" t="s">
        <v>780</v>
      </c>
      <c r="J42" s="211" t="s">
        <v>780</v>
      </c>
      <c r="K42" s="262">
        <v>7361</v>
      </c>
      <c r="L42" s="118">
        <v>6573</v>
      </c>
      <c r="M42" s="118"/>
      <c r="N42" s="502"/>
      <c r="P42" s="253"/>
    </row>
    <row r="43" spans="1:17" ht="18.600000000000001" customHeight="1">
      <c r="A43" s="5"/>
      <c r="C43" s="507" t="s">
        <v>1352</v>
      </c>
      <c r="D43" s="508"/>
      <c r="E43" s="508"/>
      <c r="F43" s="508"/>
      <c r="G43" s="508"/>
      <c r="H43" s="211" t="s">
        <v>780</v>
      </c>
      <c r="I43" s="211" t="s">
        <v>780</v>
      </c>
      <c r="J43" s="211" t="s">
        <v>780</v>
      </c>
      <c r="K43" s="262">
        <v>3911</v>
      </c>
      <c r="L43" s="118">
        <v>2283</v>
      </c>
      <c r="M43" s="118"/>
      <c r="N43" s="502"/>
    </row>
    <row r="44" spans="1:17" ht="18.600000000000001" customHeight="1">
      <c r="A44" s="5"/>
      <c r="C44" s="507" t="s">
        <v>1353</v>
      </c>
      <c r="D44" s="507"/>
      <c r="E44" s="507"/>
      <c r="F44" s="507"/>
      <c r="G44" s="507"/>
      <c r="H44" s="211" t="s">
        <v>780</v>
      </c>
      <c r="I44" s="211" t="s">
        <v>780</v>
      </c>
      <c r="J44" s="211" t="s">
        <v>780</v>
      </c>
      <c r="K44" s="262">
        <v>884</v>
      </c>
      <c r="L44" s="118">
        <v>413</v>
      </c>
      <c r="M44" s="118"/>
      <c r="N44" s="502"/>
    </row>
    <row r="45" spans="1:17" ht="18.600000000000001" customHeight="1">
      <c r="A45" s="5"/>
      <c r="C45" s="507" t="s">
        <v>1354</v>
      </c>
      <c r="D45" s="535"/>
      <c r="E45" s="535"/>
      <c r="F45" s="535"/>
      <c r="G45" s="535"/>
      <c r="H45" s="211" t="s">
        <v>780</v>
      </c>
      <c r="I45" s="211" t="s">
        <v>780</v>
      </c>
      <c r="J45" s="211" t="s">
        <v>780</v>
      </c>
      <c r="K45" s="262">
        <v>54</v>
      </c>
      <c r="L45" s="118">
        <v>47</v>
      </c>
      <c r="M45" s="118"/>
      <c r="N45" s="262"/>
    </row>
    <row r="46" spans="1:17" ht="18.600000000000001" customHeight="1">
      <c r="A46" s="5"/>
      <c r="C46" s="7"/>
      <c r="D46" s="187"/>
      <c r="E46" s="153"/>
      <c r="F46" s="153"/>
      <c r="G46" s="153"/>
      <c r="H46" s="7"/>
      <c r="I46" s="7"/>
      <c r="J46" s="7"/>
      <c r="K46" s="266"/>
      <c r="L46" s="126"/>
      <c r="M46" s="126"/>
      <c r="N46" s="266"/>
    </row>
    <row r="47" spans="1:17" ht="18.600000000000001" customHeight="1">
      <c r="A47" s="5"/>
      <c r="C47" s="204" t="s">
        <v>1343</v>
      </c>
      <c r="D47" s="187"/>
      <c r="E47" s="153"/>
      <c r="F47" s="153"/>
      <c r="G47" s="153"/>
      <c r="H47" s="211" t="s">
        <v>780</v>
      </c>
      <c r="I47" s="211" t="s">
        <v>780</v>
      </c>
      <c r="J47" s="211" t="s">
        <v>780</v>
      </c>
      <c r="K47" s="283">
        <v>8656</v>
      </c>
      <c r="L47" s="138">
        <f>SUM(L48:L55)</f>
        <v>8556</v>
      </c>
      <c r="M47" s="138">
        <f>SUM(M48:M51)</f>
        <v>8371</v>
      </c>
      <c r="N47" s="138">
        <v>8220</v>
      </c>
    </row>
    <row r="48" spans="1:17" ht="18.600000000000001" customHeight="1">
      <c r="A48" s="5"/>
      <c r="C48" s="507" t="s">
        <v>1346</v>
      </c>
      <c r="D48" s="187"/>
      <c r="E48" s="153"/>
      <c r="F48" s="153"/>
      <c r="G48" s="153"/>
      <c r="H48" s="211" t="s">
        <v>780</v>
      </c>
      <c r="I48" s="211" t="s">
        <v>780</v>
      </c>
      <c r="J48" s="211" t="s">
        <v>780</v>
      </c>
      <c r="K48" s="262">
        <v>7275</v>
      </c>
      <c r="L48" s="262">
        <v>7177</v>
      </c>
      <c r="M48" s="118">
        <v>7066</v>
      </c>
      <c r="N48" s="118">
        <v>6972</v>
      </c>
    </row>
    <row r="49" spans="1:19" ht="18.600000000000001" customHeight="1">
      <c r="A49" s="5"/>
      <c r="C49" s="507" t="s">
        <v>1347</v>
      </c>
      <c r="D49" s="153"/>
      <c r="E49" s="153"/>
      <c r="F49" s="153"/>
      <c r="G49" s="153"/>
      <c r="H49" s="211" t="s">
        <v>780</v>
      </c>
      <c r="I49" s="211" t="s">
        <v>780</v>
      </c>
      <c r="J49" s="211" t="s">
        <v>780</v>
      </c>
      <c r="K49" s="262">
        <v>400</v>
      </c>
      <c r="L49" s="118">
        <v>352</v>
      </c>
      <c r="M49" s="118">
        <v>358</v>
      </c>
      <c r="N49" s="118">
        <v>351</v>
      </c>
    </row>
    <row r="50" spans="1:19" ht="18.600000000000001" customHeight="1">
      <c r="A50" s="5"/>
      <c r="C50" s="507" t="s">
        <v>1348</v>
      </c>
      <c r="D50" s="153"/>
      <c r="E50" s="153"/>
      <c r="F50" s="153"/>
      <c r="G50" s="153"/>
      <c r="H50" s="211" t="s">
        <v>780</v>
      </c>
      <c r="I50" s="211" t="s">
        <v>780</v>
      </c>
      <c r="J50" s="211" t="s">
        <v>780</v>
      </c>
      <c r="K50" s="211" t="s">
        <v>780</v>
      </c>
      <c r="L50" s="211" t="s">
        <v>780</v>
      </c>
      <c r="M50" s="118">
        <v>947</v>
      </c>
      <c r="N50" s="118">
        <v>897</v>
      </c>
    </row>
    <row r="51" spans="1:19" ht="18.600000000000001" customHeight="1">
      <c r="A51" s="5"/>
      <c r="C51" s="507" t="s">
        <v>1349</v>
      </c>
      <c r="D51" s="184"/>
      <c r="E51" s="153"/>
      <c r="F51" s="153"/>
      <c r="G51" s="153"/>
      <c r="H51" s="126" t="s">
        <v>1350</v>
      </c>
      <c r="I51" s="126" t="s">
        <v>1350</v>
      </c>
      <c r="J51" s="126" t="s">
        <v>1350</v>
      </c>
      <c r="K51" s="216" t="s">
        <v>1350</v>
      </c>
      <c r="L51" s="133">
        <v>42</v>
      </c>
      <c r="M51" s="133"/>
      <c r="N51" s="500"/>
    </row>
    <row r="52" spans="1:19" ht="18.600000000000001" customHeight="1">
      <c r="A52" s="5"/>
      <c r="C52" s="507" t="s">
        <v>1351</v>
      </c>
      <c r="D52" s="187"/>
      <c r="E52" s="153"/>
      <c r="F52" s="153"/>
      <c r="G52" s="153"/>
      <c r="H52" s="211" t="s">
        <v>780</v>
      </c>
      <c r="I52" s="211" t="s">
        <v>780</v>
      </c>
      <c r="J52" s="211" t="s">
        <v>780</v>
      </c>
      <c r="K52" s="118">
        <v>493</v>
      </c>
      <c r="L52" s="118">
        <v>545</v>
      </c>
      <c r="M52" s="118"/>
      <c r="N52" s="262"/>
    </row>
    <row r="53" spans="1:19" ht="18.600000000000001" customHeight="1">
      <c r="A53" s="5"/>
      <c r="C53" s="507" t="s">
        <v>1352</v>
      </c>
      <c r="D53" s="187"/>
      <c r="E53" s="153"/>
      <c r="F53" s="153"/>
      <c r="G53" s="153"/>
      <c r="H53" s="211" t="s">
        <v>780</v>
      </c>
      <c r="I53" s="211" t="s">
        <v>780</v>
      </c>
      <c r="J53" s="211" t="s">
        <v>780</v>
      </c>
      <c r="K53" s="262">
        <v>374</v>
      </c>
      <c r="L53" s="118">
        <v>347</v>
      </c>
      <c r="M53" s="118"/>
      <c r="N53" s="262"/>
    </row>
    <row r="54" spans="1:19" ht="18.600000000000001" customHeight="1">
      <c r="A54" s="5"/>
      <c r="C54" s="507" t="s">
        <v>1353</v>
      </c>
      <c r="D54" s="187"/>
      <c r="E54" s="153"/>
      <c r="F54" s="153"/>
      <c r="G54" s="153"/>
      <c r="H54" s="211" t="s">
        <v>780</v>
      </c>
      <c r="I54" s="211" t="s">
        <v>780</v>
      </c>
      <c r="J54" s="211" t="s">
        <v>780</v>
      </c>
      <c r="K54" s="262">
        <v>103</v>
      </c>
      <c r="L54" s="118">
        <v>82</v>
      </c>
      <c r="M54" s="118"/>
      <c r="N54" s="262"/>
    </row>
    <row r="55" spans="1:19" ht="18.600000000000001" customHeight="1">
      <c r="A55" s="5"/>
      <c r="C55" s="507" t="s">
        <v>1354</v>
      </c>
      <c r="D55" s="153"/>
      <c r="E55" s="153"/>
      <c r="F55" s="153"/>
      <c r="G55" s="153"/>
      <c r="H55" s="211" t="s">
        <v>780</v>
      </c>
      <c r="I55" s="211" t="s">
        <v>780</v>
      </c>
      <c r="J55" s="211" t="s">
        <v>780</v>
      </c>
      <c r="K55" s="262">
        <v>11</v>
      </c>
      <c r="L55" s="118">
        <v>11</v>
      </c>
      <c r="M55" s="118"/>
      <c r="N55" s="262"/>
    </row>
    <row r="56" spans="1:19" ht="18.600000000000001" customHeight="1">
      <c r="A56" s="5"/>
      <c r="C56" s="7"/>
      <c r="D56" s="7"/>
      <c r="E56" s="7"/>
      <c r="F56" s="7"/>
      <c r="G56" s="7"/>
      <c r="H56" s="7"/>
      <c r="I56" s="7"/>
      <c r="J56" s="7"/>
      <c r="K56" s="271"/>
      <c r="L56" s="7"/>
      <c r="M56" s="7"/>
      <c r="N56" s="7"/>
    </row>
    <row r="57" spans="1:19" ht="18.600000000000001" customHeight="1">
      <c r="A57" s="5"/>
      <c r="C57" s="123" t="s">
        <v>1355</v>
      </c>
      <c r="D57" s="184"/>
      <c r="E57" s="184"/>
      <c r="F57" s="184"/>
      <c r="G57" s="184"/>
      <c r="H57" s="118"/>
      <c r="I57" s="118"/>
      <c r="J57" s="118"/>
      <c r="K57" s="118"/>
      <c r="L57" s="118"/>
      <c r="M57" s="118"/>
      <c r="N57" s="7"/>
    </row>
    <row r="58" spans="1:19" ht="18.600000000000001" customHeight="1">
      <c r="A58" s="5"/>
      <c r="C58" s="123" t="s">
        <v>1356</v>
      </c>
      <c r="D58" s="187"/>
      <c r="E58" s="153"/>
      <c r="F58" s="153"/>
      <c r="G58" s="153"/>
      <c r="H58" s="190"/>
      <c r="I58" s="190"/>
      <c r="J58" s="190"/>
      <c r="K58" s="189"/>
      <c r="L58" s="189"/>
      <c r="M58" s="118"/>
      <c r="N58" s="7"/>
    </row>
    <row r="59" spans="1:19" ht="18.600000000000001" customHeight="1">
      <c r="A59" s="5"/>
      <c r="C59" s="123"/>
      <c r="D59" s="187"/>
      <c r="E59" s="153"/>
      <c r="F59" s="153"/>
      <c r="G59" s="153"/>
      <c r="H59" s="190"/>
      <c r="I59" s="190"/>
      <c r="J59" s="190"/>
      <c r="K59" s="189"/>
      <c r="L59" s="189"/>
      <c r="M59" s="118"/>
      <c r="N59" s="7"/>
    </row>
    <row r="60" spans="1:19" ht="39.6" customHeight="1">
      <c r="A60" s="5"/>
      <c r="C60" s="643" t="s">
        <v>1357</v>
      </c>
      <c r="D60" s="643"/>
      <c r="E60" s="643"/>
      <c r="F60" s="643"/>
      <c r="G60" s="643"/>
      <c r="H60" s="643"/>
      <c r="I60" s="643"/>
      <c r="J60" s="643"/>
      <c r="K60" s="643"/>
      <c r="L60" s="643"/>
      <c r="M60" s="643"/>
      <c r="N60" s="643"/>
    </row>
    <row r="61" spans="1:19" ht="18.600000000000001" customHeight="1">
      <c r="A61" s="5"/>
    </row>
    <row r="62" spans="1:19" ht="18.600000000000001" customHeight="1">
      <c r="A62" s="5"/>
      <c r="C62" s="520" t="s">
        <v>1358</v>
      </c>
      <c r="D62" s="10"/>
      <c r="E62" s="10"/>
      <c r="F62" s="10"/>
      <c r="G62" s="10"/>
      <c r="H62" s="10"/>
      <c r="I62" s="10"/>
      <c r="J62" s="10"/>
      <c r="K62" s="10"/>
      <c r="L62" s="10"/>
      <c r="M62" s="10"/>
      <c r="N62" s="10"/>
    </row>
    <row r="63" spans="1:19" ht="18.600000000000001" customHeight="1">
      <c r="A63" s="5"/>
    </row>
    <row r="64" spans="1:19" ht="36" customHeight="1">
      <c r="A64" s="120"/>
      <c r="B64" s="6"/>
      <c r="C64" s="645" t="s">
        <v>1359</v>
      </c>
      <c r="D64" s="645"/>
      <c r="E64" s="645"/>
      <c r="F64" s="645"/>
      <c r="G64" s="645"/>
      <c r="H64" s="645"/>
      <c r="I64" s="645"/>
      <c r="J64" s="645"/>
      <c r="K64" s="645"/>
      <c r="L64" s="645"/>
      <c r="M64" s="645"/>
      <c r="N64" s="645"/>
      <c r="R64" s="75"/>
      <c r="S64" s="75"/>
    </row>
    <row r="65" spans="1:15" ht="14.45" customHeight="1">
      <c r="A65" s="5"/>
      <c r="C65" s="705" t="s">
        <v>1360</v>
      </c>
      <c r="D65" s="705"/>
      <c r="E65" s="705"/>
      <c r="F65" s="705"/>
      <c r="G65" s="705"/>
      <c r="H65" s="705"/>
      <c r="I65" s="705"/>
      <c r="J65" s="705"/>
      <c r="K65" s="705"/>
      <c r="L65" s="705"/>
      <c r="M65" s="705"/>
      <c r="N65" s="705"/>
    </row>
    <row r="66" spans="1:15" ht="408.6" customHeight="1">
      <c r="A66" s="5"/>
      <c r="C66" s="705"/>
      <c r="D66" s="705"/>
      <c r="E66" s="705"/>
      <c r="F66" s="705"/>
      <c r="G66" s="705"/>
      <c r="H66" s="705"/>
      <c r="I66" s="705"/>
      <c r="J66" s="705"/>
      <c r="K66" s="705"/>
      <c r="L66" s="705"/>
      <c r="M66" s="705"/>
      <c r="N66" s="705"/>
    </row>
    <row r="67" spans="1:15" ht="409.5" customHeight="1">
      <c r="A67" s="5"/>
      <c r="C67" s="705"/>
      <c r="D67" s="705"/>
      <c r="E67" s="705"/>
      <c r="F67" s="705"/>
      <c r="G67" s="705"/>
      <c r="H67" s="705"/>
      <c r="I67" s="705"/>
      <c r="J67" s="705"/>
      <c r="K67" s="705"/>
      <c r="L67" s="705"/>
      <c r="M67" s="705"/>
      <c r="N67" s="705"/>
    </row>
    <row r="68" spans="1:15" ht="408.95" customHeight="1">
      <c r="A68" s="5"/>
      <c r="C68" s="705"/>
      <c r="D68" s="705"/>
      <c r="E68" s="705"/>
      <c r="F68" s="705"/>
      <c r="G68" s="705"/>
      <c r="H68" s="705"/>
      <c r="I68" s="705"/>
      <c r="J68" s="705"/>
      <c r="K68" s="705"/>
      <c r="L68" s="705"/>
      <c r="M68" s="705"/>
      <c r="N68" s="705"/>
    </row>
    <row r="69" spans="1:15" ht="153.75" customHeight="1">
      <c r="A69" s="5"/>
      <c r="C69" s="705"/>
      <c r="D69" s="705"/>
      <c r="E69" s="705"/>
      <c r="F69" s="705"/>
      <c r="G69" s="705"/>
      <c r="H69" s="705"/>
      <c r="I69" s="705"/>
      <c r="J69" s="705"/>
      <c r="K69" s="705"/>
      <c r="L69" s="705"/>
      <c r="M69" s="705"/>
      <c r="N69" s="705"/>
    </row>
    <row r="70" spans="1:15" ht="18.600000000000001" customHeight="1">
      <c r="A70" s="5"/>
      <c r="C70" s="805" t="s">
        <v>1361</v>
      </c>
      <c r="D70" s="806"/>
      <c r="E70" s="806"/>
      <c r="F70" s="806"/>
      <c r="G70" s="807"/>
      <c r="H70" s="252">
        <v>2019</v>
      </c>
      <c r="I70" s="252">
        <v>2020</v>
      </c>
      <c r="J70" s="252">
        <v>2021</v>
      </c>
      <c r="K70" s="252">
        <v>2022</v>
      </c>
      <c r="L70" s="252">
        <v>2023</v>
      </c>
      <c r="M70" s="252">
        <v>2024</v>
      </c>
      <c r="N70" s="252">
        <v>2025</v>
      </c>
    </row>
    <row r="71" spans="1:15" ht="18" customHeight="1">
      <c r="A71" s="5"/>
      <c r="C71" s="804" t="s">
        <v>1362</v>
      </c>
      <c r="D71" s="804"/>
      <c r="E71" s="804"/>
      <c r="F71" s="804"/>
      <c r="G71" s="804"/>
      <c r="H71" s="393">
        <v>6</v>
      </c>
      <c r="I71" s="393">
        <v>1</v>
      </c>
      <c r="J71" s="393">
        <v>36</v>
      </c>
      <c r="K71" s="393">
        <v>5</v>
      </c>
      <c r="L71" s="393">
        <v>2</v>
      </c>
      <c r="M71" s="393">
        <v>0</v>
      </c>
      <c r="N71" s="393">
        <v>0</v>
      </c>
      <c r="O71" s="251"/>
    </row>
    <row r="72" spans="1:15" ht="18.600000000000001">
      <c r="A72" s="5"/>
      <c r="C72" s="251"/>
      <c r="D72" s="251"/>
      <c r="E72" s="251"/>
      <c r="F72" s="251"/>
      <c r="G72" s="251"/>
      <c r="H72" s="251"/>
      <c r="I72" s="251"/>
      <c r="J72" s="251"/>
      <c r="K72" s="251"/>
      <c r="L72" s="251"/>
      <c r="M72" s="251"/>
    </row>
    <row r="73" spans="1:15" ht="51.6" customHeight="1">
      <c r="A73" s="5"/>
      <c r="C73" s="705" t="s">
        <v>1363</v>
      </c>
      <c r="D73" s="705"/>
      <c r="E73" s="705"/>
      <c r="F73" s="705"/>
      <c r="G73" s="705"/>
      <c r="H73" s="705"/>
      <c r="I73" s="705"/>
      <c r="J73" s="705"/>
      <c r="K73" s="705"/>
      <c r="L73" s="705"/>
      <c r="M73" s="705"/>
      <c r="N73" s="705"/>
    </row>
    <row r="74" spans="1:15" ht="18.600000000000001" customHeight="1">
      <c r="A74" s="5"/>
      <c r="C74" s="520" t="s">
        <v>1364</v>
      </c>
      <c r="D74" s="10"/>
      <c r="E74" s="10"/>
      <c r="F74" s="10"/>
      <c r="G74" s="10"/>
      <c r="H74" s="10"/>
      <c r="I74" s="10"/>
      <c r="J74" s="10"/>
      <c r="K74" s="10"/>
      <c r="L74" s="10"/>
      <c r="M74" s="10"/>
      <c r="N74" s="10"/>
    </row>
    <row r="75" spans="1:15" ht="18.600000000000001" customHeight="1">
      <c r="A75" s="5"/>
      <c r="C75" s="121"/>
    </row>
    <row r="76" spans="1:15" ht="74.099999999999994" customHeight="1" thickBot="1">
      <c r="A76" s="5"/>
      <c r="C76" s="645" t="s">
        <v>1365</v>
      </c>
      <c r="D76" s="645"/>
      <c r="E76" s="645"/>
      <c r="F76" s="645"/>
      <c r="G76" s="645"/>
      <c r="H76" s="76">
        <v>2019</v>
      </c>
      <c r="I76" s="76">
        <v>2020</v>
      </c>
      <c r="J76" s="76">
        <v>2021</v>
      </c>
      <c r="K76" s="76">
        <v>2022</v>
      </c>
      <c r="L76" s="76">
        <v>2023</v>
      </c>
      <c r="M76" s="76">
        <v>2024</v>
      </c>
      <c r="N76" s="76">
        <v>2025</v>
      </c>
    </row>
    <row r="77" spans="1:15" ht="18.600000000000001" customHeight="1">
      <c r="A77" s="5"/>
    </row>
    <row r="78" spans="1:15" ht="39.950000000000003" customHeight="1">
      <c r="A78" s="5"/>
      <c r="C78" s="803" t="s">
        <v>1366</v>
      </c>
      <c r="D78" s="803"/>
      <c r="E78" s="803"/>
      <c r="F78" s="803"/>
      <c r="G78" s="803"/>
      <c r="H78" s="217">
        <v>1</v>
      </c>
      <c r="I78" s="217">
        <v>1</v>
      </c>
      <c r="J78" s="217">
        <v>1</v>
      </c>
      <c r="K78" s="217">
        <v>1</v>
      </c>
      <c r="L78" s="217">
        <v>1</v>
      </c>
      <c r="M78" s="217">
        <v>1</v>
      </c>
      <c r="N78" s="217">
        <v>1</v>
      </c>
    </row>
    <row r="79" spans="1:15" ht="24" customHeight="1">
      <c r="A79" s="5"/>
      <c r="H79" s="136"/>
      <c r="I79" s="136"/>
      <c r="J79" s="136"/>
      <c r="K79" s="136"/>
      <c r="L79" s="136"/>
      <c r="M79" s="136"/>
      <c r="N79" s="136"/>
    </row>
    <row r="80" spans="1:15" ht="18.600000000000001" customHeight="1">
      <c r="A80" s="5"/>
      <c r="C80" s="778" t="s">
        <v>1367</v>
      </c>
      <c r="D80" s="778"/>
      <c r="E80" s="778"/>
      <c r="F80" s="778"/>
      <c r="G80" s="778"/>
      <c r="H80" s="191">
        <v>1</v>
      </c>
      <c r="I80" s="191">
        <v>1</v>
      </c>
      <c r="J80" s="191">
        <v>1</v>
      </c>
      <c r="K80" s="191">
        <v>1</v>
      </c>
      <c r="L80" s="191">
        <v>1</v>
      </c>
      <c r="M80" s="191">
        <v>1</v>
      </c>
      <c r="N80" s="191">
        <v>1</v>
      </c>
    </row>
    <row r="81" spans="1:14" ht="18.600000000000001" customHeight="1">
      <c r="A81" s="5"/>
      <c r="C81" s="507" t="s">
        <v>412</v>
      </c>
      <c r="D81" s="507"/>
      <c r="E81" s="514"/>
      <c r="F81" s="514"/>
      <c r="G81" s="514"/>
      <c r="H81" s="136">
        <v>1</v>
      </c>
      <c r="I81" s="136">
        <v>1</v>
      </c>
      <c r="J81" s="136">
        <v>1</v>
      </c>
      <c r="K81" s="136">
        <v>1</v>
      </c>
      <c r="L81" s="136">
        <v>1</v>
      </c>
      <c r="M81" s="136">
        <v>1</v>
      </c>
      <c r="N81" s="136">
        <v>1</v>
      </c>
    </row>
    <row r="82" spans="1:14" ht="18.600000000000001" customHeight="1">
      <c r="A82" s="5"/>
      <c r="C82" s="507" t="s">
        <v>411</v>
      </c>
      <c r="D82" s="507"/>
      <c r="E82" s="514"/>
      <c r="F82" s="514"/>
      <c r="G82" s="514"/>
      <c r="H82" s="136">
        <v>1</v>
      </c>
      <c r="I82" s="136">
        <v>1</v>
      </c>
      <c r="J82" s="136">
        <v>1</v>
      </c>
      <c r="K82" s="136">
        <v>1</v>
      </c>
      <c r="L82" s="136">
        <v>1</v>
      </c>
      <c r="M82" s="136">
        <v>1</v>
      </c>
      <c r="N82" s="136">
        <v>1</v>
      </c>
    </row>
    <row r="83" spans="1:14" ht="18.600000000000001" customHeight="1">
      <c r="A83" s="5"/>
      <c r="C83" s="507"/>
      <c r="D83" s="507"/>
      <c r="E83" s="514"/>
      <c r="F83" s="514"/>
      <c r="G83" s="514"/>
      <c r="H83" s="136"/>
      <c r="I83" s="136"/>
      <c r="J83" s="136"/>
      <c r="K83" s="136"/>
      <c r="L83" s="136"/>
      <c r="M83" s="136"/>
      <c r="N83" s="136"/>
    </row>
    <row r="84" spans="1:14" ht="18.600000000000001" customHeight="1">
      <c r="A84" s="5"/>
      <c r="C84" s="802" t="s">
        <v>1368</v>
      </c>
      <c r="D84" s="802"/>
      <c r="E84" s="802"/>
      <c r="F84" s="802"/>
      <c r="G84" s="802"/>
      <c r="H84" s="191">
        <v>1</v>
      </c>
      <c r="I84" s="191">
        <v>1</v>
      </c>
      <c r="J84" s="191">
        <v>1</v>
      </c>
      <c r="K84" s="191">
        <v>1</v>
      </c>
      <c r="L84" s="191">
        <v>1</v>
      </c>
      <c r="M84" s="191">
        <v>1</v>
      </c>
      <c r="N84" s="191">
        <v>1</v>
      </c>
    </row>
    <row r="85" spans="1:14" ht="18.600000000000001" customHeight="1">
      <c r="A85" s="5"/>
      <c r="C85" s="507" t="s">
        <v>1346</v>
      </c>
      <c r="D85" s="507"/>
      <c r="E85" s="514"/>
      <c r="F85" s="514"/>
      <c r="G85" s="514"/>
      <c r="H85" s="136">
        <v>1</v>
      </c>
      <c r="I85" s="136">
        <v>1</v>
      </c>
      <c r="J85" s="136">
        <v>1</v>
      </c>
      <c r="K85" s="136">
        <v>1</v>
      </c>
      <c r="L85" s="136">
        <v>1</v>
      </c>
      <c r="M85" s="136">
        <v>1</v>
      </c>
      <c r="N85" s="136">
        <v>1</v>
      </c>
    </row>
    <row r="86" spans="1:14" ht="18.600000000000001" customHeight="1">
      <c r="A86" s="5"/>
      <c r="C86" s="507" t="s">
        <v>1347</v>
      </c>
      <c r="D86" s="507"/>
      <c r="E86" s="514"/>
      <c r="F86" s="514"/>
      <c r="G86" s="514"/>
      <c r="H86" s="136">
        <v>1</v>
      </c>
      <c r="I86" s="136">
        <v>1</v>
      </c>
      <c r="J86" s="136">
        <v>1</v>
      </c>
      <c r="K86" s="136">
        <v>1</v>
      </c>
      <c r="L86" s="136">
        <v>1</v>
      </c>
      <c r="M86" s="136">
        <v>1</v>
      </c>
      <c r="N86" s="136">
        <v>1</v>
      </c>
    </row>
    <row r="87" spans="1:14" ht="18.600000000000001" customHeight="1">
      <c r="A87" s="5"/>
      <c r="C87" s="507" t="s">
        <v>1349</v>
      </c>
      <c r="D87" s="507"/>
      <c r="E87" s="514"/>
      <c r="F87" s="514"/>
      <c r="G87" s="514"/>
      <c r="H87" s="136" t="s">
        <v>1350</v>
      </c>
      <c r="I87" s="136" t="s">
        <v>1350</v>
      </c>
      <c r="J87" s="136" t="s">
        <v>1350</v>
      </c>
      <c r="K87" s="136" t="s">
        <v>1350</v>
      </c>
      <c r="L87" s="136">
        <v>1</v>
      </c>
      <c r="M87" s="136">
        <v>1</v>
      </c>
      <c r="N87" s="136">
        <v>1</v>
      </c>
    </row>
    <row r="88" spans="1:14" ht="18.600000000000001" customHeight="1">
      <c r="A88" s="5"/>
      <c r="C88" s="507" t="s">
        <v>1351</v>
      </c>
      <c r="D88" s="507"/>
      <c r="E88" s="514"/>
      <c r="F88" s="514"/>
      <c r="G88" s="514"/>
      <c r="H88" s="136">
        <v>1</v>
      </c>
      <c r="I88" s="136">
        <v>1</v>
      </c>
      <c r="J88" s="136">
        <v>1</v>
      </c>
      <c r="K88" s="136">
        <v>1</v>
      </c>
      <c r="L88" s="136">
        <v>1</v>
      </c>
      <c r="M88" s="136">
        <v>1</v>
      </c>
      <c r="N88" s="136">
        <v>1</v>
      </c>
    </row>
    <row r="89" spans="1:14" ht="18.600000000000001" customHeight="1">
      <c r="A89" s="5"/>
      <c r="C89" s="507" t="s">
        <v>1352</v>
      </c>
      <c r="D89" s="507"/>
      <c r="E89" s="514"/>
      <c r="F89" s="514"/>
      <c r="G89" s="514"/>
      <c r="H89" s="136">
        <v>1</v>
      </c>
      <c r="I89" s="136">
        <v>1</v>
      </c>
      <c r="J89" s="136">
        <v>1</v>
      </c>
      <c r="K89" s="136">
        <v>1</v>
      </c>
      <c r="L89" s="136">
        <v>1</v>
      </c>
      <c r="M89" s="136">
        <v>1</v>
      </c>
      <c r="N89" s="136">
        <v>1</v>
      </c>
    </row>
    <row r="90" spans="1:14" ht="18.600000000000001" customHeight="1">
      <c r="A90" s="5"/>
      <c r="C90" s="507" t="s">
        <v>1353</v>
      </c>
      <c r="D90" s="507"/>
      <c r="E90" s="514"/>
      <c r="F90" s="514"/>
      <c r="G90" s="514"/>
      <c r="H90" s="136">
        <v>1</v>
      </c>
      <c r="I90" s="136">
        <v>1</v>
      </c>
      <c r="J90" s="136">
        <v>1</v>
      </c>
      <c r="K90" s="136">
        <v>1</v>
      </c>
      <c r="L90" s="136">
        <v>1</v>
      </c>
      <c r="M90" s="136">
        <v>1</v>
      </c>
      <c r="N90" s="136">
        <v>1</v>
      </c>
    </row>
    <row r="91" spans="1:14" ht="18.600000000000001" customHeight="1">
      <c r="A91" s="5"/>
      <c r="C91" s="507" t="s">
        <v>1354</v>
      </c>
      <c r="D91" s="507"/>
      <c r="E91" s="514"/>
      <c r="F91" s="514"/>
      <c r="G91" s="514"/>
      <c r="H91" s="136">
        <v>1</v>
      </c>
      <c r="I91" s="136">
        <v>1</v>
      </c>
      <c r="J91" s="136">
        <v>1</v>
      </c>
      <c r="K91" s="136">
        <v>1</v>
      </c>
      <c r="L91" s="136">
        <v>1</v>
      </c>
      <c r="M91" s="136">
        <v>1</v>
      </c>
      <c r="N91" s="136">
        <v>1</v>
      </c>
    </row>
    <row r="92" spans="1:14" ht="18.600000000000001" customHeight="1">
      <c r="A92" s="5"/>
    </row>
    <row r="93" spans="1:14" ht="214.5" customHeight="1">
      <c r="A93" s="5"/>
      <c r="C93" s="705" t="s">
        <v>1369</v>
      </c>
      <c r="D93" s="705"/>
      <c r="E93" s="705"/>
      <c r="F93" s="705"/>
      <c r="G93" s="705"/>
      <c r="H93" s="705"/>
      <c r="I93" s="705"/>
      <c r="J93" s="705"/>
      <c r="K93" s="705"/>
      <c r="L93" s="705"/>
      <c r="M93" s="705"/>
      <c r="N93" s="705"/>
    </row>
    <row r="94" spans="1:14" ht="18.600000000000001">
      <c r="A94" s="5"/>
      <c r="C94" s="166"/>
      <c r="D94" s="166"/>
      <c r="E94" s="166"/>
      <c r="F94" s="166"/>
      <c r="G94" s="166"/>
      <c r="H94" s="166"/>
      <c r="I94" s="166"/>
      <c r="J94" s="166"/>
      <c r="K94" s="166"/>
      <c r="L94" s="166"/>
      <c r="M94" s="166"/>
      <c r="N94" s="166"/>
    </row>
    <row r="95" spans="1:14" ht="18.600000000000001" customHeight="1">
      <c r="A95" s="5"/>
      <c r="C95" s="444"/>
      <c r="D95" s="444"/>
      <c r="E95" s="444"/>
      <c r="F95" s="444"/>
      <c r="G95" s="444"/>
      <c r="H95" s="444"/>
      <c r="I95" s="444"/>
      <c r="J95" s="444"/>
      <c r="K95" s="444"/>
      <c r="L95" s="444"/>
      <c r="M95" s="444"/>
      <c r="N95" s="444"/>
    </row>
    <row r="96" spans="1:14" ht="18.600000000000001" customHeight="1">
      <c r="A96" s="5"/>
      <c r="C96" s="444"/>
      <c r="D96" s="444"/>
      <c r="E96" s="444"/>
      <c r="F96" s="444"/>
      <c r="G96" s="444"/>
      <c r="H96" s="444"/>
      <c r="I96" s="444"/>
      <c r="J96" s="444"/>
      <c r="K96" s="444"/>
      <c r="L96" s="444"/>
      <c r="M96" s="444"/>
      <c r="N96" s="444"/>
    </row>
    <row r="97" spans="1:1" ht="18.600000000000001" customHeight="1">
      <c r="A97" s="5"/>
    </row>
    <row r="98" spans="1:1" ht="18.600000000000001" customHeight="1">
      <c r="A98" s="5"/>
    </row>
    <row r="99" spans="1:1" ht="18.600000000000001" customHeight="1">
      <c r="A99" s="5"/>
    </row>
    <row r="100" spans="1:1" ht="18.600000000000001" customHeight="1">
      <c r="A100" s="5"/>
    </row>
    <row r="101" spans="1:1" ht="18.600000000000001" customHeight="1">
      <c r="A101" s="5"/>
    </row>
    <row r="102" spans="1:1" ht="18.600000000000001" customHeight="1">
      <c r="A102" s="5"/>
    </row>
    <row r="103" spans="1:1" ht="18.600000000000001" customHeight="1">
      <c r="A103" s="5"/>
    </row>
    <row r="104" spans="1:1" ht="18.600000000000001" customHeight="1">
      <c r="A104" s="5"/>
    </row>
    <row r="105" spans="1:1" ht="18.600000000000001" customHeight="1">
      <c r="A105" s="5"/>
    </row>
    <row r="106" spans="1:1" ht="18.600000000000001" customHeight="1">
      <c r="A106" s="5"/>
    </row>
    <row r="107" spans="1:1" ht="18.600000000000001" customHeight="1">
      <c r="A107" s="5"/>
    </row>
    <row r="108" spans="1:1" ht="18.600000000000001" customHeight="1">
      <c r="A108" s="5"/>
    </row>
    <row r="109" spans="1:1" ht="18.600000000000001" customHeight="1">
      <c r="A109" s="5"/>
    </row>
    <row r="110" spans="1:1" ht="18.600000000000001" customHeight="1">
      <c r="A110" s="5"/>
    </row>
    <row r="111" spans="1:1" ht="18.600000000000001" customHeight="1">
      <c r="A111" s="5"/>
    </row>
    <row r="112" spans="1:1" ht="18.600000000000001" customHeight="1">
      <c r="A112" s="5"/>
    </row>
    <row r="113" spans="1:1" ht="18.600000000000001" customHeight="1">
      <c r="A113" s="5"/>
    </row>
    <row r="114" spans="1:1" ht="18.600000000000001" customHeight="1">
      <c r="A114" s="5"/>
    </row>
    <row r="115" spans="1:1" ht="18.600000000000001" customHeight="1">
      <c r="A115" s="5"/>
    </row>
    <row r="116" spans="1:1" ht="18.600000000000001" customHeight="1">
      <c r="A116" s="5"/>
    </row>
    <row r="117" spans="1:1" ht="18.600000000000001" customHeight="1">
      <c r="A117" s="5"/>
    </row>
    <row r="118" spans="1:1" ht="18.600000000000001" customHeight="1">
      <c r="A118" s="5"/>
    </row>
    <row r="119" spans="1:1" ht="18.600000000000001" customHeight="1">
      <c r="A119" s="5"/>
    </row>
    <row r="120" spans="1:1" ht="18.600000000000001" customHeight="1">
      <c r="A120" s="5"/>
    </row>
    <row r="121" spans="1:1" ht="18.600000000000001" customHeight="1">
      <c r="A121" s="5"/>
    </row>
    <row r="122" spans="1:1" ht="18.600000000000001" customHeight="1">
      <c r="A122" s="5"/>
    </row>
    <row r="123" spans="1:1" ht="18.600000000000001" customHeight="1">
      <c r="A123" s="5"/>
    </row>
    <row r="124" spans="1:1" ht="18.600000000000001" customHeight="1">
      <c r="A124" s="5"/>
    </row>
    <row r="125" spans="1:1" ht="18.600000000000001" customHeight="1">
      <c r="A125" s="5"/>
    </row>
    <row r="126" spans="1:1" ht="18.600000000000001" customHeight="1">
      <c r="A126" s="5"/>
    </row>
    <row r="127" spans="1:1" ht="18.600000000000001" customHeight="1">
      <c r="A127" s="5"/>
    </row>
    <row r="128" spans="1:1" ht="18.600000000000001" customHeight="1">
      <c r="A128" s="5"/>
    </row>
    <row r="129" spans="1:1" ht="18.600000000000001" customHeight="1">
      <c r="A129" s="5"/>
    </row>
    <row r="130" spans="1:1" ht="18.600000000000001" customHeight="1">
      <c r="A130" s="5"/>
    </row>
    <row r="131" spans="1:1" ht="18.600000000000001" customHeight="1">
      <c r="A131" s="5"/>
    </row>
    <row r="132" spans="1:1" ht="18.600000000000001" customHeight="1">
      <c r="A132" s="5"/>
    </row>
    <row r="133" spans="1:1" ht="18.600000000000001" customHeight="1">
      <c r="A133" s="5"/>
    </row>
    <row r="134" spans="1:1" ht="18.600000000000001" customHeight="1">
      <c r="A134" s="5"/>
    </row>
    <row r="135" spans="1:1" ht="18.600000000000001" customHeight="1">
      <c r="A135" s="5"/>
    </row>
    <row r="136" spans="1:1" ht="18.600000000000001" customHeight="1">
      <c r="A136" s="5"/>
    </row>
    <row r="137" spans="1:1" ht="18.600000000000001" customHeight="1">
      <c r="A137" s="5"/>
    </row>
    <row r="138" spans="1:1" ht="18.600000000000001" customHeight="1">
      <c r="A138" s="5"/>
    </row>
    <row r="139" spans="1:1" ht="18.600000000000001" customHeight="1">
      <c r="A139" s="5"/>
    </row>
    <row r="140" spans="1:1" ht="18.600000000000001" customHeight="1">
      <c r="A140" s="5"/>
    </row>
    <row r="141" spans="1:1" ht="18.600000000000001" customHeight="1">
      <c r="A141" s="5"/>
    </row>
    <row r="142" spans="1:1" ht="18.600000000000001" customHeight="1">
      <c r="A142" s="5"/>
    </row>
    <row r="143" spans="1:1" ht="18.600000000000001" customHeight="1">
      <c r="A143" s="5"/>
    </row>
    <row r="144" spans="1:1" ht="18.600000000000001" customHeight="1">
      <c r="A144" s="5"/>
    </row>
    <row r="145" spans="1:1" ht="18.600000000000001" customHeight="1">
      <c r="A145" s="5"/>
    </row>
    <row r="146" spans="1:1" ht="18.600000000000001" customHeight="1">
      <c r="A146" s="5"/>
    </row>
    <row r="147" spans="1:1" ht="18.600000000000001" customHeight="1">
      <c r="A147" s="5"/>
    </row>
    <row r="148" spans="1:1" ht="18.600000000000001" customHeight="1">
      <c r="A148" s="5"/>
    </row>
    <row r="149" spans="1:1" ht="18.600000000000001" customHeight="1">
      <c r="A149" s="5"/>
    </row>
    <row r="150" spans="1:1" ht="18.600000000000001" customHeight="1">
      <c r="A150" s="5"/>
    </row>
    <row r="151" spans="1:1" ht="18.600000000000001" customHeight="1">
      <c r="A151" s="5"/>
    </row>
    <row r="152" spans="1:1" ht="18.600000000000001" customHeight="1">
      <c r="A152" s="5"/>
    </row>
    <row r="153" spans="1:1" ht="18.600000000000001" customHeight="1">
      <c r="A153" s="5"/>
    </row>
    <row r="154" spans="1:1" ht="18.600000000000001" customHeight="1">
      <c r="A154" s="5"/>
    </row>
    <row r="155" spans="1:1" ht="18.600000000000001" customHeight="1">
      <c r="A155" s="5"/>
    </row>
    <row r="156" spans="1:1" ht="18.600000000000001" customHeight="1">
      <c r="A156" s="5"/>
    </row>
    <row r="157" spans="1:1" ht="18.600000000000001" customHeight="1">
      <c r="A157" s="5"/>
    </row>
    <row r="158" spans="1:1" ht="73.5" customHeight="1">
      <c r="A158" s="5"/>
    </row>
    <row r="159" spans="1:1" ht="18.600000000000001" customHeight="1">
      <c r="A159" s="5"/>
    </row>
    <row r="160" spans="1:1" ht="18.600000000000001" customHeight="1">
      <c r="A160" s="5"/>
    </row>
    <row r="161" spans="1:1" ht="18.600000000000001" customHeight="1">
      <c r="A161" s="5"/>
    </row>
    <row r="162" spans="1:1" ht="18.600000000000001" customHeight="1">
      <c r="A162" s="5"/>
    </row>
    <row r="163" spans="1:1" ht="18.600000000000001" customHeight="1">
      <c r="A163" s="5"/>
    </row>
    <row r="164" spans="1:1" ht="18.600000000000001" customHeight="1">
      <c r="A164" s="5"/>
    </row>
    <row r="165" spans="1:1" ht="18.600000000000001" customHeight="1">
      <c r="A165" s="5"/>
    </row>
    <row r="166" spans="1:1" ht="18.600000000000001" customHeight="1">
      <c r="A166" s="5"/>
    </row>
    <row r="167" spans="1:1" ht="18.600000000000001" customHeight="1">
      <c r="A167" s="5"/>
    </row>
    <row r="168" spans="1:1" ht="18.600000000000001" customHeight="1">
      <c r="A168" s="5"/>
    </row>
    <row r="169" spans="1:1" ht="18.600000000000001" customHeight="1">
      <c r="A169" s="5"/>
    </row>
    <row r="170" spans="1:1" ht="18.600000000000001" customHeight="1">
      <c r="A170" s="5"/>
    </row>
    <row r="171" spans="1:1" ht="18.600000000000001" customHeight="1">
      <c r="A171" s="5"/>
    </row>
    <row r="172" spans="1:1" ht="18.600000000000001" customHeight="1">
      <c r="A172" s="5"/>
    </row>
    <row r="173" spans="1:1" ht="18.600000000000001" customHeight="1">
      <c r="A173" s="5"/>
    </row>
    <row r="174" spans="1:1" ht="18.600000000000001" customHeight="1">
      <c r="A174" s="5"/>
    </row>
    <row r="175" spans="1:1" ht="18.600000000000001" customHeight="1">
      <c r="A175" s="5"/>
    </row>
    <row r="176" spans="1:1" ht="18.600000000000001" customHeight="1">
      <c r="A176" s="5"/>
    </row>
    <row r="177" spans="1:1" ht="18.600000000000001" customHeight="1">
      <c r="A177" s="5"/>
    </row>
    <row r="178" spans="1:1" ht="18.600000000000001" customHeight="1">
      <c r="A178" s="5"/>
    </row>
    <row r="179" spans="1:1" ht="18.600000000000001" customHeight="1">
      <c r="A179" s="5"/>
    </row>
    <row r="180" spans="1:1" ht="18.600000000000001" customHeight="1">
      <c r="A180" s="5"/>
    </row>
    <row r="181" spans="1:1" ht="18.600000000000001" customHeight="1">
      <c r="A181" s="5"/>
    </row>
    <row r="182" spans="1:1" ht="18.600000000000001" customHeight="1">
      <c r="A182" s="5"/>
    </row>
    <row r="183" spans="1:1" ht="18.600000000000001" customHeight="1">
      <c r="A183" s="5"/>
    </row>
    <row r="184" spans="1:1" ht="18.600000000000001" customHeight="1">
      <c r="A184" s="5"/>
    </row>
    <row r="185" spans="1:1" ht="18.600000000000001" customHeight="1">
      <c r="A185" s="5"/>
    </row>
    <row r="186" spans="1:1" ht="18.600000000000001" customHeight="1">
      <c r="A186" s="5"/>
    </row>
    <row r="187" spans="1:1" ht="18.600000000000001" customHeight="1">
      <c r="A187" s="5"/>
    </row>
    <row r="188" spans="1:1" ht="18.600000000000001" customHeight="1">
      <c r="A188" s="5"/>
    </row>
    <row r="189" spans="1:1" ht="18.600000000000001" customHeight="1">
      <c r="A189" s="5"/>
    </row>
    <row r="190" spans="1:1" ht="18.600000000000001" customHeight="1">
      <c r="A190" s="5"/>
    </row>
    <row r="191" spans="1:1" ht="18.600000000000001" customHeight="1">
      <c r="A191" s="5"/>
    </row>
    <row r="192" spans="1:1" ht="18.600000000000001" customHeight="1">
      <c r="A192" s="5"/>
    </row>
    <row r="193" spans="1:1" ht="18.600000000000001" customHeight="1">
      <c r="A193" s="5"/>
    </row>
    <row r="194" spans="1:1" ht="18.600000000000001" customHeight="1">
      <c r="A194" s="5"/>
    </row>
    <row r="195" spans="1:1" ht="18.600000000000001" customHeight="1">
      <c r="A195" s="5"/>
    </row>
    <row r="196" spans="1:1" ht="18.600000000000001" customHeight="1">
      <c r="A196" s="5"/>
    </row>
    <row r="197" spans="1:1" ht="18.600000000000001" customHeight="1">
      <c r="A197" s="5"/>
    </row>
    <row r="198" spans="1:1" ht="18.600000000000001" customHeight="1">
      <c r="A198" s="5"/>
    </row>
    <row r="199" spans="1:1" ht="18.600000000000001" customHeight="1">
      <c r="A199" s="5"/>
    </row>
    <row r="200" spans="1:1" ht="18.600000000000001" customHeight="1">
      <c r="A200" s="5"/>
    </row>
    <row r="201" spans="1:1" ht="18.600000000000001" customHeight="1">
      <c r="A201" s="5"/>
    </row>
    <row r="202" spans="1:1" ht="18.600000000000001" customHeight="1">
      <c r="A202" s="5"/>
    </row>
    <row r="203" spans="1:1" ht="18.600000000000001" customHeight="1">
      <c r="A203" s="5"/>
    </row>
    <row r="204" spans="1:1" ht="18.600000000000001" customHeight="1">
      <c r="A204" s="5"/>
    </row>
    <row r="205" spans="1:1" ht="18.600000000000001" customHeight="1">
      <c r="A205" s="5"/>
    </row>
    <row r="206" spans="1:1" ht="18.600000000000001" customHeight="1">
      <c r="A206" s="5"/>
    </row>
    <row r="207" spans="1:1" ht="18.600000000000001" customHeight="1">
      <c r="A207" s="5"/>
    </row>
    <row r="208" spans="1:1" ht="18.600000000000001" customHeight="1">
      <c r="A208" s="5"/>
    </row>
    <row r="209" spans="1:1" ht="18.600000000000001" customHeight="1">
      <c r="A209" s="5"/>
    </row>
    <row r="210" spans="1:1" ht="18.600000000000001" customHeight="1">
      <c r="A210" s="5"/>
    </row>
    <row r="211" spans="1:1" ht="18.600000000000001" customHeight="1">
      <c r="A211" s="5"/>
    </row>
    <row r="212" spans="1:1" ht="18.600000000000001" customHeight="1">
      <c r="A212" s="5"/>
    </row>
    <row r="213" spans="1:1" ht="18.600000000000001" customHeight="1">
      <c r="A213" s="5"/>
    </row>
    <row r="214" spans="1:1" ht="18.600000000000001" customHeight="1">
      <c r="A214" s="5"/>
    </row>
    <row r="215" spans="1:1" ht="18.600000000000001" customHeight="1">
      <c r="A215" s="5"/>
    </row>
    <row r="216" spans="1:1" ht="18.600000000000001" customHeight="1">
      <c r="A216" s="5"/>
    </row>
    <row r="217" spans="1:1" ht="18.600000000000001" customHeight="1">
      <c r="A217" s="5"/>
    </row>
    <row r="218" spans="1:1" ht="18.600000000000001" customHeight="1">
      <c r="A218" s="5"/>
    </row>
    <row r="219" spans="1:1" ht="18.600000000000001" customHeight="1">
      <c r="A219" s="5"/>
    </row>
    <row r="220" spans="1:1" ht="18.600000000000001" customHeight="1">
      <c r="A220" s="5"/>
    </row>
    <row r="221" spans="1:1" ht="18.600000000000001" customHeight="1">
      <c r="A221" s="5"/>
    </row>
    <row r="222" spans="1:1" ht="18.600000000000001" customHeight="1">
      <c r="A222" s="5"/>
    </row>
    <row r="223" spans="1:1" ht="18.600000000000001" customHeight="1">
      <c r="A223" s="5"/>
    </row>
    <row r="224" spans="1:1" ht="18.600000000000001" customHeight="1">
      <c r="A224" s="5"/>
    </row>
    <row r="225" spans="1:1" ht="18.600000000000001" customHeight="1">
      <c r="A225" s="5"/>
    </row>
    <row r="226" spans="1:1" ht="18.600000000000001" customHeight="1">
      <c r="A226" s="5"/>
    </row>
    <row r="227" spans="1:1" ht="18.600000000000001" customHeight="1">
      <c r="A227" s="5"/>
    </row>
    <row r="228" spans="1:1" ht="18.600000000000001" customHeight="1">
      <c r="A228" s="5"/>
    </row>
    <row r="229" spans="1:1" ht="18.600000000000001" customHeight="1">
      <c r="A229" s="5"/>
    </row>
    <row r="230" spans="1:1" ht="18.600000000000001" customHeight="1">
      <c r="A230" s="5"/>
    </row>
    <row r="231" spans="1:1" ht="18.600000000000001" customHeight="1">
      <c r="A231" s="5"/>
    </row>
    <row r="232" spans="1:1" ht="18.600000000000001" customHeight="1">
      <c r="A232" s="5"/>
    </row>
    <row r="233" spans="1:1" ht="18.600000000000001" customHeight="1">
      <c r="A233" s="5"/>
    </row>
    <row r="234" spans="1:1" ht="18.600000000000001" customHeight="1">
      <c r="A234" s="5"/>
    </row>
    <row r="235" spans="1:1" ht="18.600000000000001" customHeight="1">
      <c r="A235" s="5"/>
    </row>
    <row r="236" spans="1:1" ht="18.600000000000001" customHeight="1">
      <c r="A236" s="5"/>
    </row>
    <row r="237" spans="1:1" ht="18.600000000000001" customHeight="1">
      <c r="A237" s="5"/>
    </row>
    <row r="238" spans="1:1" ht="18.600000000000001" customHeight="1">
      <c r="A238" s="5"/>
    </row>
    <row r="239" spans="1:1" ht="18.600000000000001" customHeight="1">
      <c r="A239" s="5"/>
    </row>
    <row r="240" spans="1:1" ht="18.600000000000001" customHeight="1">
      <c r="A240" s="5"/>
    </row>
    <row r="241" spans="1:1" ht="18.600000000000001" customHeight="1">
      <c r="A241" s="5"/>
    </row>
    <row r="242" spans="1:1" ht="18.600000000000001" customHeight="1">
      <c r="A242" s="5"/>
    </row>
    <row r="243" spans="1:1" ht="18.600000000000001" customHeight="1">
      <c r="A243" s="5"/>
    </row>
    <row r="244" spans="1:1" ht="18.600000000000001" customHeight="1">
      <c r="A244" s="5"/>
    </row>
    <row r="245" spans="1:1" ht="18.600000000000001" customHeight="1">
      <c r="A245" s="5"/>
    </row>
    <row r="246" spans="1:1" ht="18.600000000000001" customHeight="1">
      <c r="A246" s="5"/>
    </row>
    <row r="247" spans="1:1" ht="18.600000000000001" customHeight="1">
      <c r="A247" s="5"/>
    </row>
    <row r="248" spans="1:1" ht="18.600000000000001" customHeight="1">
      <c r="A248" s="5"/>
    </row>
    <row r="249" spans="1:1" ht="18.600000000000001" customHeight="1">
      <c r="A249" s="5"/>
    </row>
    <row r="250" spans="1:1" ht="18.600000000000001" customHeight="1">
      <c r="A250" s="5"/>
    </row>
    <row r="251" spans="1:1" ht="18.600000000000001" customHeight="1">
      <c r="A251" s="5"/>
    </row>
    <row r="252" spans="1:1" ht="18.600000000000001" customHeight="1">
      <c r="A252" s="5"/>
    </row>
    <row r="253" spans="1:1" ht="18.600000000000001" customHeight="1">
      <c r="A253" s="5"/>
    </row>
    <row r="254" spans="1:1" ht="18.600000000000001" customHeight="1">
      <c r="A254" s="5"/>
    </row>
    <row r="255" spans="1:1" ht="18.600000000000001" customHeight="1">
      <c r="A255" s="5"/>
    </row>
    <row r="256" spans="1:1" ht="18.600000000000001" customHeight="1">
      <c r="A256" s="5"/>
    </row>
    <row r="257" spans="1:1" ht="18.600000000000001" customHeight="1">
      <c r="A257" s="5"/>
    </row>
    <row r="258" spans="1:1" ht="18.600000000000001" customHeight="1">
      <c r="A258" s="5"/>
    </row>
    <row r="259" spans="1:1" ht="18.600000000000001" customHeight="1">
      <c r="A259" s="5"/>
    </row>
    <row r="260" spans="1:1" ht="18.600000000000001" customHeight="1">
      <c r="A260" s="5"/>
    </row>
    <row r="261" spans="1:1" ht="18.600000000000001" customHeight="1">
      <c r="A261" s="5"/>
    </row>
    <row r="262" spans="1:1" ht="18.600000000000001" customHeight="1">
      <c r="A262" s="5"/>
    </row>
    <row r="263" spans="1:1" ht="18.600000000000001" customHeight="1">
      <c r="A263" s="5"/>
    </row>
    <row r="264" spans="1:1" ht="18.600000000000001" customHeight="1">
      <c r="A264" s="5"/>
    </row>
    <row r="265" spans="1:1" ht="18.600000000000001" customHeight="1">
      <c r="A265" s="5"/>
    </row>
    <row r="266" spans="1:1" ht="18.600000000000001" customHeight="1">
      <c r="A266" s="5"/>
    </row>
    <row r="267" spans="1:1" ht="18.600000000000001" customHeight="1">
      <c r="A267" s="5"/>
    </row>
    <row r="268" spans="1:1" ht="18.600000000000001" customHeight="1">
      <c r="A268" s="5"/>
    </row>
    <row r="269" spans="1:1" ht="18.600000000000001" customHeight="1">
      <c r="A269" s="5"/>
    </row>
    <row r="270" spans="1:1" ht="18.600000000000001" customHeight="1">
      <c r="A270" s="5"/>
    </row>
    <row r="271" spans="1:1" ht="18.600000000000001" customHeight="1">
      <c r="A271" s="5"/>
    </row>
    <row r="272" spans="1:1" ht="18.600000000000001" customHeight="1">
      <c r="A272" s="5"/>
    </row>
    <row r="273" spans="1:1" ht="18.600000000000001" customHeight="1">
      <c r="A273" s="5"/>
    </row>
    <row r="274" spans="1:1" ht="18.600000000000001" customHeight="1">
      <c r="A274" s="5"/>
    </row>
    <row r="275" spans="1:1" ht="18.600000000000001" customHeight="1">
      <c r="A275" s="5"/>
    </row>
    <row r="276" spans="1:1" ht="18.600000000000001" customHeight="1">
      <c r="A276" s="5"/>
    </row>
    <row r="277" spans="1:1" ht="18.600000000000001" customHeight="1">
      <c r="A277" s="5"/>
    </row>
    <row r="278" spans="1:1" ht="18.600000000000001" customHeight="1">
      <c r="A278" s="5"/>
    </row>
    <row r="279" spans="1:1" ht="18.600000000000001" customHeight="1">
      <c r="A279" s="5"/>
    </row>
    <row r="280" spans="1:1" ht="18.600000000000001" customHeight="1">
      <c r="A280" s="5"/>
    </row>
    <row r="281" spans="1:1" ht="18.600000000000001" customHeight="1">
      <c r="A281" s="5"/>
    </row>
    <row r="282" spans="1:1" ht="18.600000000000001" customHeight="1">
      <c r="A282" s="5"/>
    </row>
    <row r="283" spans="1:1" ht="18.600000000000001" customHeight="1">
      <c r="A283" s="5"/>
    </row>
    <row r="284" spans="1:1" ht="18.600000000000001" customHeight="1">
      <c r="A284" s="5"/>
    </row>
    <row r="285" spans="1:1" ht="18.600000000000001" customHeight="1">
      <c r="A285" s="5"/>
    </row>
    <row r="286" spans="1:1" ht="18.600000000000001" customHeight="1">
      <c r="A286" s="5"/>
    </row>
    <row r="287" spans="1:1" ht="18.600000000000001" customHeight="1">
      <c r="A287" s="5"/>
    </row>
    <row r="288" spans="1:1" ht="18.600000000000001" customHeight="1">
      <c r="A288" s="5"/>
    </row>
    <row r="289" spans="1:1" ht="18.600000000000001" customHeight="1">
      <c r="A289" s="5"/>
    </row>
    <row r="290" spans="1:1" ht="18.600000000000001" customHeight="1">
      <c r="A290" s="5"/>
    </row>
    <row r="291" spans="1:1" ht="18.600000000000001" customHeight="1">
      <c r="A291" s="5"/>
    </row>
    <row r="292" spans="1:1" ht="18.600000000000001" customHeight="1">
      <c r="A292" s="5"/>
    </row>
    <row r="293" spans="1:1" ht="18.600000000000001" customHeight="1">
      <c r="A293" s="5"/>
    </row>
    <row r="294" spans="1:1" ht="18.600000000000001" customHeight="1">
      <c r="A294" s="5"/>
    </row>
    <row r="295" spans="1:1" ht="18.600000000000001" customHeight="1">
      <c r="A295" s="5"/>
    </row>
    <row r="296" spans="1:1" ht="18.600000000000001" customHeight="1">
      <c r="A296" s="5"/>
    </row>
    <row r="297" spans="1:1" ht="18.600000000000001" customHeight="1">
      <c r="A297" s="5"/>
    </row>
    <row r="298" spans="1:1" ht="18.600000000000001" customHeight="1">
      <c r="A298" s="5"/>
    </row>
    <row r="299" spans="1:1" ht="18.600000000000001" customHeight="1">
      <c r="A299" s="5"/>
    </row>
    <row r="300" spans="1:1" ht="18.600000000000001" customHeight="1">
      <c r="A300" s="5"/>
    </row>
    <row r="301" spans="1:1" ht="18.600000000000001" customHeight="1">
      <c r="A301" s="5"/>
    </row>
    <row r="302" spans="1:1" ht="18.600000000000001" customHeight="1">
      <c r="A302" s="5"/>
    </row>
    <row r="303" spans="1:1" ht="18.600000000000001" customHeight="1">
      <c r="A303" s="5"/>
    </row>
    <row r="304" spans="1:1" ht="18.600000000000001" customHeight="1">
      <c r="A304" s="5"/>
    </row>
    <row r="305" spans="1:1" ht="18.600000000000001" customHeight="1">
      <c r="A305" s="5"/>
    </row>
    <row r="306" spans="1:1" ht="18.600000000000001" customHeight="1">
      <c r="A306" s="5"/>
    </row>
    <row r="307" spans="1:1" ht="18.600000000000001" customHeight="1">
      <c r="A307" s="5"/>
    </row>
    <row r="308" spans="1:1" ht="18.600000000000001" customHeight="1">
      <c r="A308" s="5"/>
    </row>
    <row r="309" spans="1:1" ht="18.600000000000001" customHeight="1">
      <c r="A309" s="5"/>
    </row>
    <row r="310" spans="1:1" ht="18.600000000000001" customHeight="1">
      <c r="A310" s="5"/>
    </row>
    <row r="311" spans="1:1" ht="18.600000000000001" customHeight="1">
      <c r="A311" s="5"/>
    </row>
    <row r="312" spans="1:1" ht="18.600000000000001" customHeight="1">
      <c r="A312" s="5"/>
    </row>
    <row r="313" spans="1:1" ht="18.600000000000001" customHeight="1">
      <c r="A313" s="5"/>
    </row>
    <row r="314" spans="1:1" ht="18.600000000000001" customHeight="1">
      <c r="A314" s="5"/>
    </row>
    <row r="315" spans="1:1" ht="18.600000000000001" customHeight="1">
      <c r="A315" s="5"/>
    </row>
    <row r="316" spans="1:1" ht="18.600000000000001" customHeight="1">
      <c r="A316" s="5"/>
    </row>
    <row r="317" spans="1:1" ht="18.600000000000001" customHeight="1">
      <c r="A317" s="5"/>
    </row>
    <row r="318" spans="1:1" ht="18.600000000000001" customHeight="1">
      <c r="A318" s="5"/>
    </row>
    <row r="319" spans="1:1" ht="18.600000000000001" customHeight="1">
      <c r="A319" s="5"/>
    </row>
    <row r="320" spans="1:1" ht="18.600000000000001" customHeight="1">
      <c r="A320" s="5"/>
    </row>
    <row r="321" spans="1:1" ht="18.600000000000001" customHeight="1">
      <c r="A321" s="5"/>
    </row>
    <row r="322" spans="1:1" ht="18.600000000000001" customHeight="1">
      <c r="A322" s="5"/>
    </row>
    <row r="323" spans="1:1" ht="18.600000000000001" customHeight="1">
      <c r="A323" s="5"/>
    </row>
    <row r="324" spans="1:1" ht="18.600000000000001" customHeight="1">
      <c r="A324" s="5"/>
    </row>
    <row r="325" spans="1:1" ht="18.600000000000001" customHeight="1">
      <c r="A325" s="5"/>
    </row>
    <row r="326" spans="1:1" ht="18.600000000000001" customHeight="1">
      <c r="A326" s="5"/>
    </row>
    <row r="327" spans="1:1" ht="18.600000000000001" customHeight="1">
      <c r="A327" s="5"/>
    </row>
    <row r="328" spans="1:1" ht="18.600000000000001" customHeight="1">
      <c r="A328" s="5"/>
    </row>
    <row r="329" spans="1:1" ht="18.600000000000001" customHeight="1">
      <c r="A329" s="5"/>
    </row>
    <row r="330" spans="1:1" ht="18.600000000000001" customHeight="1">
      <c r="A330" s="5"/>
    </row>
    <row r="331" spans="1:1" ht="18.600000000000001" customHeight="1">
      <c r="A331" s="5"/>
    </row>
    <row r="332" spans="1:1" ht="18.600000000000001" customHeight="1">
      <c r="A332" s="5"/>
    </row>
    <row r="333" spans="1:1" ht="18.600000000000001" customHeight="1">
      <c r="A333" s="5"/>
    </row>
    <row r="334" spans="1:1" ht="18.600000000000001" customHeight="1">
      <c r="A334" s="5"/>
    </row>
    <row r="335" spans="1:1" ht="18.600000000000001" customHeight="1">
      <c r="A335" s="5"/>
    </row>
    <row r="336" spans="1:1" ht="18.600000000000001" customHeight="1">
      <c r="A336" s="5"/>
    </row>
    <row r="337" spans="1:1" ht="18.600000000000001" customHeight="1">
      <c r="A337" s="5"/>
    </row>
    <row r="338" spans="1:1" ht="18.600000000000001" customHeight="1">
      <c r="A338" s="5"/>
    </row>
    <row r="339" spans="1:1" ht="18.600000000000001" customHeight="1">
      <c r="A339" s="5"/>
    </row>
    <row r="340" spans="1:1" ht="18.600000000000001" customHeight="1">
      <c r="A340" s="5"/>
    </row>
    <row r="341" spans="1:1" ht="18.600000000000001" customHeight="1">
      <c r="A341" s="5"/>
    </row>
    <row r="342" spans="1:1" ht="18.600000000000001" customHeight="1">
      <c r="A342" s="5"/>
    </row>
    <row r="343" spans="1:1" ht="18.600000000000001" customHeight="1">
      <c r="A343" s="5"/>
    </row>
    <row r="344" spans="1:1" ht="18.600000000000001" customHeight="1">
      <c r="A344" s="5"/>
    </row>
    <row r="345" spans="1:1" ht="18.600000000000001" customHeight="1">
      <c r="A345" s="5"/>
    </row>
    <row r="346" spans="1:1" ht="18.600000000000001" customHeight="1">
      <c r="A346" s="5"/>
    </row>
    <row r="347" spans="1:1" ht="18.600000000000001" customHeight="1">
      <c r="A347" s="5"/>
    </row>
    <row r="348" spans="1:1" ht="18.600000000000001" customHeight="1">
      <c r="A348" s="5"/>
    </row>
    <row r="349" spans="1:1" ht="18.600000000000001" customHeight="1">
      <c r="A349" s="5"/>
    </row>
    <row r="350" spans="1:1" ht="18.600000000000001" customHeight="1">
      <c r="A350" s="5"/>
    </row>
    <row r="351" spans="1:1" ht="18.600000000000001" customHeight="1">
      <c r="A351" s="5"/>
    </row>
    <row r="352" spans="1:1" ht="18.600000000000001" customHeight="1">
      <c r="A352" s="5"/>
    </row>
    <row r="353" spans="1:1" ht="18.600000000000001" customHeight="1">
      <c r="A353" s="5"/>
    </row>
    <row r="354" spans="1:1" ht="18.600000000000001" customHeight="1">
      <c r="A354" s="5"/>
    </row>
    <row r="355" spans="1:1" ht="18.600000000000001" customHeight="1">
      <c r="A355" s="5"/>
    </row>
    <row r="356" spans="1:1" ht="18.600000000000001" customHeight="1">
      <c r="A356" s="5"/>
    </row>
    <row r="357" spans="1:1" ht="18.600000000000001" customHeight="1">
      <c r="A357" s="5"/>
    </row>
    <row r="358" spans="1:1" ht="18.600000000000001" customHeight="1">
      <c r="A358" s="5"/>
    </row>
    <row r="359" spans="1:1" ht="41.1" customHeight="1">
      <c r="A359" s="5"/>
    </row>
    <row r="360" spans="1:1">
      <c r="A360" s="5"/>
    </row>
    <row r="361" spans="1:1" ht="18.600000000000001" customHeight="1">
      <c r="A361" s="5"/>
    </row>
    <row r="362" spans="1:1" ht="18.600000000000001" customHeight="1">
      <c r="A362" s="5"/>
    </row>
    <row r="363" spans="1:1" ht="18.600000000000001" customHeight="1">
      <c r="A363" s="5"/>
    </row>
    <row r="364" spans="1:1" ht="18.600000000000001" customHeight="1">
      <c r="A364" s="5"/>
    </row>
    <row r="365" spans="1:1" ht="18.600000000000001" customHeight="1">
      <c r="A365" s="5"/>
    </row>
    <row r="366" spans="1:1" ht="18.600000000000001" customHeight="1">
      <c r="A366" s="5"/>
    </row>
    <row r="367" spans="1:1" ht="18.600000000000001" customHeight="1">
      <c r="A367" s="5"/>
    </row>
    <row r="368" spans="1:1" ht="18.600000000000001" customHeight="1">
      <c r="A368" s="5"/>
    </row>
    <row r="369" spans="1:1" ht="18.600000000000001" customHeight="1">
      <c r="A369" s="5"/>
    </row>
    <row r="370" spans="1:1" ht="18.600000000000001" customHeight="1">
      <c r="A370" s="5"/>
    </row>
    <row r="371" spans="1:1" ht="18.600000000000001" customHeight="1">
      <c r="A371" s="5"/>
    </row>
    <row r="372" spans="1:1" ht="18.600000000000001" customHeight="1">
      <c r="A372" s="5"/>
    </row>
    <row r="373" spans="1:1" ht="18.600000000000001" customHeight="1">
      <c r="A373" s="5"/>
    </row>
    <row r="374" spans="1:1" ht="18.600000000000001" customHeight="1">
      <c r="A374" s="5"/>
    </row>
    <row r="375" spans="1:1" ht="18.600000000000001" customHeight="1">
      <c r="A375" s="5"/>
    </row>
    <row r="376" spans="1:1" ht="18.600000000000001" customHeight="1">
      <c r="A376" s="5"/>
    </row>
    <row r="377" spans="1:1" ht="18.600000000000001" customHeight="1">
      <c r="A377" s="5"/>
    </row>
    <row r="378" spans="1:1" ht="18.600000000000001" customHeight="1">
      <c r="A378" s="5"/>
    </row>
    <row r="379" spans="1:1" ht="18.600000000000001" customHeight="1">
      <c r="A379" s="5"/>
    </row>
    <row r="380" spans="1:1" ht="18.600000000000001" customHeight="1">
      <c r="A380" s="5"/>
    </row>
    <row r="381" spans="1:1" ht="18.600000000000001" customHeight="1">
      <c r="A381" s="5"/>
    </row>
    <row r="382" spans="1:1" ht="18.600000000000001" customHeight="1">
      <c r="A382" s="5"/>
    </row>
    <row r="383" spans="1:1" ht="18.600000000000001" customHeight="1">
      <c r="A383" s="5"/>
    </row>
    <row r="384" spans="1:1" ht="18.600000000000001" customHeight="1">
      <c r="A384" s="5"/>
    </row>
    <row r="385" spans="1:1" ht="18.600000000000001" customHeight="1">
      <c r="A385" s="5"/>
    </row>
    <row r="386" spans="1:1" ht="18.600000000000001" customHeight="1">
      <c r="A386" s="5"/>
    </row>
    <row r="387" spans="1:1" ht="18.600000000000001" customHeight="1">
      <c r="A387" s="5"/>
    </row>
    <row r="388" spans="1:1" ht="18.600000000000001" customHeight="1">
      <c r="A388" s="5"/>
    </row>
    <row r="389" spans="1:1" ht="18.600000000000001" customHeight="1">
      <c r="A389" s="5"/>
    </row>
    <row r="390" spans="1:1" ht="18.600000000000001" customHeight="1">
      <c r="A390" s="5"/>
    </row>
    <row r="391" spans="1:1" ht="18.600000000000001" customHeight="1">
      <c r="A391" s="5"/>
    </row>
    <row r="392" spans="1:1" ht="18.600000000000001" customHeight="1">
      <c r="A392" s="5"/>
    </row>
    <row r="393" spans="1:1" ht="18.600000000000001" customHeight="1">
      <c r="A393" s="5"/>
    </row>
    <row r="394" spans="1:1" ht="18.600000000000001" customHeight="1">
      <c r="A394" s="5"/>
    </row>
    <row r="395" spans="1:1" ht="18.600000000000001" customHeight="1">
      <c r="A395" s="5"/>
    </row>
    <row r="396" spans="1:1" ht="18.600000000000001" customHeight="1">
      <c r="A396" s="5"/>
    </row>
    <row r="397" spans="1:1" ht="18.600000000000001" customHeight="1">
      <c r="A397" s="5"/>
    </row>
    <row r="398" spans="1:1" ht="18.600000000000001" customHeight="1">
      <c r="A398" s="5"/>
    </row>
    <row r="399" spans="1:1" ht="18.600000000000001" customHeight="1">
      <c r="A399" s="5"/>
    </row>
    <row r="400" spans="1:1" ht="18.600000000000001" customHeight="1">
      <c r="A400" s="5"/>
    </row>
    <row r="401" spans="1:1" ht="18.600000000000001" customHeight="1">
      <c r="A401" s="5"/>
    </row>
    <row r="402" spans="1:1" ht="18.600000000000001" customHeight="1">
      <c r="A402" s="5"/>
    </row>
    <row r="403" spans="1:1" ht="18.600000000000001" customHeight="1">
      <c r="A403" s="5"/>
    </row>
    <row r="404" spans="1:1" ht="18.600000000000001" customHeight="1">
      <c r="A404" s="5"/>
    </row>
    <row r="405" spans="1:1" ht="18.600000000000001" customHeight="1">
      <c r="A405" s="5"/>
    </row>
    <row r="406" spans="1:1" ht="18.600000000000001" customHeight="1">
      <c r="A406" s="5"/>
    </row>
    <row r="407" spans="1:1" ht="18.600000000000001" customHeight="1">
      <c r="A407" s="5"/>
    </row>
    <row r="408" spans="1:1" ht="18.600000000000001" customHeight="1">
      <c r="A408" s="5"/>
    </row>
    <row r="409" spans="1:1" ht="18.600000000000001" customHeight="1">
      <c r="A409" s="5"/>
    </row>
    <row r="410" spans="1:1" ht="18.600000000000001" customHeight="1">
      <c r="A410" s="5"/>
    </row>
    <row r="411" spans="1:1" ht="18.600000000000001" customHeight="1">
      <c r="A411" s="5"/>
    </row>
    <row r="412" spans="1:1" ht="18.600000000000001" customHeight="1">
      <c r="A412" s="5"/>
    </row>
    <row r="413" spans="1:1" ht="18.600000000000001" customHeight="1">
      <c r="A413" s="5"/>
    </row>
    <row r="414" spans="1:1" ht="18.600000000000001" customHeight="1">
      <c r="A414" s="5"/>
    </row>
    <row r="415" spans="1:1" ht="18.600000000000001" customHeight="1">
      <c r="A415" s="5"/>
    </row>
    <row r="416" spans="1:1" ht="18.600000000000001" customHeight="1">
      <c r="A416" s="5"/>
    </row>
    <row r="417" spans="1:1" ht="18.600000000000001" customHeight="1">
      <c r="A417" s="5"/>
    </row>
    <row r="418" spans="1:1" ht="18.600000000000001" customHeight="1">
      <c r="A418" s="5"/>
    </row>
    <row r="419" spans="1:1" ht="18.600000000000001" customHeight="1">
      <c r="A419" s="5"/>
    </row>
    <row r="420" spans="1:1" ht="18.600000000000001" customHeight="1">
      <c r="A420" s="5"/>
    </row>
    <row r="421" spans="1:1" ht="18.600000000000001" customHeight="1">
      <c r="A421" s="5"/>
    </row>
    <row r="422" spans="1:1" ht="18.600000000000001" customHeight="1">
      <c r="A422" s="5"/>
    </row>
    <row r="423" spans="1:1" ht="18.600000000000001" customHeight="1">
      <c r="A423" s="5"/>
    </row>
    <row r="424" spans="1:1" ht="18.600000000000001" customHeight="1">
      <c r="A424" s="5"/>
    </row>
    <row r="425" spans="1:1" ht="18.600000000000001" customHeight="1">
      <c r="A425" s="5"/>
    </row>
    <row r="426" spans="1:1" ht="18.600000000000001" customHeight="1">
      <c r="A426" s="5"/>
    </row>
    <row r="427" spans="1:1" ht="18.600000000000001" customHeight="1">
      <c r="A427" s="5"/>
    </row>
    <row r="428" spans="1:1" ht="18.600000000000001" customHeight="1">
      <c r="A428" s="5"/>
    </row>
    <row r="429" spans="1:1" ht="18.600000000000001" customHeight="1">
      <c r="A429" s="5"/>
    </row>
    <row r="430" spans="1:1" ht="18.600000000000001" customHeight="1">
      <c r="A430" s="5"/>
    </row>
    <row r="431" spans="1:1" ht="18.600000000000001" customHeight="1">
      <c r="A431" s="5"/>
    </row>
    <row r="432" spans="1:1" ht="18.600000000000001" customHeight="1">
      <c r="A432" s="5"/>
    </row>
    <row r="433" spans="1:1" ht="18.600000000000001" customHeight="1">
      <c r="A433" s="5"/>
    </row>
    <row r="434" spans="1:1" ht="18.600000000000001" customHeight="1">
      <c r="A434" s="5"/>
    </row>
    <row r="435" spans="1:1" ht="18.600000000000001" customHeight="1">
      <c r="A435" s="5"/>
    </row>
    <row r="436" spans="1:1" ht="18.600000000000001" customHeight="1">
      <c r="A436" s="5"/>
    </row>
    <row r="437" spans="1:1" ht="39" customHeight="1"/>
    <row r="438" spans="1:1" ht="18.600000000000001" customHeight="1"/>
    <row r="439" spans="1:1" ht="18.600000000000001" customHeight="1"/>
    <row r="440" spans="1:1" ht="18.600000000000001" customHeight="1"/>
    <row r="441" spans="1:1" ht="18.600000000000001" customHeight="1"/>
    <row r="442" spans="1:1" ht="18.600000000000001" customHeight="1"/>
    <row r="443" spans="1:1" ht="18.600000000000001" customHeight="1"/>
    <row r="444" spans="1:1" ht="18.600000000000001" customHeight="1"/>
    <row r="449" ht="18.600000000000001" customHeight="1"/>
    <row r="450" ht="18.600000000000001" customHeight="1"/>
    <row r="451" ht="39" customHeight="1"/>
    <row r="452" ht="18.600000000000001" customHeight="1"/>
    <row r="453" ht="87" customHeight="1"/>
    <row r="454" ht="18.600000000000001" customHeight="1"/>
    <row r="455" ht="41.45" customHeight="1"/>
    <row r="456" ht="27" customHeight="1"/>
    <row r="460" ht="54.95" customHeight="1"/>
    <row r="476" ht="18.600000000000001" customHeight="1"/>
    <row r="477" ht="37.5" customHeight="1"/>
    <row r="478" ht="18.600000000000001" customHeight="1"/>
    <row r="479" ht="18.600000000000001" customHeight="1"/>
    <row r="480" ht="18.600000000000001" customHeight="1"/>
    <row r="481" spans="14:15" ht="51.6" customHeight="1">
      <c r="N481" s="7"/>
      <c r="O481" s="7"/>
    </row>
    <row r="482" spans="14:15" ht="18.600000000000001" customHeight="1">
      <c r="N482" s="7"/>
      <c r="O482" s="7"/>
    </row>
    <row r="483" spans="14:15" ht="18.600000000000001" customHeight="1">
      <c r="N483" s="7"/>
      <c r="O483" s="7"/>
    </row>
    <row r="484" spans="14:15" ht="18.600000000000001" customHeight="1">
      <c r="N484" s="7"/>
      <c r="O484" s="7"/>
    </row>
    <row r="485" spans="14:15" ht="81" customHeight="1">
      <c r="N485" s="7"/>
      <c r="O485" s="7"/>
    </row>
    <row r="486" spans="14:15" ht="18.600000000000001" customHeight="1">
      <c r="N486" s="7"/>
      <c r="O486" s="7"/>
    </row>
    <row r="487" spans="14:15" ht="18.600000000000001" customHeight="1">
      <c r="N487" s="7"/>
      <c r="O487" s="7"/>
    </row>
    <row r="488" spans="14:15" ht="18.600000000000001" customHeight="1">
      <c r="N488" s="7"/>
      <c r="O488" s="7"/>
    </row>
    <row r="489" spans="14:15" ht="78" customHeight="1">
      <c r="N489" s="7"/>
      <c r="O489" s="7"/>
    </row>
    <row r="490" spans="14:15" ht="18.600000000000001" customHeight="1">
      <c r="N490" s="7"/>
      <c r="O490" s="7"/>
    </row>
    <row r="491" spans="14:15" ht="18.600000000000001" customHeight="1">
      <c r="N491" s="7"/>
      <c r="O491" s="7"/>
    </row>
    <row r="492" spans="14:15" ht="18.600000000000001" customHeight="1">
      <c r="N492" s="7"/>
      <c r="O492" s="7"/>
    </row>
    <row r="493" spans="14:15" ht="38.1" customHeight="1">
      <c r="N493" s="7"/>
      <c r="O493" s="7"/>
    </row>
    <row r="494" spans="14:15" ht="113.45" customHeight="1">
      <c r="N494" s="7"/>
      <c r="O494" s="7"/>
    </row>
    <row r="495" spans="14:15" ht="18.600000000000001" customHeight="1">
      <c r="N495" s="7"/>
      <c r="O495" s="7"/>
    </row>
    <row r="496" spans="14:15" ht="18.600000000000001" customHeight="1">
      <c r="N496" s="7"/>
      <c r="O496" s="7"/>
    </row>
    <row r="497" spans="14:15" ht="18.600000000000001" customHeight="1">
      <c r="N497" s="7"/>
      <c r="O497" s="7"/>
    </row>
    <row r="498" spans="14:15" ht="18.600000000000001" customHeight="1">
      <c r="N498" s="7"/>
      <c r="O498" s="7"/>
    </row>
    <row r="499" spans="14:15" ht="73.5" customHeight="1">
      <c r="N499" s="7"/>
      <c r="O499" s="7"/>
    </row>
    <row r="500" spans="14:15" ht="18.600000000000001" customHeight="1">
      <c r="N500" s="7"/>
      <c r="O500" s="7"/>
    </row>
    <row r="501" spans="14:15" ht="18.600000000000001" customHeight="1">
      <c r="N501" s="7"/>
      <c r="O501" s="7"/>
    </row>
    <row r="502" spans="14:15" ht="18.600000000000001" customHeight="1">
      <c r="N502" s="7"/>
      <c r="O502" s="7"/>
    </row>
    <row r="503" spans="14:15" ht="18.600000000000001" customHeight="1">
      <c r="N503" s="7"/>
      <c r="O503" s="7"/>
    </row>
    <row r="504" spans="14:15" ht="18.600000000000001" customHeight="1">
      <c r="N504" s="7"/>
      <c r="O504" s="7"/>
    </row>
    <row r="505" spans="14:15" ht="18.600000000000001" customHeight="1">
      <c r="N505" s="7"/>
      <c r="O505" s="7"/>
    </row>
    <row r="506" spans="14:15" ht="18.600000000000001" customHeight="1"/>
    <row r="507" spans="14:15" ht="18.600000000000001" customHeight="1"/>
    <row r="508" spans="14:15" ht="18.600000000000001" customHeight="1"/>
    <row r="509" spans="14:15" ht="18.600000000000001" customHeight="1"/>
    <row r="510" spans="14:15" ht="18.600000000000001" customHeight="1"/>
    <row r="511" spans="14:15" ht="18.600000000000001" customHeight="1"/>
    <row r="512" spans="14:15"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28" ht="18.600000000000001" customHeight="1"/>
    <row r="529" ht="18.600000000000001" customHeight="1"/>
    <row r="530" ht="18.600000000000001" customHeight="1"/>
    <row r="531" ht="18.600000000000001" customHeight="1"/>
    <row r="532" ht="18.600000000000001" customHeight="1"/>
    <row r="535" ht="18.600000000000001" customHeight="1"/>
    <row r="536" ht="18.600000000000001" customHeight="1"/>
    <row r="537" ht="18.600000000000001" customHeight="1"/>
    <row r="538" ht="18.600000000000001" customHeight="1"/>
    <row r="540" ht="18.600000000000001" customHeight="1"/>
    <row r="544" ht="18.600000000000001" customHeight="1"/>
    <row r="546" ht="18.95" customHeight="1"/>
    <row r="547" ht="282" customHeight="1"/>
    <row r="549" ht="18.600000000000001" customHeight="1"/>
    <row r="550" ht="18.600000000000001" customHeight="1"/>
    <row r="551" ht="18.600000000000001" customHeight="1"/>
    <row r="552" ht="18.600000000000001" customHeight="1"/>
    <row r="553" ht="36" customHeight="1"/>
    <row r="558" ht="18.600000000000001" customHeight="1"/>
    <row r="559" ht="63.95" customHeight="1"/>
    <row r="560" ht="18.600000000000001" customHeight="1"/>
    <row r="561" ht="18.600000000000001" customHeight="1"/>
    <row r="563" ht="42.6" customHeight="1"/>
    <row r="571" ht="18.600000000000001" customHeight="1"/>
    <row r="577" ht="60.6" customHeight="1"/>
    <row r="584" ht="41.1" customHeight="1"/>
    <row r="590" ht="42.95" customHeight="1"/>
    <row r="597" ht="27" customHeight="1"/>
    <row r="602" ht="39.6" customHeight="1"/>
    <row r="616" ht="29.45" customHeight="1"/>
    <row r="617" ht="26.45" customHeight="1"/>
    <row r="619" ht="18.95" customHeight="1"/>
    <row r="622" ht="12.6" customHeight="1"/>
    <row r="626" ht="14.45" customHeight="1"/>
    <row r="629" ht="87.95" customHeight="1"/>
    <row r="634" ht="84.6" customHeight="1"/>
    <row r="635" ht="18.600000000000001" customHeight="1"/>
    <row r="636" ht="18.95" customHeight="1"/>
    <row r="637" ht="18.600000000000001" customHeight="1"/>
    <row r="638" ht="18.600000000000001" customHeight="1"/>
    <row r="639" ht="18.600000000000001" customHeight="1"/>
    <row r="641" ht="18.600000000000001" customHeight="1"/>
    <row r="642" ht="18.600000000000001" customHeight="1"/>
    <row r="644" ht="18.600000000000001" customHeight="1"/>
    <row r="645" ht="18.600000000000001" customHeight="1"/>
    <row r="646" ht="21" customHeight="1"/>
    <row r="647" ht="15.95" customHeight="1"/>
    <row r="648" ht="18.600000000000001" customHeight="1"/>
    <row r="650" ht="18.600000000000001" customHeight="1"/>
    <row r="654" ht="15.95" customHeight="1"/>
    <row r="655" ht="18.600000000000001" customHeight="1"/>
    <row r="657" ht="18.600000000000001" customHeight="1"/>
    <row r="658" ht="18.600000000000001" customHeight="1"/>
    <row r="659" ht="18.600000000000001" customHeight="1"/>
    <row r="660" ht="18.600000000000001" customHeight="1"/>
    <row r="661" ht="14.45" customHeight="1"/>
    <row r="665" ht="14.45" customHeight="1"/>
    <row r="666" ht="14.45" customHeight="1"/>
    <row r="667" ht="14.45" customHeight="1"/>
  </sheetData>
  <mergeCells count="14">
    <mergeCell ref="C93:N93"/>
    <mergeCell ref="C65:N69"/>
    <mergeCell ref="C25:G25"/>
    <mergeCell ref="C7:G7"/>
    <mergeCell ref="C9:G9"/>
    <mergeCell ref="C84:G84"/>
    <mergeCell ref="C76:G76"/>
    <mergeCell ref="C80:G80"/>
    <mergeCell ref="C78:G78"/>
    <mergeCell ref="C71:G71"/>
    <mergeCell ref="C70:G70"/>
    <mergeCell ref="C60:N60"/>
    <mergeCell ref="C73:N73"/>
    <mergeCell ref="C64:N64"/>
  </mergeCells>
  <hyperlinks>
    <hyperlink ref="A4" location="'ÍNDICE REMISSIVO'!A1" display="Índice" xr:uid="{00000000-0004-0000-2100-000000000000}"/>
    <hyperlink ref="L1" location="GRI!A1" display="GRI" xr:uid="{00000000-0004-0000-2100-000001000000}"/>
    <hyperlink ref="M1" location="SASB!A1" display="SASB" xr:uid="{00000000-0004-0000-2100-000002000000}"/>
    <hyperlink ref="K1" location="SOCIAL!A1" display="Social " xr:uid="{00000000-0004-0000-2100-000003000000}"/>
    <hyperlink ref="F1" location="ÍNDICE!A1" display="Índice" xr:uid="{00000000-0004-0000-2100-000004000000}"/>
    <hyperlink ref="G1" location="'TEMAS MATERIAIS'!A1" display="Temas materiais" xr:uid="{00000000-0004-0000-2100-000005000000}"/>
    <hyperlink ref="H1" location="AMBIENTAL!A1" display="Ambiental" xr:uid="{00000000-0004-0000-2100-000006000000}"/>
    <hyperlink ref="I1" location="ECONÔMICO!A1" display="Econômico " xr:uid="{00000000-0004-0000-2100-000007000000}"/>
    <hyperlink ref="J1" location="GOVERNANÇA!A1" display="Governança " xr:uid="{00000000-0004-0000-21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0070C0"/>
  </sheetPr>
  <dimension ref="A1:O671"/>
  <sheetViews>
    <sheetView showGridLines="0" zoomScale="80" zoomScaleNormal="80" workbookViewId="0">
      <selection activeCell="Q144" sqref="Q144"/>
    </sheetView>
  </sheetViews>
  <sheetFormatPr defaultRowHeight="14.45"/>
  <cols>
    <col min="1" max="1" width="2.85546875" customWidth="1"/>
    <col min="2" max="2" width="7.85546875" customWidth="1"/>
    <col min="5" max="5" width="2.28515625" customWidth="1"/>
    <col min="6" max="13" width="22.42578125" customWidth="1"/>
    <col min="14" max="14" width="16.85546875" customWidth="1"/>
    <col min="16" max="18" width="14.42578125" bestFit="1" customWidth="1"/>
  </cols>
  <sheetData>
    <row r="1" spans="1:14" ht="45.95" customHeight="1">
      <c r="A1" s="44"/>
      <c r="B1" s="2" t="e" vm="1">
        <v>#VALUE!</v>
      </c>
      <c r="C1" s="2"/>
      <c r="D1" s="2"/>
      <c r="E1" s="2"/>
      <c r="F1" s="42" t="s">
        <v>0</v>
      </c>
      <c r="G1" s="42" t="s">
        <v>406</v>
      </c>
      <c r="H1" s="42" t="s">
        <v>2</v>
      </c>
      <c r="I1" s="42" t="s">
        <v>3</v>
      </c>
      <c r="J1" s="42" t="s">
        <v>4</v>
      </c>
      <c r="K1" s="42" t="s">
        <v>5</v>
      </c>
      <c r="L1" s="42" t="s">
        <v>6</v>
      </c>
      <c r="M1" s="42" t="s">
        <v>7</v>
      </c>
      <c r="N1" s="42"/>
    </row>
    <row r="2" spans="1:14" ht="18.600000000000001">
      <c r="A2" s="3"/>
      <c r="B2" s="3"/>
      <c r="C2" s="3"/>
      <c r="D2" s="3"/>
      <c r="E2" s="3"/>
      <c r="F2" s="15"/>
      <c r="G2" s="15"/>
      <c r="H2" s="15"/>
      <c r="I2" s="15"/>
      <c r="J2" s="15"/>
      <c r="K2" s="15"/>
      <c r="L2" s="15"/>
      <c r="M2" s="15"/>
      <c r="N2" s="15"/>
    </row>
    <row r="3" spans="1:14" ht="28.5">
      <c r="A3" s="3"/>
      <c r="C3" s="530" t="s">
        <v>1370</v>
      </c>
    </row>
    <row r="4" spans="1:14" ht="21">
      <c r="A4" s="5" t="s">
        <v>9</v>
      </c>
      <c r="B4" s="6">
        <v>3</v>
      </c>
      <c r="C4" s="4"/>
    </row>
    <row r="5" spans="1:14" ht="21">
      <c r="A5" s="5"/>
      <c r="B5" s="6"/>
      <c r="C5" s="520" t="s">
        <v>1371</v>
      </c>
      <c r="D5" s="10"/>
      <c r="E5" s="10"/>
      <c r="F5" s="10"/>
      <c r="G5" s="10"/>
      <c r="H5" s="10"/>
      <c r="I5" s="10"/>
      <c r="J5" s="10"/>
      <c r="K5" s="10"/>
      <c r="L5" s="10"/>
      <c r="M5" s="10"/>
      <c r="N5" s="10"/>
    </row>
    <row r="6" spans="1:14" ht="18.600000000000001">
      <c r="A6" s="5"/>
      <c r="B6" s="6"/>
      <c r="C6" s="121"/>
    </row>
    <row r="7" spans="1:14" ht="56.1" customHeight="1">
      <c r="A7" s="120"/>
      <c r="B7" s="6"/>
      <c r="C7" s="769" t="s">
        <v>1372</v>
      </c>
      <c r="D7" s="769"/>
      <c r="E7" s="769"/>
      <c r="F7" s="769"/>
      <c r="G7" s="769"/>
      <c r="H7" s="584">
        <v>2019</v>
      </c>
      <c r="I7" s="584">
        <v>2020</v>
      </c>
      <c r="J7" s="584">
        <v>2021</v>
      </c>
      <c r="K7" s="584">
        <v>2022</v>
      </c>
      <c r="L7" s="584">
        <v>2023</v>
      </c>
      <c r="M7" s="584">
        <v>2024</v>
      </c>
      <c r="N7" s="584">
        <v>2025</v>
      </c>
    </row>
    <row r="8" spans="1:14" ht="18.600000000000001" customHeight="1">
      <c r="A8" s="5"/>
      <c r="B8" s="6"/>
      <c r="C8" s="97"/>
      <c r="D8" s="97"/>
      <c r="E8" s="97"/>
      <c r="F8" s="97"/>
      <c r="G8" s="97"/>
      <c r="H8" s="188"/>
      <c r="I8" s="188"/>
      <c r="J8" s="188"/>
      <c r="K8" s="188"/>
      <c r="L8" s="188"/>
      <c r="M8" s="188"/>
      <c r="N8" s="188"/>
    </row>
    <row r="9" spans="1:14" ht="18.600000000000001" customHeight="1">
      <c r="A9" s="5"/>
      <c r="C9" s="778" t="s">
        <v>1373</v>
      </c>
      <c r="D9" s="778"/>
      <c r="E9" s="778"/>
      <c r="F9" s="778"/>
      <c r="G9" s="778"/>
      <c r="H9" s="148">
        <v>28</v>
      </c>
      <c r="I9" s="148">
        <v>28</v>
      </c>
      <c r="J9" s="148">
        <v>29</v>
      </c>
      <c r="K9" s="148">
        <v>29</v>
      </c>
      <c r="L9" s="148">
        <v>28</v>
      </c>
      <c r="M9" s="148">
        <v>28</v>
      </c>
      <c r="N9" s="148">
        <v>28</v>
      </c>
    </row>
    <row r="10" spans="1:14" ht="18.600000000000001" customHeight="1">
      <c r="A10" s="5"/>
      <c r="C10" s="510" t="s">
        <v>1374</v>
      </c>
      <c r="D10" s="219"/>
      <c r="E10" s="219"/>
      <c r="F10" s="219"/>
      <c r="G10" s="219"/>
      <c r="H10" s="133">
        <v>23</v>
      </c>
      <c r="I10" s="133">
        <v>24</v>
      </c>
      <c r="J10" s="133">
        <v>23</v>
      </c>
      <c r="K10" s="126">
        <v>25</v>
      </c>
      <c r="L10" s="126">
        <v>25</v>
      </c>
      <c r="M10" s="126">
        <v>24</v>
      </c>
      <c r="N10" s="126">
        <v>23</v>
      </c>
    </row>
    <row r="11" spans="1:14" ht="18.600000000000001" customHeight="1">
      <c r="A11" s="5"/>
      <c r="C11" s="510" t="s">
        <v>412</v>
      </c>
      <c r="D11" s="219"/>
      <c r="E11" s="219"/>
      <c r="F11" s="219"/>
      <c r="G11" s="219"/>
      <c r="H11" s="133">
        <v>5</v>
      </c>
      <c r="I11" s="133">
        <v>4</v>
      </c>
      <c r="J11" s="133">
        <v>6</v>
      </c>
      <c r="K11" s="126">
        <v>4</v>
      </c>
      <c r="L11" s="126">
        <v>3</v>
      </c>
      <c r="M11" s="126">
        <v>4</v>
      </c>
      <c r="N11" s="126">
        <v>5</v>
      </c>
    </row>
    <row r="12" spans="1:14" ht="18.600000000000001" customHeight="1">
      <c r="A12" s="5"/>
      <c r="C12" s="85"/>
      <c r="D12" s="219"/>
      <c r="E12" s="219"/>
      <c r="F12" s="219"/>
      <c r="G12" s="219"/>
      <c r="H12" s="85"/>
      <c r="I12" s="85"/>
      <c r="J12" s="85"/>
      <c r="K12" s="126"/>
      <c r="L12" s="126"/>
      <c r="M12" s="126"/>
      <c r="N12" s="126"/>
    </row>
    <row r="13" spans="1:14" ht="18.600000000000001" customHeight="1">
      <c r="A13" s="5"/>
      <c r="C13" s="763" t="s">
        <v>1375</v>
      </c>
      <c r="D13" s="763"/>
      <c r="E13" s="763"/>
      <c r="F13" s="763"/>
      <c r="G13" s="763"/>
      <c r="H13" s="148" t="s">
        <v>780</v>
      </c>
      <c r="I13" s="148" t="s">
        <v>780</v>
      </c>
      <c r="J13" s="148" t="s">
        <v>780</v>
      </c>
      <c r="K13" s="148">
        <v>11</v>
      </c>
      <c r="L13" s="148">
        <v>11</v>
      </c>
      <c r="M13" s="148">
        <v>11</v>
      </c>
      <c r="N13" s="148">
        <v>11</v>
      </c>
    </row>
    <row r="14" spans="1:14" ht="18.600000000000001" customHeight="1">
      <c r="A14" s="5"/>
      <c r="C14" s="510" t="s">
        <v>1374</v>
      </c>
      <c r="D14" s="219"/>
      <c r="E14" s="219"/>
      <c r="F14" s="219"/>
      <c r="G14" s="219"/>
      <c r="H14" s="133" t="s">
        <v>780</v>
      </c>
      <c r="I14" s="133" t="s">
        <v>780</v>
      </c>
      <c r="J14" s="133" t="s">
        <v>780</v>
      </c>
      <c r="K14" s="126">
        <v>10</v>
      </c>
      <c r="L14" s="126">
        <v>10</v>
      </c>
      <c r="M14" s="126">
        <v>10</v>
      </c>
      <c r="N14" s="126">
        <v>10</v>
      </c>
    </row>
    <row r="15" spans="1:14" ht="18.600000000000001" customHeight="1">
      <c r="A15" s="5"/>
      <c r="C15" s="510" t="s">
        <v>412</v>
      </c>
      <c r="D15" s="219"/>
      <c r="E15" s="219"/>
      <c r="F15" s="219"/>
      <c r="G15" s="219"/>
      <c r="H15" s="133" t="s">
        <v>780</v>
      </c>
      <c r="I15" s="133" t="s">
        <v>780</v>
      </c>
      <c r="J15" s="133" t="s">
        <v>780</v>
      </c>
      <c r="K15" s="126">
        <v>1</v>
      </c>
      <c r="L15" s="126">
        <v>1</v>
      </c>
      <c r="M15" s="126">
        <v>1</v>
      </c>
      <c r="N15" s="126">
        <v>1</v>
      </c>
    </row>
    <row r="16" spans="1:14" ht="18.600000000000001" customHeight="1">
      <c r="A16" s="5"/>
      <c r="C16" s="85"/>
      <c r="D16" s="219"/>
      <c r="E16" s="219"/>
      <c r="F16" s="219"/>
      <c r="G16" s="219"/>
      <c r="H16" s="85"/>
      <c r="I16" s="85"/>
      <c r="J16" s="85"/>
      <c r="K16" s="126"/>
      <c r="L16" s="126"/>
      <c r="M16" s="126"/>
      <c r="N16" s="126"/>
    </row>
    <row r="17" spans="1:14" ht="18.600000000000001" customHeight="1">
      <c r="A17" s="5"/>
      <c r="C17" s="763" t="s">
        <v>1376</v>
      </c>
      <c r="D17" s="763"/>
      <c r="E17" s="763"/>
      <c r="F17" s="763"/>
      <c r="G17" s="763"/>
      <c r="H17" s="148" t="s">
        <v>780</v>
      </c>
      <c r="I17" s="148" t="s">
        <v>780</v>
      </c>
      <c r="J17" s="148" t="s">
        <v>780</v>
      </c>
      <c r="K17" s="148">
        <v>5</v>
      </c>
      <c r="L17" s="148">
        <v>5</v>
      </c>
      <c r="M17" s="148">
        <v>5</v>
      </c>
      <c r="N17" s="148">
        <v>5</v>
      </c>
    </row>
    <row r="18" spans="1:14" ht="18.600000000000001" customHeight="1">
      <c r="A18" s="5"/>
      <c r="C18" s="510" t="s">
        <v>1374</v>
      </c>
      <c r="D18" s="219"/>
      <c r="E18" s="219"/>
      <c r="F18" s="219"/>
      <c r="G18" s="219"/>
      <c r="H18" s="133" t="s">
        <v>780</v>
      </c>
      <c r="I18" s="133" t="s">
        <v>780</v>
      </c>
      <c r="J18" s="133" t="s">
        <v>780</v>
      </c>
      <c r="K18" s="126">
        <v>5</v>
      </c>
      <c r="L18" s="126">
        <v>5</v>
      </c>
      <c r="M18" s="126">
        <v>5</v>
      </c>
      <c r="N18" s="126">
        <v>4</v>
      </c>
    </row>
    <row r="19" spans="1:14" ht="18.600000000000001" customHeight="1">
      <c r="A19" s="5"/>
      <c r="C19" s="510" t="s">
        <v>412</v>
      </c>
      <c r="D19" s="219"/>
      <c r="E19" s="219"/>
      <c r="F19" s="219"/>
      <c r="G19" s="219"/>
      <c r="H19" s="133" t="s">
        <v>780</v>
      </c>
      <c r="I19" s="133" t="s">
        <v>780</v>
      </c>
      <c r="J19" s="133" t="s">
        <v>780</v>
      </c>
      <c r="K19" s="126">
        <v>0</v>
      </c>
      <c r="L19" s="126">
        <v>0</v>
      </c>
      <c r="M19" s="126">
        <v>0</v>
      </c>
      <c r="N19" s="126">
        <v>1</v>
      </c>
    </row>
    <row r="20" spans="1:14" ht="18.600000000000001" customHeight="1">
      <c r="A20" s="5"/>
      <c r="C20" s="85"/>
      <c r="D20" s="219"/>
      <c r="E20" s="219"/>
      <c r="F20" s="219"/>
      <c r="G20" s="219"/>
      <c r="H20" s="133"/>
      <c r="I20" s="133"/>
      <c r="J20" s="133"/>
      <c r="K20" s="126"/>
      <c r="L20" s="126"/>
      <c r="M20" s="126"/>
      <c r="N20" s="126"/>
    </row>
    <row r="21" spans="1:14" ht="18.600000000000001" customHeight="1">
      <c r="A21" s="5"/>
      <c r="C21" s="763" t="s">
        <v>1377</v>
      </c>
      <c r="D21" s="763"/>
      <c r="E21" s="763"/>
      <c r="F21" s="763"/>
      <c r="G21" s="763"/>
      <c r="H21" s="148" t="s">
        <v>780</v>
      </c>
      <c r="I21" s="148" t="s">
        <v>780</v>
      </c>
      <c r="J21" s="148" t="s">
        <v>780</v>
      </c>
      <c r="K21" s="148">
        <v>5</v>
      </c>
      <c r="L21" s="148">
        <v>5</v>
      </c>
      <c r="M21" s="148">
        <v>5</v>
      </c>
      <c r="N21" s="148">
        <v>5</v>
      </c>
    </row>
    <row r="22" spans="1:14" ht="18.600000000000001" customHeight="1">
      <c r="A22" s="5"/>
      <c r="C22" s="510" t="s">
        <v>1374</v>
      </c>
      <c r="D22" s="219"/>
      <c r="E22" s="219"/>
      <c r="F22" s="219"/>
      <c r="G22" s="219"/>
      <c r="H22" s="133" t="s">
        <v>780</v>
      </c>
      <c r="I22" s="133" t="s">
        <v>780</v>
      </c>
      <c r="J22" s="133" t="s">
        <v>780</v>
      </c>
      <c r="K22" s="126">
        <v>4</v>
      </c>
      <c r="L22" s="126">
        <v>4</v>
      </c>
      <c r="M22" s="126">
        <v>4</v>
      </c>
      <c r="N22" s="126">
        <v>4</v>
      </c>
    </row>
    <row r="23" spans="1:14" ht="18.600000000000001" customHeight="1">
      <c r="A23" s="5"/>
      <c r="C23" s="510" t="s">
        <v>412</v>
      </c>
      <c r="D23" s="219"/>
      <c r="E23" s="219"/>
      <c r="F23" s="219"/>
      <c r="G23" s="219"/>
      <c r="H23" s="133" t="s">
        <v>780</v>
      </c>
      <c r="I23" s="133" t="s">
        <v>780</v>
      </c>
      <c r="J23" s="133" t="s">
        <v>780</v>
      </c>
      <c r="K23" s="126">
        <v>1</v>
      </c>
      <c r="L23" s="126">
        <v>1</v>
      </c>
      <c r="M23" s="126">
        <v>1</v>
      </c>
      <c r="N23" s="126">
        <v>1</v>
      </c>
    </row>
    <row r="24" spans="1:14" ht="18.600000000000001" customHeight="1">
      <c r="A24" s="5"/>
      <c r="C24" s="147" t="s">
        <v>1378</v>
      </c>
      <c r="D24" s="219"/>
      <c r="E24" s="219"/>
      <c r="F24" s="219"/>
      <c r="G24" s="219"/>
      <c r="H24" s="133"/>
      <c r="I24" s="133"/>
      <c r="J24" s="133"/>
      <c r="K24" s="126"/>
      <c r="L24" s="126"/>
      <c r="M24" s="126"/>
      <c r="N24" s="126"/>
    </row>
    <row r="25" spans="1:14" ht="18.600000000000001" customHeight="1">
      <c r="A25" s="5"/>
      <c r="C25" s="85"/>
      <c r="D25" s="219"/>
      <c r="E25" s="219"/>
      <c r="F25" s="219"/>
      <c r="G25" s="219"/>
      <c r="H25" s="133"/>
      <c r="I25" s="133"/>
      <c r="J25" s="133"/>
      <c r="K25" s="126"/>
      <c r="L25" s="126"/>
      <c r="M25" s="126"/>
      <c r="N25" s="126"/>
    </row>
    <row r="26" spans="1:14" ht="18.600000000000001" customHeight="1">
      <c r="A26" s="5"/>
      <c r="C26" s="763" t="s">
        <v>1379</v>
      </c>
      <c r="D26" s="763"/>
      <c r="E26" s="763"/>
      <c r="F26" s="763"/>
      <c r="G26" s="763"/>
      <c r="H26" s="148" t="s">
        <v>780</v>
      </c>
      <c r="I26" s="148" t="s">
        <v>780</v>
      </c>
      <c r="J26" s="148" t="s">
        <v>780</v>
      </c>
      <c r="K26" s="148">
        <v>11</v>
      </c>
      <c r="L26" s="148">
        <v>10</v>
      </c>
      <c r="M26" s="148">
        <v>10</v>
      </c>
      <c r="N26" s="148">
        <v>10</v>
      </c>
    </row>
    <row r="27" spans="1:14" ht="18.600000000000001" customHeight="1">
      <c r="A27" s="5"/>
      <c r="C27" s="510" t="s">
        <v>1374</v>
      </c>
      <c r="D27" s="219"/>
      <c r="E27" s="219"/>
      <c r="F27" s="219"/>
      <c r="G27" s="219"/>
      <c r="H27" s="133" t="s">
        <v>780</v>
      </c>
      <c r="I27" s="133" t="s">
        <v>780</v>
      </c>
      <c r="J27" s="133" t="s">
        <v>780</v>
      </c>
      <c r="K27" s="126">
        <v>9</v>
      </c>
      <c r="L27" s="126">
        <v>9</v>
      </c>
      <c r="M27" s="126">
        <v>8</v>
      </c>
      <c r="N27" s="126">
        <v>8</v>
      </c>
    </row>
    <row r="28" spans="1:14" ht="18.600000000000001" customHeight="1">
      <c r="A28" s="5"/>
      <c r="C28" s="510" t="s">
        <v>412</v>
      </c>
      <c r="D28" s="219"/>
      <c r="E28" s="219"/>
      <c r="F28" s="219"/>
      <c r="G28" s="219"/>
      <c r="H28" s="133" t="s">
        <v>780</v>
      </c>
      <c r="I28" s="133" t="s">
        <v>780</v>
      </c>
      <c r="J28" s="133" t="s">
        <v>780</v>
      </c>
      <c r="K28" s="126">
        <v>2</v>
      </c>
      <c r="L28" s="126">
        <v>1</v>
      </c>
      <c r="M28" s="126">
        <v>2</v>
      </c>
      <c r="N28" s="126">
        <v>2</v>
      </c>
    </row>
    <row r="29" spans="1:14" ht="18.600000000000001" customHeight="1">
      <c r="A29" s="5"/>
      <c r="C29" s="85"/>
      <c r="D29" s="219"/>
      <c r="E29" s="219"/>
      <c r="F29" s="219"/>
      <c r="G29" s="219"/>
      <c r="H29" s="211"/>
      <c r="I29" s="211"/>
      <c r="J29" s="211"/>
      <c r="K29" s="216"/>
      <c r="L29" s="213"/>
      <c r="M29" s="213"/>
      <c r="N29" s="213"/>
    </row>
    <row r="30" spans="1:14" ht="18.600000000000001" customHeight="1">
      <c r="A30" s="5"/>
      <c r="C30" s="147" t="s">
        <v>1380</v>
      </c>
      <c r="D30" s="219"/>
      <c r="E30" s="219"/>
      <c r="F30" s="219"/>
      <c r="G30" s="219"/>
      <c r="H30" s="126"/>
      <c r="I30" s="126"/>
      <c r="J30" s="126"/>
      <c r="K30" s="216"/>
      <c r="L30" s="213"/>
      <c r="M30" s="213"/>
      <c r="N30" s="213"/>
    </row>
    <row r="31" spans="1:14" ht="18.600000000000001" customHeight="1">
      <c r="A31" s="5"/>
      <c r="C31" s="123"/>
      <c r="D31" s="219"/>
      <c r="E31" s="219"/>
      <c r="F31" s="219"/>
      <c r="G31" s="219"/>
      <c r="H31" s="211"/>
      <c r="I31" s="211"/>
      <c r="J31" s="211"/>
      <c r="K31" s="216"/>
      <c r="L31" s="213"/>
      <c r="M31" s="213"/>
      <c r="N31" s="213"/>
    </row>
    <row r="32" spans="1:14" ht="18.600000000000001" customHeight="1">
      <c r="A32" s="5"/>
      <c r="C32" s="778" t="s">
        <v>1381</v>
      </c>
      <c r="D32" s="778"/>
      <c r="E32" s="778"/>
      <c r="F32" s="778"/>
      <c r="G32" s="778"/>
      <c r="H32" s="148" t="s">
        <v>780</v>
      </c>
      <c r="I32" s="148" t="s">
        <v>780</v>
      </c>
      <c r="J32" s="148" t="s">
        <v>780</v>
      </c>
      <c r="K32" s="148">
        <v>29</v>
      </c>
      <c r="L32" s="148">
        <v>28</v>
      </c>
      <c r="M32" s="148">
        <v>28</v>
      </c>
      <c r="N32" s="148">
        <v>28</v>
      </c>
    </row>
    <row r="33" spans="1:14" ht="18.600000000000001" customHeight="1">
      <c r="A33" s="5"/>
      <c r="C33" s="510" t="s">
        <v>1174</v>
      </c>
      <c r="D33" s="536"/>
      <c r="E33" s="536"/>
      <c r="F33" s="536"/>
      <c r="G33" s="536"/>
      <c r="H33" s="133" t="s">
        <v>780</v>
      </c>
      <c r="I33" s="133" t="s">
        <v>780</v>
      </c>
      <c r="J33" s="133" t="s">
        <v>780</v>
      </c>
      <c r="K33" s="118">
        <v>0</v>
      </c>
      <c r="L33" s="118">
        <v>0</v>
      </c>
      <c r="M33" s="118">
        <v>0</v>
      </c>
      <c r="N33" s="118">
        <v>0</v>
      </c>
    </row>
    <row r="34" spans="1:14" ht="18.600000000000001" customHeight="1">
      <c r="A34" s="5"/>
      <c r="C34" s="510" t="s">
        <v>1175</v>
      </c>
      <c r="D34" s="536"/>
      <c r="E34" s="536"/>
      <c r="F34" s="536"/>
      <c r="G34" s="536"/>
      <c r="H34" s="133" t="s">
        <v>780</v>
      </c>
      <c r="I34" s="133" t="s">
        <v>780</v>
      </c>
      <c r="J34" s="133" t="s">
        <v>780</v>
      </c>
      <c r="K34" s="118">
        <v>11</v>
      </c>
      <c r="L34" s="118">
        <v>10</v>
      </c>
      <c r="M34" s="118">
        <v>10</v>
      </c>
      <c r="N34" s="118">
        <v>10</v>
      </c>
    </row>
    <row r="35" spans="1:14" ht="18.600000000000001" customHeight="1">
      <c r="A35" s="5"/>
      <c r="C35" s="510" t="s">
        <v>1176</v>
      </c>
      <c r="D35" s="536"/>
      <c r="E35" s="536"/>
      <c r="F35" s="536"/>
      <c r="G35" s="536"/>
      <c r="H35" s="133" t="s">
        <v>780</v>
      </c>
      <c r="I35" s="133" t="s">
        <v>780</v>
      </c>
      <c r="J35" s="133" t="s">
        <v>780</v>
      </c>
      <c r="K35" s="118">
        <v>18</v>
      </c>
      <c r="L35" s="118">
        <v>18</v>
      </c>
      <c r="M35" s="118">
        <v>18</v>
      </c>
      <c r="N35" s="118">
        <v>18</v>
      </c>
    </row>
    <row r="36" spans="1:14" ht="18.600000000000001" customHeight="1">
      <c r="A36" s="5"/>
      <c r="C36" s="85"/>
      <c r="D36" s="219"/>
      <c r="E36" s="219"/>
      <c r="F36" s="219"/>
      <c r="G36" s="219"/>
      <c r="H36" s="7"/>
      <c r="I36" s="7"/>
      <c r="J36" s="7"/>
      <c r="K36" s="126"/>
      <c r="L36" s="126"/>
      <c r="M36" s="126"/>
      <c r="N36" s="126"/>
    </row>
    <row r="37" spans="1:14" ht="43.5" customHeight="1">
      <c r="A37" s="5"/>
      <c r="C37" s="769" t="s">
        <v>1382</v>
      </c>
      <c r="D37" s="769"/>
      <c r="E37" s="769"/>
      <c r="F37" s="769"/>
      <c r="G37" s="769"/>
      <c r="H37" s="584">
        <v>2019</v>
      </c>
      <c r="I37" s="584">
        <v>2020</v>
      </c>
      <c r="J37" s="584">
        <v>2021</v>
      </c>
      <c r="K37" s="584">
        <v>2022</v>
      </c>
      <c r="L37" s="584">
        <v>2023</v>
      </c>
      <c r="M37" s="584">
        <v>2024</v>
      </c>
      <c r="N37" s="584">
        <v>2025</v>
      </c>
    </row>
    <row r="38" spans="1:14" ht="18.600000000000001" customHeight="1">
      <c r="A38" s="5"/>
    </row>
    <row r="39" spans="1:14" ht="18.600000000000001" customHeight="1">
      <c r="A39" s="5"/>
      <c r="C39" s="778" t="s">
        <v>1367</v>
      </c>
      <c r="D39" s="778"/>
      <c r="E39" s="778"/>
      <c r="F39" s="778"/>
      <c r="G39" s="778"/>
      <c r="H39" s="191"/>
      <c r="I39" s="191"/>
      <c r="J39" s="191"/>
      <c r="K39" s="191"/>
      <c r="L39" s="191"/>
      <c r="M39" s="191"/>
      <c r="N39" s="191"/>
    </row>
    <row r="40" spans="1:14" ht="18.600000000000001" customHeight="1">
      <c r="A40" s="5"/>
      <c r="C40" s="510" t="s">
        <v>1374</v>
      </c>
      <c r="D40" s="514"/>
      <c r="E40" s="514"/>
      <c r="F40" s="514"/>
      <c r="G40" s="514"/>
      <c r="H40" s="139" t="s">
        <v>780</v>
      </c>
      <c r="I40" s="139" t="s">
        <v>780</v>
      </c>
      <c r="J40" s="139" t="s">
        <v>780</v>
      </c>
      <c r="K40" s="139">
        <v>0.74169358560221499</v>
      </c>
      <c r="L40" s="139">
        <v>0.73602520714202357</v>
      </c>
      <c r="M40" s="139">
        <v>0.73466952994512047</v>
      </c>
      <c r="N40" s="139">
        <v>0.73499999999999999</v>
      </c>
    </row>
    <row r="41" spans="1:14" ht="18.600000000000001" customHeight="1">
      <c r="A41" s="5"/>
      <c r="C41" s="510" t="s">
        <v>412</v>
      </c>
      <c r="D41" s="514"/>
      <c r="E41" s="514"/>
      <c r="F41" s="514"/>
      <c r="G41" s="514"/>
      <c r="H41" s="139" t="s">
        <v>780</v>
      </c>
      <c r="I41" s="139" t="s">
        <v>780</v>
      </c>
      <c r="J41" s="139" t="s">
        <v>780</v>
      </c>
      <c r="K41" s="139">
        <v>0.25830641439778496</v>
      </c>
      <c r="L41" s="139">
        <v>0.26397479285797643</v>
      </c>
      <c r="M41" s="139">
        <v>0.26533047005487953</v>
      </c>
      <c r="N41" s="139">
        <v>0.26500000000000001</v>
      </c>
    </row>
    <row r="42" spans="1:14" ht="18.600000000000001" customHeight="1">
      <c r="A42" s="5"/>
      <c r="C42" s="507"/>
      <c r="D42" s="514"/>
      <c r="E42" s="514"/>
      <c r="F42" s="514"/>
      <c r="G42" s="514"/>
      <c r="H42" s="139"/>
      <c r="I42" s="139"/>
      <c r="J42" s="139"/>
      <c r="K42" s="139"/>
      <c r="L42" s="139"/>
      <c r="M42" s="139"/>
      <c r="N42" s="139"/>
    </row>
    <row r="43" spans="1:14" ht="18.600000000000001" customHeight="1">
      <c r="A43" s="5"/>
      <c r="C43" s="778" t="s">
        <v>1383</v>
      </c>
      <c r="D43" s="778"/>
      <c r="E43" s="778"/>
      <c r="F43" s="778"/>
      <c r="G43" s="778"/>
      <c r="H43" s="191"/>
      <c r="I43" s="191"/>
      <c r="J43" s="191"/>
      <c r="K43" s="191"/>
      <c r="L43" s="191"/>
      <c r="M43" s="191"/>
      <c r="N43" s="191"/>
    </row>
    <row r="44" spans="1:14" ht="18.600000000000001" customHeight="1">
      <c r="A44" s="5"/>
      <c r="C44" s="510" t="s">
        <v>1174</v>
      </c>
      <c r="D44" s="514"/>
      <c r="E44" s="514"/>
      <c r="F44" s="514"/>
      <c r="G44" s="514"/>
      <c r="H44" s="139" t="s">
        <v>780</v>
      </c>
      <c r="I44" s="139" t="s">
        <v>780</v>
      </c>
      <c r="J44" s="139" t="s">
        <v>780</v>
      </c>
      <c r="K44" s="139">
        <v>0.16589755422242733</v>
      </c>
      <c r="L44" s="139">
        <v>0.14902555724121835</v>
      </c>
      <c r="M44" s="139">
        <v>0.13350035790980672</v>
      </c>
      <c r="N44" s="139">
        <v>0.13869999999999999</v>
      </c>
    </row>
    <row r="45" spans="1:14" ht="18.600000000000001" customHeight="1">
      <c r="A45" s="5"/>
      <c r="C45" s="510" t="s">
        <v>1175</v>
      </c>
      <c r="D45" s="514"/>
      <c r="E45" s="514"/>
      <c r="F45" s="514"/>
      <c r="G45" s="514"/>
      <c r="H45" s="139" t="s">
        <v>780</v>
      </c>
      <c r="I45" s="139" t="s">
        <v>780</v>
      </c>
      <c r="J45" s="139" t="s">
        <v>780</v>
      </c>
      <c r="K45" s="139">
        <v>0.63347946469773886</v>
      </c>
      <c r="L45" s="139">
        <v>0.64196522347998597</v>
      </c>
      <c r="M45" s="139">
        <v>0.65079933190169414</v>
      </c>
      <c r="N45" s="139">
        <v>0.62590000000000001</v>
      </c>
    </row>
    <row r="46" spans="1:14" ht="18.600000000000001" customHeight="1">
      <c r="A46" s="5"/>
      <c r="C46" s="510" t="s">
        <v>1176</v>
      </c>
      <c r="D46" s="514"/>
      <c r="E46" s="514"/>
      <c r="F46" s="514"/>
      <c r="G46" s="514"/>
      <c r="H46" s="139" t="s">
        <v>780</v>
      </c>
      <c r="I46" s="139" t="s">
        <v>780</v>
      </c>
      <c r="J46" s="139" t="s">
        <v>780</v>
      </c>
      <c r="K46" s="139">
        <v>0.20062298107983387</v>
      </c>
      <c r="L46" s="139">
        <v>0.20900921927879565</v>
      </c>
      <c r="M46" s="139">
        <v>0.21570031018849917</v>
      </c>
      <c r="N46" s="139">
        <v>0.23530000000000001</v>
      </c>
    </row>
    <row r="47" spans="1:14" ht="18.600000000000001" customHeight="1">
      <c r="A47" s="5"/>
      <c r="C47" s="85"/>
      <c r="H47" s="139"/>
      <c r="I47" s="139"/>
      <c r="J47" s="139"/>
      <c r="K47" s="139"/>
      <c r="L47" s="139"/>
      <c r="M47" s="139"/>
      <c r="N47" s="139"/>
    </row>
    <row r="48" spans="1:14" ht="18.600000000000001" customHeight="1">
      <c r="A48" s="5"/>
      <c r="C48" s="778" t="s">
        <v>1368</v>
      </c>
      <c r="D48" s="778"/>
      <c r="E48" s="778"/>
      <c r="F48" s="778"/>
      <c r="G48" s="778"/>
      <c r="H48" s="191"/>
      <c r="I48" s="191"/>
      <c r="J48" s="191"/>
      <c r="K48" s="191"/>
      <c r="L48" s="191"/>
      <c r="M48" s="191"/>
      <c r="N48" s="191"/>
    </row>
    <row r="49" spans="1:14" ht="18.600000000000001" customHeight="1">
      <c r="A49" s="5"/>
      <c r="C49" s="507" t="s">
        <v>1384</v>
      </c>
      <c r="D49" s="514"/>
      <c r="E49" s="514"/>
      <c r="F49" s="514"/>
      <c r="G49" s="514"/>
      <c r="H49" s="139" t="s">
        <v>780</v>
      </c>
      <c r="I49" s="139" t="s">
        <v>780</v>
      </c>
      <c r="J49" s="139" t="s">
        <v>780</v>
      </c>
      <c r="K49" s="139">
        <v>1.3844023996308261E-3</v>
      </c>
      <c r="L49" s="139">
        <v>1.5170965106780254E-3</v>
      </c>
      <c r="M49" s="139">
        <v>1.31E-3</v>
      </c>
      <c r="N49" s="139">
        <v>2E-3</v>
      </c>
    </row>
    <row r="50" spans="1:14" ht="18.600000000000001" customHeight="1">
      <c r="A50" s="5"/>
      <c r="C50" s="507" t="s">
        <v>1346</v>
      </c>
      <c r="D50" s="514"/>
      <c r="E50" s="514"/>
      <c r="F50" s="514"/>
      <c r="G50" s="514"/>
      <c r="H50" s="139" t="s">
        <v>780</v>
      </c>
      <c r="I50" s="139" t="s">
        <v>780</v>
      </c>
      <c r="J50" s="139" t="s">
        <v>780</v>
      </c>
      <c r="K50" s="139">
        <v>0.83929395477618829</v>
      </c>
      <c r="L50" s="139">
        <v>0.8375539736258607</v>
      </c>
      <c r="M50" s="139">
        <v>0.84299999999999997</v>
      </c>
      <c r="N50" s="139">
        <v>0.84699999999999998</v>
      </c>
    </row>
    <row r="51" spans="1:14" ht="18.600000000000001" customHeight="1">
      <c r="A51" s="5"/>
      <c r="C51" s="507" t="s">
        <v>1347</v>
      </c>
      <c r="D51" s="514"/>
      <c r="E51" s="514"/>
      <c r="F51" s="514"/>
      <c r="G51" s="514"/>
      <c r="H51" s="139" t="s">
        <v>780</v>
      </c>
      <c r="I51" s="139" t="s">
        <v>780</v>
      </c>
      <c r="J51" s="139" t="s">
        <v>780</v>
      </c>
      <c r="K51" s="139">
        <v>4.6146746654360866E-2</v>
      </c>
      <c r="L51" s="139">
        <v>4.1078305519897301E-2</v>
      </c>
      <c r="M51" s="139">
        <v>4.2709999999999998E-2</v>
      </c>
      <c r="N51" s="139">
        <v>4.2999999999999997E-2</v>
      </c>
    </row>
    <row r="52" spans="1:14" ht="18.600000000000001" customHeight="1">
      <c r="A52" s="5"/>
      <c r="C52" s="507" t="s">
        <v>1348</v>
      </c>
      <c r="D52" s="514"/>
      <c r="E52" s="514"/>
      <c r="F52" s="514"/>
      <c r="G52" s="514"/>
      <c r="H52" s="139" t="s">
        <v>780</v>
      </c>
      <c r="I52" s="139" t="s">
        <v>780</v>
      </c>
      <c r="J52" s="139" t="s">
        <v>780</v>
      </c>
      <c r="K52" s="139" t="s">
        <v>780</v>
      </c>
      <c r="L52" s="139" t="s">
        <v>780</v>
      </c>
      <c r="M52" s="139">
        <v>0.11298</v>
      </c>
      <c r="N52" s="139">
        <v>0.108</v>
      </c>
    </row>
    <row r="53" spans="1:14" ht="18.600000000000001" customHeight="1">
      <c r="A53" s="5"/>
      <c r="C53" s="507" t="s">
        <v>1351</v>
      </c>
      <c r="D53" s="514"/>
      <c r="E53" s="514"/>
      <c r="F53" s="514"/>
      <c r="G53" s="514"/>
      <c r="H53" s="139" t="s">
        <v>780</v>
      </c>
      <c r="I53" s="139" t="s">
        <v>780</v>
      </c>
      <c r="J53" s="139" t="s">
        <v>780</v>
      </c>
      <c r="K53" s="139">
        <v>5.687586525149977E-2</v>
      </c>
      <c r="L53" s="139">
        <v>6.3601353716886452E-2</v>
      </c>
      <c r="M53" s="139"/>
      <c r="N53" s="139"/>
    </row>
    <row r="54" spans="1:14" ht="18.600000000000001" customHeight="1">
      <c r="A54" s="5"/>
      <c r="C54" s="507" t="s">
        <v>1352</v>
      </c>
      <c r="D54" s="514"/>
      <c r="E54" s="514"/>
      <c r="F54" s="514"/>
      <c r="G54" s="514"/>
      <c r="H54" s="139" t="s">
        <v>780</v>
      </c>
      <c r="I54" s="139" t="s">
        <v>780</v>
      </c>
      <c r="J54" s="139" t="s">
        <v>780</v>
      </c>
      <c r="K54" s="139">
        <v>4.3147208121827409E-2</v>
      </c>
      <c r="L54" s="139">
        <v>4.0494806861944219E-2</v>
      </c>
      <c r="M54" s="139"/>
      <c r="N54" s="139"/>
    </row>
    <row r="55" spans="1:14" ht="18.600000000000001" customHeight="1">
      <c r="A55" s="5"/>
      <c r="C55" s="507" t="s">
        <v>1353</v>
      </c>
      <c r="D55" s="514"/>
      <c r="E55" s="514"/>
      <c r="F55" s="514"/>
      <c r="G55" s="514"/>
      <c r="H55" s="139" t="s">
        <v>780</v>
      </c>
      <c r="I55" s="139" t="s">
        <v>780</v>
      </c>
      <c r="J55" s="139" t="s">
        <v>780</v>
      </c>
      <c r="K55" s="139">
        <v>1.1882787263497924E-2</v>
      </c>
      <c r="L55" s="139">
        <v>9.4526782588400041E-3</v>
      </c>
      <c r="M55" s="139"/>
      <c r="N55" s="139"/>
    </row>
    <row r="56" spans="1:14" ht="18.600000000000001" customHeight="1">
      <c r="A56" s="5"/>
      <c r="C56" s="507" t="s">
        <v>1354</v>
      </c>
      <c r="D56" s="514"/>
      <c r="E56" s="514"/>
      <c r="F56" s="514"/>
      <c r="G56" s="514"/>
      <c r="H56" s="139" t="s">
        <v>780</v>
      </c>
      <c r="I56" s="139" t="s">
        <v>780</v>
      </c>
      <c r="J56" s="139" t="s">
        <v>780</v>
      </c>
      <c r="K56" s="139">
        <v>1.2690355329949238E-3</v>
      </c>
      <c r="L56" s="139">
        <v>1.400396779087408E-3</v>
      </c>
      <c r="M56" s="139"/>
      <c r="N56" s="139"/>
    </row>
    <row r="57" spans="1:14" ht="18.600000000000001" customHeight="1">
      <c r="A57" s="5"/>
      <c r="C57" s="7"/>
      <c r="H57" s="139"/>
      <c r="I57" s="139"/>
      <c r="J57" s="139"/>
      <c r="K57" s="139"/>
      <c r="L57" s="139"/>
      <c r="M57" s="139"/>
      <c r="N57" s="139"/>
    </row>
    <row r="58" spans="1:14" ht="49.5" customHeight="1">
      <c r="A58" s="5"/>
      <c r="C58" s="778" t="s">
        <v>1385</v>
      </c>
      <c r="D58" s="778"/>
      <c r="E58" s="778"/>
      <c r="F58" s="778"/>
      <c r="G58" s="778"/>
      <c r="H58" s="191"/>
      <c r="I58" s="191"/>
      <c r="J58" s="191"/>
      <c r="K58" s="191"/>
      <c r="L58" s="191"/>
      <c r="M58" s="191"/>
      <c r="N58" s="191"/>
    </row>
    <row r="59" spans="1:14" ht="18.600000000000001" customHeight="1">
      <c r="A59" s="5"/>
      <c r="C59" s="510" t="s">
        <v>1386</v>
      </c>
      <c r="D59" s="514"/>
      <c r="E59" s="514"/>
      <c r="F59" s="514"/>
      <c r="G59" s="514"/>
      <c r="H59" s="139">
        <v>0.23</v>
      </c>
      <c r="I59" s="139">
        <v>0.24</v>
      </c>
      <c r="J59" s="139">
        <v>0.25</v>
      </c>
      <c r="K59" s="139">
        <v>0.25830641439778496</v>
      </c>
      <c r="L59" s="139">
        <v>0.26400000000000001</v>
      </c>
      <c r="M59" s="139">
        <v>0.26</v>
      </c>
      <c r="N59" s="139">
        <v>0.26500000000000001</v>
      </c>
    </row>
    <row r="60" spans="1:14" ht="18.600000000000001" customHeight="1">
      <c r="A60" s="5"/>
      <c r="C60" s="510" t="s">
        <v>1387</v>
      </c>
      <c r="D60" s="514"/>
      <c r="E60" s="514"/>
      <c r="F60" s="514"/>
      <c r="G60" s="514"/>
      <c r="H60" s="139">
        <v>0.3</v>
      </c>
      <c r="I60" s="139">
        <v>0.3</v>
      </c>
      <c r="J60" s="139">
        <v>0.31</v>
      </c>
      <c r="K60" s="139">
        <v>0.33129459734964323</v>
      </c>
      <c r="L60" s="139">
        <v>0.33200000000000002</v>
      </c>
      <c r="M60" s="139">
        <v>0.34</v>
      </c>
      <c r="N60" s="139">
        <v>0.32600000000000001</v>
      </c>
    </row>
    <row r="61" spans="1:14" ht="18.600000000000001">
      <c r="A61" s="5"/>
      <c r="C61" s="510" t="s">
        <v>1388</v>
      </c>
      <c r="D61" s="514"/>
      <c r="E61" s="514"/>
      <c r="F61" s="514"/>
      <c r="G61" s="514"/>
      <c r="H61" s="139" t="s">
        <v>780</v>
      </c>
      <c r="I61" s="139" t="s">
        <v>780</v>
      </c>
      <c r="J61" s="139" t="s">
        <v>780</v>
      </c>
      <c r="K61" s="139" t="s">
        <v>780</v>
      </c>
      <c r="L61" s="139">
        <v>0.09</v>
      </c>
      <c r="M61" s="139">
        <v>9.6000000000000002E-2</v>
      </c>
      <c r="N61" s="139">
        <v>0.10299999999999999</v>
      </c>
    </row>
    <row r="62" spans="1:14" ht="18.600000000000001">
      <c r="A62" s="5"/>
      <c r="C62" s="510" t="s">
        <v>1389</v>
      </c>
      <c r="D62" s="514"/>
      <c r="E62" s="514"/>
      <c r="F62" s="514"/>
      <c r="G62" s="514"/>
      <c r="H62" s="139">
        <v>0.3</v>
      </c>
      <c r="I62" s="139">
        <v>0.3</v>
      </c>
      <c r="J62" s="139">
        <v>0.3</v>
      </c>
      <c r="K62" s="139">
        <v>0.32987438558164939</v>
      </c>
      <c r="L62" s="139">
        <v>0.33700000000000002</v>
      </c>
      <c r="M62" s="139">
        <v>0.374</v>
      </c>
      <c r="N62" s="139">
        <v>0.34100000000000003</v>
      </c>
    </row>
    <row r="63" spans="1:14" ht="18.600000000000001">
      <c r="A63" s="5"/>
      <c r="C63" s="510" t="s">
        <v>1390</v>
      </c>
      <c r="D63" s="514"/>
      <c r="E63" s="514"/>
      <c r="F63" s="514"/>
      <c r="G63" s="514"/>
      <c r="H63" s="139">
        <v>0.13</v>
      </c>
      <c r="I63" s="139">
        <v>0.13</v>
      </c>
      <c r="J63" s="139">
        <v>0.13</v>
      </c>
      <c r="K63" s="139">
        <v>0.15075376884422109</v>
      </c>
      <c r="L63" s="139">
        <v>0.14899999999999999</v>
      </c>
      <c r="M63" s="139">
        <v>0.17699999999999999</v>
      </c>
      <c r="N63" s="139">
        <v>0.15440000000000001</v>
      </c>
    </row>
    <row r="64" spans="1:14" ht="18.600000000000001" customHeight="1">
      <c r="A64" s="5"/>
      <c r="C64" s="510" t="s">
        <v>1391</v>
      </c>
      <c r="D64" s="514"/>
      <c r="E64" s="514"/>
      <c r="F64" s="514"/>
      <c r="G64" s="514"/>
      <c r="H64" s="440" t="s">
        <v>780</v>
      </c>
      <c r="I64" s="440" t="s">
        <v>780</v>
      </c>
      <c r="J64" s="440" t="s">
        <v>780</v>
      </c>
      <c r="K64" s="440">
        <v>22</v>
      </c>
      <c r="L64" s="440">
        <v>31</v>
      </c>
      <c r="M64" s="440">
        <v>36</v>
      </c>
      <c r="N64" s="440">
        <v>37</v>
      </c>
    </row>
    <row r="65" spans="1:14" ht="18.600000000000001" customHeight="1">
      <c r="A65" s="5"/>
      <c r="C65" s="507"/>
      <c r="D65" s="514"/>
      <c r="E65" s="514"/>
      <c r="F65" s="514"/>
      <c r="G65" s="514"/>
    </row>
    <row r="66" spans="1:14" ht="18.600000000000001" customHeight="1">
      <c r="A66" s="5"/>
      <c r="C66" s="516" t="s">
        <v>1392</v>
      </c>
      <c r="D66" s="514"/>
      <c r="E66" s="514"/>
      <c r="F66" s="514"/>
      <c r="G66" s="514"/>
    </row>
    <row r="67" spans="1:14" ht="18.600000000000001" customHeight="1">
      <c r="A67" s="5"/>
      <c r="C67" s="537" t="s">
        <v>1393</v>
      </c>
      <c r="D67" s="514"/>
      <c r="E67" s="514"/>
      <c r="F67" s="514"/>
      <c r="G67" s="514"/>
    </row>
    <row r="68" spans="1:14" ht="18.600000000000001" customHeight="1">
      <c r="A68" s="5"/>
      <c r="C68" s="147"/>
    </row>
    <row r="69" spans="1:14" ht="18.600000000000001" customHeight="1">
      <c r="A69" s="5"/>
      <c r="C69" s="147"/>
    </row>
    <row r="70" spans="1:14" ht="18.600000000000001" customHeight="1">
      <c r="A70" s="5"/>
      <c r="C70" s="147"/>
    </row>
    <row r="71" spans="1:14" ht="18.600000000000001" customHeight="1">
      <c r="A71" s="5"/>
      <c r="C71" s="520" t="s">
        <v>1394</v>
      </c>
      <c r="D71" s="10"/>
      <c r="E71" s="10"/>
      <c r="F71" s="10"/>
      <c r="G71" s="10"/>
      <c r="H71" s="10"/>
      <c r="I71" s="10"/>
      <c r="J71" s="10"/>
      <c r="K71" s="10"/>
      <c r="L71" s="10"/>
      <c r="M71" s="10"/>
      <c r="N71" s="10"/>
    </row>
    <row r="72" spans="1:14" ht="18.600000000000001" customHeight="1">
      <c r="A72" s="5"/>
      <c r="C72" s="121"/>
    </row>
    <row r="73" spans="1:14" ht="55.5" customHeight="1">
      <c r="A73" s="5"/>
      <c r="C73" s="769" t="s">
        <v>1395</v>
      </c>
      <c r="D73" s="769"/>
      <c r="E73" s="769"/>
      <c r="F73" s="769"/>
      <c r="G73" s="769"/>
      <c r="H73" s="584">
        <v>2019</v>
      </c>
      <c r="I73" s="584">
        <v>2020</v>
      </c>
      <c r="J73" s="584">
        <v>2021</v>
      </c>
      <c r="K73" s="584">
        <v>2022</v>
      </c>
      <c r="L73" s="584">
        <v>2023</v>
      </c>
      <c r="M73" s="584">
        <v>2024</v>
      </c>
      <c r="N73" s="584">
        <v>2025</v>
      </c>
    </row>
    <row r="74" spans="1:14" ht="18.600000000000001" customHeight="1">
      <c r="A74" s="5"/>
    </row>
    <row r="75" spans="1:14" ht="18" customHeight="1">
      <c r="A75" s="5"/>
      <c r="C75" s="808" t="s">
        <v>1396</v>
      </c>
      <c r="D75" s="808"/>
      <c r="E75" s="808"/>
      <c r="F75" s="808"/>
      <c r="G75" s="808"/>
      <c r="H75" s="217"/>
      <c r="I75" s="217"/>
      <c r="J75" s="217"/>
      <c r="K75" s="217"/>
      <c r="L75" s="217"/>
      <c r="M75" s="218"/>
      <c r="N75" s="218"/>
    </row>
    <row r="76" spans="1:14" ht="18.600000000000001" customHeight="1">
      <c r="A76" s="5"/>
      <c r="C76" s="778" t="s">
        <v>413</v>
      </c>
      <c r="D76" s="778"/>
      <c r="E76" s="778"/>
      <c r="F76" s="778"/>
      <c r="G76" s="778"/>
      <c r="H76" s="191"/>
      <c r="I76" s="191"/>
      <c r="J76" s="191"/>
      <c r="K76" s="191"/>
      <c r="L76" s="191"/>
      <c r="M76" s="148"/>
      <c r="N76" s="148"/>
    </row>
    <row r="77" spans="1:14" ht="18.600000000000001" customHeight="1">
      <c r="A77" s="5"/>
      <c r="C77" s="516" t="s">
        <v>1346</v>
      </c>
      <c r="D77" s="536"/>
      <c r="E77" s="536"/>
      <c r="F77" s="536"/>
      <c r="G77" s="536"/>
      <c r="H77" s="221" t="s">
        <v>780</v>
      </c>
      <c r="I77" s="221" t="s">
        <v>780</v>
      </c>
      <c r="J77" s="221" t="s">
        <v>780</v>
      </c>
      <c r="K77" s="221">
        <v>1.193845336102026</v>
      </c>
      <c r="L77" s="221">
        <v>1.1946511440908978</v>
      </c>
      <c r="M77" s="221">
        <v>1.2</v>
      </c>
      <c r="N77" s="221">
        <v>1.2</v>
      </c>
    </row>
    <row r="78" spans="1:14" ht="18.600000000000001" customHeight="1">
      <c r="A78" s="5"/>
      <c r="C78" s="516" t="s">
        <v>1347</v>
      </c>
      <c r="D78" s="536"/>
      <c r="E78" s="536"/>
      <c r="F78" s="536"/>
      <c r="G78" s="536"/>
      <c r="H78" s="221" t="s">
        <v>780</v>
      </c>
      <c r="I78" s="221" t="s">
        <v>780</v>
      </c>
      <c r="J78" s="221" t="s">
        <v>780</v>
      </c>
      <c r="K78" s="221">
        <v>0.93815766952819069</v>
      </c>
      <c r="L78" s="221">
        <v>0.94843129513764479</v>
      </c>
      <c r="M78" s="221">
        <v>0.9</v>
      </c>
      <c r="N78" s="221">
        <v>1</v>
      </c>
    </row>
    <row r="79" spans="1:14" ht="18.600000000000001" customHeight="1">
      <c r="A79" s="5"/>
      <c r="C79" s="516" t="s">
        <v>1348</v>
      </c>
      <c r="D79" s="536"/>
      <c r="E79" s="536"/>
      <c r="F79" s="536"/>
      <c r="G79" s="536"/>
      <c r="H79" s="221" t="s">
        <v>780</v>
      </c>
      <c r="I79" s="221" t="s">
        <v>780</v>
      </c>
      <c r="J79" s="221" t="s">
        <v>780</v>
      </c>
      <c r="K79" s="221" t="s">
        <v>780</v>
      </c>
      <c r="L79" s="221" t="s">
        <v>780</v>
      </c>
      <c r="M79" s="221">
        <v>0.9</v>
      </c>
      <c r="N79" s="221">
        <v>0.9</v>
      </c>
    </row>
    <row r="80" spans="1:14" ht="18.600000000000001" customHeight="1">
      <c r="A80" s="5"/>
      <c r="C80" s="516" t="s">
        <v>1351</v>
      </c>
      <c r="D80" s="536"/>
      <c r="E80" s="536"/>
      <c r="F80" s="536"/>
      <c r="G80" s="536"/>
      <c r="H80" s="221" t="s">
        <v>780</v>
      </c>
      <c r="I80" s="221" t="s">
        <v>780</v>
      </c>
      <c r="J80" s="221" t="s">
        <v>780</v>
      </c>
      <c r="K80" s="221">
        <v>0.91821589329712083</v>
      </c>
      <c r="L80" s="221">
        <v>0.9241532807929177</v>
      </c>
      <c r="M80" s="221" t="s">
        <v>780</v>
      </c>
      <c r="N80" s="221" t="s">
        <v>780</v>
      </c>
    </row>
    <row r="81" spans="1:14" ht="18.600000000000001" customHeight="1">
      <c r="A81" s="5"/>
      <c r="C81" s="516" t="s">
        <v>1352</v>
      </c>
      <c r="D81" s="536"/>
      <c r="E81" s="536"/>
      <c r="F81" s="536"/>
      <c r="G81" s="536"/>
      <c r="H81" s="222" t="s">
        <v>780</v>
      </c>
      <c r="I81" s="222" t="s">
        <v>780</v>
      </c>
      <c r="J81" s="222" t="s">
        <v>780</v>
      </c>
      <c r="K81" s="222">
        <v>0.87885547038690426</v>
      </c>
      <c r="L81" s="222">
        <v>0.88866709471335448</v>
      </c>
      <c r="M81" s="221" t="s">
        <v>780</v>
      </c>
      <c r="N81" s="221" t="s">
        <v>780</v>
      </c>
    </row>
    <row r="82" spans="1:14" ht="18.600000000000001" customHeight="1">
      <c r="A82" s="5"/>
      <c r="C82" s="516" t="s">
        <v>1353</v>
      </c>
      <c r="D82" s="536"/>
      <c r="E82" s="536"/>
      <c r="F82" s="536"/>
      <c r="G82" s="536"/>
      <c r="H82" s="221" t="s">
        <v>780</v>
      </c>
      <c r="I82" s="221" t="s">
        <v>780</v>
      </c>
      <c r="J82" s="221" t="s">
        <v>780</v>
      </c>
      <c r="K82" s="221">
        <v>0.91261984794077955</v>
      </c>
      <c r="L82" s="221">
        <v>0.9100322903589515</v>
      </c>
      <c r="M82" s="221" t="s">
        <v>780</v>
      </c>
      <c r="N82" s="221" t="s">
        <v>780</v>
      </c>
    </row>
    <row r="83" spans="1:14" ht="18.600000000000001" customHeight="1">
      <c r="A83" s="5"/>
      <c r="C83" s="516" t="s">
        <v>1354</v>
      </c>
      <c r="D83" s="536"/>
      <c r="E83" s="536"/>
      <c r="F83" s="536"/>
      <c r="G83" s="536"/>
      <c r="H83" s="221" t="s">
        <v>780</v>
      </c>
      <c r="I83" s="221" t="s">
        <v>780</v>
      </c>
      <c r="J83" s="221" t="s">
        <v>780</v>
      </c>
      <c r="K83" s="221">
        <v>0.67763137608351054</v>
      </c>
      <c r="L83" s="221">
        <v>0.60162217901289827</v>
      </c>
      <c r="M83" s="221" t="s">
        <v>780</v>
      </c>
      <c r="N83" s="221" t="s">
        <v>780</v>
      </c>
    </row>
    <row r="84" spans="1:14" ht="18.600000000000001" customHeight="1">
      <c r="A84" s="5"/>
      <c r="C84" s="538"/>
      <c r="D84" s="536"/>
      <c r="E84" s="536"/>
      <c r="F84" s="536"/>
      <c r="G84" s="536"/>
      <c r="H84" s="221"/>
      <c r="I84" s="221"/>
      <c r="J84" s="221"/>
      <c r="K84" s="221"/>
      <c r="L84" s="221"/>
      <c r="M84" s="272"/>
      <c r="N84" s="272"/>
    </row>
    <row r="85" spans="1:14" ht="18.600000000000001" customHeight="1">
      <c r="A85" s="5"/>
      <c r="C85" s="778" t="s">
        <v>415</v>
      </c>
      <c r="D85" s="778"/>
      <c r="E85" s="778"/>
      <c r="F85" s="778"/>
      <c r="G85" s="778"/>
      <c r="H85" s="223"/>
      <c r="I85" s="223"/>
      <c r="J85" s="223"/>
      <c r="K85" s="223"/>
      <c r="L85" s="223"/>
      <c r="M85" s="273"/>
      <c r="N85" s="273"/>
    </row>
    <row r="86" spans="1:14" ht="18.600000000000001" customHeight="1">
      <c r="A86" s="5"/>
      <c r="C86" s="516" t="s">
        <v>1346</v>
      </c>
      <c r="D86" s="536"/>
      <c r="E86" s="536"/>
      <c r="F86" s="536"/>
      <c r="G86" s="536"/>
      <c r="H86" s="221" t="s">
        <v>780</v>
      </c>
      <c r="I86" s="221" t="s">
        <v>780</v>
      </c>
      <c r="J86" s="221" t="s">
        <v>780</v>
      </c>
      <c r="K86" s="221">
        <v>1.0285331535012576</v>
      </c>
      <c r="L86" s="221">
        <v>1.0068250450007632</v>
      </c>
      <c r="M86" s="221">
        <v>1</v>
      </c>
      <c r="N86" s="221">
        <v>1</v>
      </c>
    </row>
    <row r="87" spans="1:14" ht="18.600000000000001" customHeight="1">
      <c r="A87" s="5"/>
      <c r="C87" s="516" t="s">
        <v>1347</v>
      </c>
      <c r="D87" s="536"/>
      <c r="E87" s="536"/>
      <c r="F87" s="536"/>
      <c r="G87" s="536"/>
      <c r="H87" s="221" t="s">
        <v>780</v>
      </c>
      <c r="I87" s="221" t="s">
        <v>780</v>
      </c>
      <c r="J87" s="221" t="s">
        <v>780</v>
      </c>
      <c r="K87" s="221">
        <v>1.0692515943566057</v>
      </c>
      <c r="L87" s="221">
        <v>1.0548115263372535</v>
      </c>
      <c r="M87" s="221">
        <v>1.1000000000000001</v>
      </c>
      <c r="N87" s="221">
        <v>1.1000000000000001</v>
      </c>
    </row>
    <row r="88" spans="1:14" ht="18.600000000000001" customHeight="1">
      <c r="A88" s="5"/>
      <c r="C88" s="516" t="s">
        <v>1348</v>
      </c>
      <c r="D88" s="536"/>
      <c r="E88" s="536"/>
      <c r="F88" s="536"/>
      <c r="G88" s="536"/>
      <c r="H88" s="221" t="s">
        <v>780</v>
      </c>
      <c r="I88" s="221" t="s">
        <v>780</v>
      </c>
      <c r="J88" s="221" t="s">
        <v>780</v>
      </c>
      <c r="K88" s="221" t="s">
        <v>780</v>
      </c>
      <c r="L88" s="221" t="s">
        <v>780</v>
      </c>
      <c r="M88" s="221">
        <v>0.9</v>
      </c>
      <c r="N88" s="221">
        <v>0.9</v>
      </c>
    </row>
    <row r="89" spans="1:14" ht="18.600000000000001" customHeight="1">
      <c r="A89" s="5"/>
      <c r="C89" s="516" t="s">
        <v>1351</v>
      </c>
      <c r="D89" s="536"/>
      <c r="E89" s="536"/>
      <c r="F89" s="536"/>
      <c r="G89" s="536"/>
      <c r="H89" s="225" t="s">
        <v>780</v>
      </c>
      <c r="I89" s="225" t="s">
        <v>780</v>
      </c>
      <c r="J89" s="225" t="s">
        <v>780</v>
      </c>
      <c r="K89" s="221">
        <v>0.85100349519685214</v>
      </c>
      <c r="L89" s="221">
        <v>1.0460693208210046</v>
      </c>
      <c r="M89" s="221" t="s">
        <v>780</v>
      </c>
      <c r="N89" s="221" t="s">
        <v>780</v>
      </c>
    </row>
    <row r="90" spans="1:14" ht="18.600000000000001" customHeight="1">
      <c r="A90" s="5"/>
      <c r="C90" s="516" t="s">
        <v>1352</v>
      </c>
      <c r="D90" s="536"/>
      <c r="E90" s="536"/>
      <c r="F90" s="536"/>
      <c r="G90" s="536"/>
      <c r="H90" s="225" t="s">
        <v>780</v>
      </c>
      <c r="I90" s="225" t="s">
        <v>780</v>
      </c>
      <c r="J90" s="225" t="s">
        <v>780</v>
      </c>
      <c r="K90" s="221">
        <v>1.0314132510988885</v>
      </c>
      <c r="L90" s="221">
        <v>0.97469436557711719</v>
      </c>
      <c r="M90" s="221" t="s">
        <v>780</v>
      </c>
      <c r="N90" s="221" t="s">
        <v>780</v>
      </c>
    </row>
    <row r="91" spans="1:14" ht="18.600000000000001" customHeight="1">
      <c r="A91" s="5"/>
      <c r="C91" s="516" t="s">
        <v>1353</v>
      </c>
      <c r="D91" s="536"/>
      <c r="E91" s="536"/>
      <c r="F91" s="536"/>
      <c r="G91" s="536"/>
      <c r="H91" s="221" t="s">
        <v>780</v>
      </c>
      <c r="I91" s="221" t="s">
        <v>780</v>
      </c>
      <c r="J91" s="221" t="s">
        <v>780</v>
      </c>
      <c r="K91" s="221">
        <v>0.80977323720224448</v>
      </c>
      <c r="L91" s="221">
        <v>1.2020018966017605</v>
      </c>
      <c r="M91" s="221" t="s">
        <v>780</v>
      </c>
      <c r="N91" s="221" t="s">
        <v>780</v>
      </c>
    </row>
    <row r="92" spans="1:14" ht="18.600000000000001">
      <c r="A92" s="5"/>
      <c r="C92" s="516" t="s">
        <v>1354</v>
      </c>
      <c r="D92" s="536"/>
      <c r="E92" s="536"/>
      <c r="F92" s="536"/>
      <c r="G92" s="536"/>
      <c r="H92" s="225" t="s">
        <v>780</v>
      </c>
      <c r="I92" s="225" t="s">
        <v>780</v>
      </c>
      <c r="J92" s="225" t="s">
        <v>780</v>
      </c>
      <c r="K92" s="225" t="s">
        <v>780</v>
      </c>
      <c r="L92" s="225" t="s">
        <v>780</v>
      </c>
      <c r="M92" s="221" t="s">
        <v>780</v>
      </c>
      <c r="N92" s="221" t="s">
        <v>780</v>
      </c>
    </row>
    <row r="93" spans="1:14" ht="18.600000000000001" customHeight="1">
      <c r="A93" s="5"/>
      <c r="C93" s="220"/>
      <c r="D93" s="219"/>
      <c r="E93" s="219"/>
      <c r="F93" s="219"/>
      <c r="G93" s="219"/>
      <c r="H93" s="225"/>
      <c r="I93" s="225"/>
      <c r="J93" s="225"/>
      <c r="K93" s="225"/>
      <c r="L93" s="225"/>
      <c r="M93" s="274"/>
      <c r="N93" s="274"/>
    </row>
    <row r="94" spans="1:14" ht="18.600000000000001" customHeight="1">
      <c r="A94" s="5"/>
      <c r="C94" s="778" t="s">
        <v>414</v>
      </c>
      <c r="D94" s="778"/>
      <c r="E94" s="778"/>
      <c r="F94" s="778"/>
      <c r="G94" s="778"/>
      <c r="H94" s="223"/>
      <c r="I94" s="223"/>
      <c r="J94" s="223"/>
      <c r="K94" s="223"/>
      <c r="L94" s="223"/>
      <c r="M94" s="273"/>
      <c r="N94" s="273"/>
    </row>
    <row r="95" spans="1:14" ht="18.600000000000001" customHeight="1">
      <c r="A95" s="5"/>
      <c r="C95" s="516" t="s">
        <v>1346</v>
      </c>
      <c r="D95" s="536"/>
      <c r="E95" s="536"/>
      <c r="F95" s="536"/>
      <c r="G95" s="536"/>
      <c r="H95" s="221" t="s">
        <v>780</v>
      </c>
      <c r="I95" s="221" t="s">
        <v>780</v>
      </c>
      <c r="J95" s="221" t="s">
        <v>780</v>
      </c>
      <c r="K95" s="221">
        <v>0.99109210497110856</v>
      </c>
      <c r="L95" s="221">
        <v>1</v>
      </c>
      <c r="M95" s="221">
        <v>1</v>
      </c>
      <c r="N95" s="221">
        <v>1.1000000000000001</v>
      </c>
    </row>
    <row r="96" spans="1:14" ht="18.600000000000001" customHeight="1">
      <c r="A96" s="5"/>
      <c r="C96" s="516" t="s">
        <v>1347</v>
      </c>
      <c r="D96" s="536"/>
      <c r="E96" s="536"/>
      <c r="F96" s="536"/>
      <c r="G96" s="536"/>
      <c r="H96" s="221" t="s">
        <v>780</v>
      </c>
      <c r="I96" s="221" t="s">
        <v>780</v>
      </c>
      <c r="J96" s="221" t="s">
        <v>780</v>
      </c>
      <c r="K96" s="221">
        <v>0.86653969538959263</v>
      </c>
      <c r="L96" s="221">
        <v>0.9</v>
      </c>
      <c r="M96" s="221">
        <v>0.9</v>
      </c>
      <c r="N96" s="221">
        <v>1</v>
      </c>
    </row>
    <row r="97" spans="1:14" ht="18.600000000000001" customHeight="1">
      <c r="A97" s="5"/>
      <c r="C97" s="516" t="s">
        <v>1348</v>
      </c>
      <c r="D97" s="536"/>
      <c r="E97" s="536"/>
      <c r="F97" s="536"/>
      <c r="G97" s="536"/>
      <c r="H97" s="221" t="s">
        <v>780</v>
      </c>
      <c r="I97" s="221" t="s">
        <v>780</v>
      </c>
      <c r="J97" s="221" t="s">
        <v>780</v>
      </c>
      <c r="K97" s="221" t="s">
        <v>780</v>
      </c>
      <c r="L97" s="221" t="s">
        <v>780</v>
      </c>
      <c r="M97" s="221">
        <v>0.9</v>
      </c>
      <c r="N97" s="221">
        <v>0.9</v>
      </c>
    </row>
    <row r="98" spans="1:14" ht="18.600000000000001" customHeight="1">
      <c r="A98" s="5"/>
      <c r="C98" s="516" t="s">
        <v>1351</v>
      </c>
      <c r="D98" s="536"/>
      <c r="E98" s="536"/>
      <c r="F98" s="536"/>
      <c r="G98" s="536"/>
      <c r="H98" s="221" t="s">
        <v>780</v>
      </c>
      <c r="I98" s="221" t="s">
        <v>780</v>
      </c>
      <c r="J98" s="221" t="s">
        <v>780</v>
      </c>
      <c r="K98" s="221">
        <v>0.87362418193434743</v>
      </c>
      <c r="L98" s="221">
        <v>0.9</v>
      </c>
      <c r="M98" s="221" t="s">
        <v>780</v>
      </c>
      <c r="N98" s="221" t="s">
        <v>780</v>
      </c>
    </row>
    <row r="99" spans="1:14" ht="18.600000000000001" customHeight="1">
      <c r="A99" s="5"/>
      <c r="C99" s="516" t="s">
        <v>1352</v>
      </c>
      <c r="D99" s="536"/>
      <c r="E99" s="536"/>
      <c r="F99" s="536"/>
      <c r="G99" s="536"/>
      <c r="H99" s="221" t="s">
        <v>780</v>
      </c>
      <c r="I99" s="221" t="s">
        <v>780</v>
      </c>
      <c r="J99" s="221" t="s">
        <v>780</v>
      </c>
      <c r="K99" s="221">
        <v>0.89851435577107475</v>
      </c>
      <c r="L99" s="221">
        <v>0.9</v>
      </c>
      <c r="M99" s="221" t="s">
        <v>780</v>
      </c>
      <c r="N99" s="221" t="s">
        <v>780</v>
      </c>
    </row>
    <row r="100" spans="1:14" ht="18.600000000000001" customHeight="1">
      <c r="A100" s="5"/>
      <c r="C100" s="516" t="s">
        <v>1353</v>
      </c>
      <c r="D100" s="536"/>
      <c r="E100" s="536"/>
      <c r="F100" s="536"/>
      <c r="G100" s="536"/>
      <c r="H100" s="221" t="s">
        <v>780</v>
      </c>
      <c r="I100" s="221" t="s">
        <v>780</v>
      </c>
      <c r="J100" s="221" t="s">
        <v>780</v>
      </c>
      <c r="K100" s="221" t="s">
        <v>780</v>
      </c>
      <c r="L100" s="221" t="s">
        <v>780</v>
      </c>
      <c r="M100" s="221" t="s">
        <v>780</v>
      </c>
      <c r="N100" s="221" t="s">
        <v>780</v>
      </c>
    </row>
    <row r="101" spans="1:14" ht="18.600000000000001" customHeight="1">
      <c r="A101" s="5"/>
      <c r="C101" s="516" t="s">
        <v>1354</v>
      </c>
      <c r="D101" s="536"/>
      <c r="E101" s="536"/>
      <c r="F101" s="536"/>
      <c r="G101" s="536"/>
      <c r="H101" s="221" t="s">
        <v>780</v>
      </c>
      <c r="I101" s="221" t="s">
        <v>780</v>
      </c>
      <c r="J101" s="221" t="s">
        <v>780</v>
      </c>
      <c r="K101" s="225" t="s">
        <v>780</v>
      </c>
      <c r="L101" s="225" t="s">
        <v>780</v>
      </c>
      <c r="M101" s="221" t="s">
        <v>780</v>
      </c>
      <c r="N101" s="221" t="s">
        <v>780</v>
      </c>
    </row>
    <row r="102" spans="1:14" ht="18.600000000000001" customHeight="1">
      <c r="A102" s="5"/>
      <c r="C102" s="538"/>
      <c r="D102" s="536"/>
      <c r="E102" s="536"/>
      <c r="F102" s="536"/>
      <c r="G102" s="536"/>
      <c r="H102" s="224"/>
      <c r="I102" s="224"/>
      <c r="J102" s="224"/>
      <c r="K102" s="224"/>
      <c r="L102" s="224"/>
      <c r="M102" s="272"/>
      <c r="N102" s="272"/>
    </row>
    <row r="103" spans="1:14" ht="18.600000000000001" customHeight="1">
      <c r="A103" s="5"/>
      <c r="C103" s="778" t="s">
        <v>416</v>
      </c>
      <c r="D103" s="778"/>
      <c r="E103" s="778"/>
      <c r="F103" s="778"/>
      <c r="G103" s="778"/>
      <c r="H103" s="223"/>
      <c r="I103" s="223"/>
      <c r="J103" s="223"/>
      <c r="K103" s="223"/>
      <c r="L103" s="223"/>
      <c r="M103" s="273"/>
      <c r="N103" s="273"/>
    </row>
    <row r="104" spans="1:14" ht="18.600000000000001" customHeight="1">
      <c r="A104" s="5"/>
      <c r="C104" s="516" t="s">
        <v>1346</v>
      </c>
      <c r="D104" s="536"/>
      <c r="E104" s="536"/>
      <c r="F104" s="536"/>
      <c r="G104" s="536"/>
      <c r="H104" s="221" t="s">
        <v>780</v>
      </c>
      <c r="I104" s="221" t="s">
        <v>780</v>
      </c>
      <c r="J104" s="221" t="s">
        <v>780</v>
      </c>
      <c r="K104" s="221">
        <v>1.2346946621003216</v>
      </c>
      <c r="L104" s="221">
        <v>1.2451120939071645</v>
      </c>
      <c r="M104" s="221">
        <v>1.2</v>
      </c>
      <c r="N104" s="221">
        <v>1.3</v>
      </c>
    </row>
    <row r="105" spans="1:14" ht="18.600000000000001" customHeight="1">
      <c r="A105" s="5"/>
      <c r="C105" s="516" t="s">
        <v>1347</v>
      </c>
      <c r="D105" s="536"/>
      <c r="E105" s="536"/>
      <c r="F105" s="536"/>
      <c r="G105" s="536"/>
      <c r="H105" s="221" t="s">
        <v>780</v>
      </c>
      <c r="I105" s="221" t="s">
        <v>780</v>
      </c>
      <c r="J105" s="221" t="s">
        <v>780</v>
      </c>
      <c r="K105" s="221">
        <v>0.82452966987109122</v>
      </c>
      <c r="L105" s="221">
        <v>0.8831727126070229</v>
      </c>
      <c r="M105" s="221">
        <v>0.9</v>
      </c>
      <c r="N105" s="221">
        <v>1</v>
      </c>
    </row>
    <row r="106" spans="1:14" ht="18.600000000000001" customHeight="1">
      <c r="A106" s="5"/>
      <c r="C106" s="516" t="s">
        <v>1348</v>
      </c>
      <c r="D106" s="536"/>
      <c r="E106" s="536"/>
      <c r="F106" s="536"/>
      <c r="G106" s="536"/>
      <c r="H106" s="221" t="s">
        <v>780</v>
      </c>
      <c r="I106" s="221" t="s">
        <v>780</v>
      </c>
      <c r="J106" s="221" t="s">
        <v>780</v>
      </c>
      <c r="K106" s="221" t="s">
        <v>780</v>
      </c>
      <c r="L106" s="221" t="s">
        <v>780</v>
      </c>
      <c r="M106" s="221">
        <v>0.9</v>
      </c>
      <c r="N106" s="221">
        <v>0.9</v>
      </c>
    </row>
    <row r="107" spans="1:14" ht="18.600000000000001" customHeight="1">
      <c r="A107" s="5"/>
      <c r="C107" s="516" t="s">
        <v>1351</v>
      </c>
      <c r="D107" s="536"/>
      <c r="E107" s="536"/>
      <c r="F107" s="536"/>
      <c r="G107" s="536"/>
      <c r="H107" s="221" t="s">
        <v>780</v>
      </c>
      <c r="I107" s="221" t="s">
        <v>780</v>
      </c>
      <c r="J107" s="221" t="s">
        <v>780</v>
      </c>
      <c r="K107" s="221">
        <v>0.88292610402416272</v>
      </c>
      <c r="L107" s="221">
        <v>0.86857681973471912</v>
      </c>
      <c r="M107" s="221" t="s">
        <v>780</v>
      </c>
      <c r="N107" s="221" t="s">
        <v>780</v>
      </c>
    </row>
    <row r="108" spans="1:14" ht="18.600000000000001" customHeight="1">
      <c r="A108" s="5"/>
      <c r="C108" s="516" t="s">
        <v>1352</v>
      </c>
      <c r="D108" s="536"/>
      <c r="E108" s="536"/>
      <c r="F108" s="536"/>
      <c r="G108" s="536"/>
      <c r="H108" s="221" t="s">
        <v>780</v>
      </c>
      <c r="I108" s="221" t="s">
        <v>780</v>
      </c>
      <c r="J108" s="221" t="s">
        <v>780</v>
      </c>
      <c r="K108" s="221">
        <v>0.79344675242996354</v>
      </c>
      <c r="L108" s="221">
        <v>0.82526440430899395</v>
      </c>
      <c r="M108" s="221" t="s">
        <v>780</v>
      </c>
      <c r="N108" s="221" t="s">
        <v>780</v>
      </c>
    </row>
    <row r="109" spans="1:14" ht="18.600000000000001" customHeight="1">
      <c r="A109" s="5"/>
      <c r="C109" s="516" t="s">
        <v>1353</v>
      </c>
      <c r="D109" s="536"/>
      <c r="E109" s="536"/>
      <c r="F109" s="536"/>
      <c r="G109" s="536"/>
      <c r="H109" s="221" t="s">
        <v>780</v>
      </c>
      <c r="I109" s="221" t="s">
        <v>780</v>
      </c>
      <c r="J109" s="221" t="s">
        <v>780</v>
      </c>
      <c r="K109" s="221">
        <v>0.69297557486528427</v>
      </c>
      <c r="L109" s="221">
        <v>0.59708897304799635</v>
      </c>
      <c r="M109" s="221" t="s">
        <v>780</v>
      </c>
      <c r="N109" s="221" t="s">
        <v>780</v>
      </c>
    </row>
    <row r="110" spans="1:14" ht="18.600000000000001" customHeight="1">
      <c r="A110" s="5"/>
      <c r="C110" s="516" t="s">
        <v>1354</v>
      </c>
      <c r="D110" s="536"/>
      <c r="E110" s="536"/>
      <c r="F110" s="536"/>
      <c r="G110" s="536"/>
      <c r="H110" s="221" t="s">
        <v>780</v>
      </c>
      <c r="I110" s="221" t="s">
        <v>780</v>
      </c>
      <c r="J110" s="221" t="s">
        <v>780</v>
      </c>
      <c r="K110" s="225" t="s">
        <v>780</v>
      </c>
      <c r="L110" s="225" t="s">
        <v>780</v>
      </c>
      <c r="M110" s="221" t="s">
        <v>780</v>
      </c>
      <c r="N110" s="221" t="s">
        <v>780</v>
      </c>
    </row>
    <row r="111" spans="1:14" ht="18.600000000000001" customHeight="1">
      <c r="A111" s="5"/>
      <c r="C111" s="220"/>
      <c r="D111" s="219"/>
      <c r="E111" s="219"/>
      <c r="F111" s="219"/>
      <c r="G111" s="219"/>
      <c r="H111" s="224"/>
      <c r="I111" s="224"/>
      <c r="J111" s="224"/>
      <c r="K111" s="224"/>
      <c r="L111" s="224"/>
      <c r="M111" s="272"/>
      <c r="N111" s="272"/>
    </row>
    <row r="112" spans="1:14" ht="18.600000000000001" customHeight="1">
      <c r="A112" s="5"/>
      <c r="C112" s="809" t="s">
        <v>1397</v>
      </c>
      <c r="D112" s="809"/>
      <c r="E112" s="809"/>
      <c r="F112" s="809"/>
      <c r="G112" s="809"/>
      <c r="H112" s="224"/>
      <c r="I112" s="224"/>
      <c r="J112" s="224"/>
      <c r="K112" s="224"/>
      <c r="L112" s="224"/>
      <c r="M112" s="272"/>
      <c r="N112" s="272"/>
    </row>
    <row r="113" spans="1:14" ht="18.600000000000001" customHeight="1">
      <c r="A113" s="5"/>
      <c r="C113" s="778" t="s">
        <v>413</v>
      </c>
      <c r="D113" s="778"/>
      <c r="E113" s="778"/>
      <c r="F113" s="778"/>
      <c r="G113" s="778"/>
      <c r="H113" s="223"/>
      <c r="I113" s="223"/>
      <c r="J113" s="223"/>
      <c r="K113" s="223"/>
      <c r="L113" s="223"/>
      <c r="M113" s="273"/>
      <c r="N113" s="273"/>
    </row>
    <row r="114" spans="1:14" ht="18.600000000000001" customHeight="1">
      <c r="A114" s="5"/>
      <c r="C114" s="516" t="s">
        <v>1346</v>
      </c>
      <c r="D114" s="536"/>
      <c r="E114" s="536"/>
      <c r="F114" s="536"/>
      <c r="G114" s="536"/>
      <c r="H114" s="221" t="s">
        <v>780</v>
      </c>
      <c r="I114" s="221" t="s">
        <v>780</v>
      </c>
      <c r="J114" s="221" t="s">
        <v>780</v>
      </c>
      <c r="K114" s="221">
        <v>0.96407017327710476</v>
      </c>
      <c r="L114" s="221">
        <v>0.96467584939248741</v>
      </c>
      <c r="M114" s="221">
        <v>1</v>
      </c>
      <c r="N114" s="221">
        <v>1</v>
      </c>
    </row>
    <row r="115" spans="1:14" ht="18.600000000000001" customHeight="1">
      <c r="A115" s="5"/>
      <c r="C115" s="516" t="s">
        <v>1347</v>
      </c>
      <c r="D115" s="536"/>
      <c r="E115" s="536"/>
      <c r="F115" s="536"/>
      <c r="G115" s="536"/>
      <c r="H115" s="221" t="s">
        <v>780</v>
      </c>
      <c r="I115" s="221" t="s">
        <v>780</v>
      </c>
      <c r="J115" s="221" t="s">
        <v>780</v>
      </c>
      <c r="K115" s="221">
        <v>0.73076452041940809</v>
      </c>
      <c r="L115" s="221">
        <v>0.74355760301686491</v>
      </c>
      <c r="M115" s="221">
        <v>0.8</v>
      </c>
      <c r="N115" s="221">
        <v>0.8</v>
      </c>
    </row>
    <row r="116" spans="1:14" ht="18.600000000000001" customHeight="1">
      <c r="A116" s="5"/>
      <c r="C116" s="516" t="s">
        <v>1348</v>
      </c>
      <c r="D116" s="536"/>
      <c r="E116" s="536"/>
      <c r="F116" s="536"/>
      <c r="G116" s="536"/>
      <c r="H116" s="221" t="s">
        <v>780</v>
      </c>
      <c r="I116" s="221" t="s">
        <v>780</v>
      </c>
      <c r="J116" s="221" t="s">
        <v>780</v>
      </c>
      <c r="K116" s="221" t="s">
        <v>780</v>
      </c>
      <c r="L116" s="221" t="s">
        <v>780</v>
      </c>
      <c r="M116" s="221">
        <v>0.8</v>
      </c>
      <c r="N116" s="221">
        <v>0.8</v>
      </c>
    </row>
    <row r="117" spans="1:14" ht="18.600000000000001" customHeight="1">
      <c r="A117" s="5"/>
      <c r="C117" s="516" t="s">
        <v>1351</v>
      </c>
      <c r="D117" s="536"/>
      <c r="E117" s="536"/>
      <c r="F117" s="536"/>
      <c r="G117" s="536"/>
      <c r="H117" s="221" t="s">
        <v>780</v>
      </c>
      <c r="I117" s="221" t="s">
        <v>780</v>
      </c>
      <c r="J117" s="221" t="s">
        <v>780</v>
      </c>
      <c r="K117" s="221">
        <v>0.85387631459105484</v>
      </c>
      <c r="L117" s="221">
        <v>0.85595249331350864</v>
      </c>
      <c r="M117" s="221" t="s">
        <v>780</v>
      </c>
      <c r="N117" s="221" t="s">
        <v>780</v>
      </c>
    </row>
    <row r="118" spans="1:14" ht="18.600000000000001" customHeight="1">
      <c r="A118" s="5"/>
      <c r="C118" s="516" t="s">
        <v>1352</v>
      </c>
      <c r="D118" s="536"/>
      <c r="E118" s="536"/>
      <c r="F118" s="536"/>
      <c r="G118" s="536"/>
      <c r="H118" s="221" t="s">
        <v>780</v>
      </c>
      <c r="I118" s="221" t="s">
        <v>780</v>
      </c>
      <c r="J118" s="221" t="s">
        <v>780</v>
      </c>
      <c r="K118" s="221">
        <v>0.85469048490078259</v>
      </c>
      <c r="L118" s="221">
        <v>0.85989376375312498</v>
      </c>
      <c r="M118" s="221" t="s">
        <v>780</v>
      </c>
      <c r="N118" s="221" t="s">
        <v>780</v>
      </c>
    </row>
    <row r="119" spans="1:14" ht="18.600000000000001" customHeight="1">
      <c r="A119" s="5"/>
      <c r="C119" s="516" t="s">
        <v>1353</v>
      </c>
      <c r="D119" s="536"/>
      <c r="E119" s="536"/>
      <c r="F119" s="536"/>
      <c r="G119" s="536"/>
      <c r="H119" s="221" t="s">
        <v>780</v>
      </c>
      <c r="I119" s="221" t="s">
        <v>780</v>
      </c>
      <c r="J119" s="221" t="s">
        <v>780</v>
      </c>
      <c r="K119" s="221">
        <v>0.89855169073622787</v>
      </c>
      <c r="L119" s="221">
        <v>0.89682108897911861</v>
      </c>
      <c r="M119" s="221" t="s">
        <v>780</v>
      </c>
      <c r="N119" s="221" t="s">
        <v>780</v>
      </c>
    </row>
    <row r="120" spans="1:14" ht="18.600000000000001" customHeight="1">
      <c r="A120" s="5"/>
      <c r="C120" s="516" t="s">
        <v>1354</v>
      </c>
      <c r="D120" s="536"/>
      <c r="E120" s="536"/>
      <c r="F120" s="536"/>
      <c r="G120" s="536"/>
      <c r="H120" s="221" t="s">
        <v>780</v>
      </c>
      <c r="I120" s="221" t="s">
        <v>780</v>
      </c>
      <c r="J120" s="221" t="s">
        <v>780</v>
      </c>
      <c r="K120" s="225">
        <v>0.67763137608351054</v>
      </c>
      <c r="L120" s="225">
        <v>0.60162217901289827</v>
      </c>
      <c r="M120" s="221" t="s">
        <v>780</v>
      </c>
      <c r="N120" s="221" t="s">
        <v>780</v>
      </c>
    </row>
    <row r="121" spans="1:14" ht="18.600000000000001" customHeight="1">
      <c r="A121" s="5"/>
      <c r="C121" s="538"/>
      <c r="D121" s="536"/>
      <c r="E121" s="536"/>
      <c r="F121" s="536"/>
      <c r="G121" s="536"/>
      <c r="H121" s="224"/>
      <c r="I121" s="224"/>
      <c r="J121" s="224"/>
      <c r="K121" s="224"/>
      <c r="L121" s="224"/>
      <c r="M121" s="272"/>
      <c r="N121" s="272"/>
    </row>
    <row r="122" spans="1:14" ht="18.600000000000001" customHeight="1">
      <c r="A122" s="5"/>
      <c r="C122" s="778" t="s">
        <v>415</v>
      </c>
      <c r="D122" s="778"/>
      <c r="E122" s="778"/>
      <c r="F122" s="778"/>
      <c r="G122" s="778"/>
      <c r="H122" s="223"/>
      <c r="I122" s="223"/>
      <c r="J122" s="223"/>
      <c r="K122" s="223"/>
      <c r="L122" s="223"/>
      <c r="M122" s="273"/>
      <c r="N122" s="273"/>
    </row>
    <row r="123" spans="1:14" ht="18.600000000000001" customHeight="1">
      <c r="A123" s="5"/>
      <c r="C123" s="516" t="s">
        <v>1346</v>
      </c>
      <c r="D123" s="536"/>
      <c r="E123" s="536"/>
      <c r="F123" s="536"/>
      <c r="G123" s="536"/>
      <c r="H123" s="221" t="s">
        <v>780</v>
      </c>
      <c r="I123" s="221" t="s">
        <v>780</v>
      </c>
      <c r="J123" s="221" t="s">
        <v>780</v>
      </c>
      <c r="K123" s="221">
        <v>0.90070355633269539</v>
      </c>
      <c r="L123" s="221">
        <v>0.99322122047454831</v>
      </c>
      <c r="M123" s="221">
        <v>0.9</v>
      </c>
      <c r="N123" s="221">
        <v>1</v>
      </c>
    </row>
    <row r="124" spans="1:14" ht="18.600000000000001" customHeight="1">
      <c r="A124" s="5"/>
      <c r="C124" s="516" t="s">
        <v>1347</v>
      </c>
      <c r="D124" s="536"/>
      <c r="E124" s="536"/>
      <c r="F124" s="536"/>
      <c r="G124" s="536"/>
      <c r="H124" s="221" t="s">
        <v>780</v>
      </c>
      <c r="I124" s="221" t="s">
        <v>780</v>
      </c>
      <c r="J124" s="221" t="s">
        <v>780</v>
      </c>
      <c r="K124" s="221">
        <v>1.0267864628454852</v>
      </c>
      <c r="L124" s="221">
        <v>0.94803666345249171</v>
      </c>
      <c r="M124" s="221">
        <v>0.9</v>
      </c>
      <c r="N124" s="221">
        <v>1.1000000000000001</v>
      </c>
    </row>
    <row r="125" spans="1:14" ht="18.600000000000001" customHeight="1">
      <c r="A125" s="5"/>
      <c r="C125" s="516" t="s">
        <v>1348</v>
      </c>
      <c r="D125" s="536"/>
      <c r="E125" s="536"/>
      <c r="F125" s="536"/>
      <c r="G125" s="536"/>
      <c r="H125" s="221" t="s">
        <v>780</v>
      </c>
      <c r="I125" s="221" t="s">
        <v>780</v>
      </c>
      <c r="J125" s="221" t="s">
        <v>780</v>
      </c>
      <c r="K125" s="221" t="s">
        <v>780</v>
      </c>
      <c r="L125" s="221" t="s">
        <v>780</v>
      </c>
      <c r="M125" s="221">
        <v>0.9</v>
      </c>
      <c r="N125" s="221">
        <v>0.9</v>
      </c>
    </row>
    <row r="126" spans="1:14" ht="18.600000000000001" customHeight="1">
      <c r="A126" s="5"/>
      <c r="C126" s="516" t="s">
        <v>1351</v>
      </c>
      <c r="D126" s="536"/>
      <c r="E126" s="536"/>
      <c r="F126" s="536"/>
      <c r="G126" s="536"/>
      <c r="H126" s="221" t="s">
        <v>780</v>
      </c>
      <c r="I126" s="221" t="s">
        <v>780</v>
      </c>
      <c r="J126" s="221" t="s">
        <v>780</v>
      </c>
      <c r="K126" s="221">
        <v>0.9687554093820322</v>
      </c>
      <c r="L126" s="221">
        <v>0.95595959091425498</v>
      </c>
      <c r="M126" s="221" t="s">
        <v>780</v>
      </c>
      <c r="N126" s="221" t="s">
        <v>780</v>
      </c>
    </row>
    <row r="127" spans="1:14" ht="18.600000000000001" customHeight="1">
      <c r="A127" s="5"/>
      <c r="C127" s="516" t="s">
        <v>1352</v>
      </c>
      <c r="D127" s="536"/>
      <c r="E127" s="536"/>
      <c r="F127" s="536"/>
      <c r="G127" s="536"/>
      <c r="H127" s="221" t="s">
        <v>780</v>
      </c>
      <c r="I127" s="221" t="s">
        <v>780</v>
      </c>
      <c r="J127" s="221" t="s">
        <v>780</v>
      </c>
      <c r="K127" s="221">
        <v>1.0552227386310915</v>
      </c>
      <c r="L127" s="221">
        <v>1.0259626353825277</v>
      </c>
      <c r="M127" s="221" t="s">
        <v>780</v>
      </c>
      <c r="N127" s="221" t="s">
        <v>780</v>
      </c>
    </row>
    <row r="128" spans="1:14" ht="18.600000000000001" customHeight="1">
      <c r="A128" s="5"/>
      <c r="C128" s="516" t="s">
        <v>1353</v>
      </c>
      <c r="D128" s="536"/>
      <c r="E128" s="536"/>
      <c r="F128" s="536"/>
      <c r="G128" s="536"/>
      <c r="H128" s="221" t="s">
        <v>780</v>
      </c>
      <c r="I128" s="221" t="s">
        <v>780</v>
      </c>
      <c r="J128" s="221" t="s">
        <v>780</v>
      </c>
      <c r="K128" s="221">
        <v>0.67651195246350959</v>
      </c>
      <c r="L128" s="221">
        <v>0.83194544270449988</v>
      </c>
      <c r="M128" s="221" t="s">
        <v>780</v>
      </c>
      <c r="N128" s="221" t="s">
        <v>780</v>
      </c>
    </row>
    <row r="129" spans="1:14" ht="18.600000000000001" customHeight="1">
      <c r="A129" s="5"/>
      <c r="C129" s="516" t="s">
        <v>1354</v>
      </c>
      <c r="D129" s="536"/>
      <c r="E129" s="536"/>
      <c r="F129" s="536"/>
      <c r="G129" s="536"/>
      <c r="H129" s="221" t="s">
        <v>780</v>
      </c>
      <c r="I129" s="221" t="s">
        <v>780</v>
      </c>
      <c r="J129" s="221" t="s">
        <v>780</v>
      </c>
      <c r="K129" s="225" t="s">
        <v>780</v>
      </c>
      <c r="L129" s="225" t="s">
        <v>780</v>
      </c>
      <c r="M129" s="221" t="s">
        <v>780</v>
      </c>
      <c r="N129" s="221" t="s">
        <v>780</v>
      </c>
    </row>
    <row r="130" spans="1:14" ht="18.600000000000001" customHeight="1">
      <c r="A130" s="5"/>
      <c r="C130" s="220"/>
      <c r="D130" s="219"/>
      <c r="E130" s="219"/>
      <c r="F130" s="219"/>
      <c r="G130" s="219"/>
      <c r="H130" s="224"/>
      <c r="I130" s="224"/>
      <c r="J130" s="224"/>
      <c r="K130" s="224"/>
      <c r="L130" s="224"/>
      <c r="M130" s="275"/>
      <c r="N130" s="275"/>
    </row>
    <row r="131" spans="1:14" ht="18.600000000000001" customHeight="1">
      <c r="A131" s="5"/>
      <c r="C131" s="778" t="s">
        <v>414</v>
      </c>
      <c r="D131" s="778"/>
      <c r="E131" s="778"/>
      <c r="F131" s="778"/>
      <c r="G131" s="778"/>
      <c r="H131" s="223"/>
      <c r="I131" s="223"/>
      <c r="J131" s="223"/>
      <c r="K131" s="223"/>
      <c r="L131" s="223"/>
      <c r="M131" s="273"/>
      <c r="N131" s="273"/>
    </row>
    <row r="132" spans="1:14" ht="18.600000000000001" customHeight="1">
      <c r="A132" s="5"/>
      <c r="C132" s="516" t="s">
        <v>1346</v>
      </c>
      <c r="D132" s="536"/>
      <c r="E132" s="536"/>
      <c r="F132" s="536"/>
      <c r="G132" s="536"/>
      <c r="H132" s="221" t="s">
        <v>780</v>
      </c>
      <c r="I132" s="221" t="s">
        <v>780</v>
      </c>
      <c r="J132" s="221" t="s">
        <v>780</v>
      </c>
      <c r="K132" s="221">
        <v>1</v>
      </c>
      <c r="L132" s="221">
        <v>1</v>
      </c>
      <c r="M132" s="221">
        <v>1</v>
      </c>
      <c r="N132" s="221">
        <v>1.1000000000000001</v>
      </c>
    </row>
    <row r="133" spans="1:14" ht="18.600000000000001" customHeight="1">
      <c r="A133" s="5"/>
      <c r="C133" s="516" t="s">
        <v>1347</v>
      </c>
      <c r="D133" s="536"/>
      <c r="E133" s="536"/>
      <c r="F133" s="536"/>
      <c r="G133" s="536"/>
      <c r="H133" s="221" t="s">
        <v>780</v>
      </c>
      <c r="I133" s="221" t="s">
        <v>780</v>
      </c>
      <c r="J133" s="221" t="s">
        <v>780</v>
      </c>
      <c r="K133" s="221">
        <v>0.8</v>
      </c>
      <c r="L133" s="221">
        <v>0.8</v>
      </c>
      <c r="M133" s="221">
        <v>0.8</v>
      </c>
      <c r="N133" s="221">
        <v>1</v>
      </c>
    </row>
    <row r="134" spans="1:14" ht="18.600000000000001" customHeight="1">
      <c r="A134" s="5"/>
      <c r="C134" s="516" t="s">
        <v>1348</v>
      </c>
      <c r="D134" s="536"/>
      <c r="E134" s="536"/>
      <c r="F134" s="536"/>
      <c r="G134" s="536"/>
      <c r="H134" s="221" t="s">
        <v>780</v>
      </c>
      <c r="I134" s="221" t="s">
        <v>780</v>
      </c>
      <c r="J134" s="221" t="s">
        <v>780</v>
      </c>
      <c r="K134" s="221" t="s">
        <v>780</v>
      </c>
      <c r="L134" s="221" t="s">
        <v>780</v>
      </c>
      <c r="M134" s="221">
        <v>0.7</v>
      </c>
      <c r="N134" s="221">
        <v>0.9</v>
      </c>
    </row>
    <row r="135" spans="1:14" ht="18.600000000000001" customHeight="1">
      <c r="A135" s="5"/>
      <c r="C135" s="516" t="s">
        <v>1351</v>
      </c>
      <c r="D135" s="536"/>
      <c r="E135" s="536"/>
      <c r="F135" s="536"/>
      <c r="G135" s="536"/>
      <c r="H135" s="221" t="s">
        <v>780</v>
      </c>
      <c r="I135" s="221" t="s">
        <v>780</v>
      </c>
      <c r="J135" s="221" t="s">
        <v>780</v>
      </c>
      <c r="K135" s="221">
        <v>0.8</v>
      </c>
      <c r="L135" s="221">
        <v>0.8</v>
      </c>
      <c r="M135" s="221" t="s">
        <v>780</v>
      </c>
      <c r="N135" s="221" t="s">
        <v>780</v>
      </c>
    </row>
    <row r="136" spans="1:14" ht="18.600000000000001" customHeight="1">
      <c r="A136" s="5"/>
      <c r="C136" s="516" t="s">
        <v>1352</v>
      </c>
      <c r="D136" s="536"/>
      <c r="E136" s="536"/>
      <c r="F136" s="536"/>
      <c r="G136" s="536"/>
      <c r="H136" s="221" t="s">
        <v>780</v>
      </c>
      <c r="I136" s="221" t="s">
        <v>780</v>
      </c>
      <c r="J136" s="221" t="s">
        <v>780</v>
      </c>
      <c r="K136" s="221">
        <v>0.5</v>
      </c>
      <c r="L136" s="221">
        <v>0.5</v>
      </c>
      <c r="M136" s="221" t="s">
        <v>780</v>
      </c>
      <c r="N136" s="221" t="s">
        <v>780</v>
      </c>
    </row>
    <row r="137" spans="1:14" ht="18.600000000000001" customHeight="1">
      <c r="A137" s="5"/>
      <c r="C137" s="516" t="s">
        <v>1353</v>
      </c>
      <c r="D137" s="536"/>
      <c r="E137" s="536"/>
      <c r="F137" s="536"/>
      <c r="G137" s="536"/>
      <c r="H137" s="221" t="s">
        <v>780</v>
      </c>
      <c r="I137" s="221" t="s">
        <v>780</v>
      </c>
      <c r="J137" s="221" t="s">
        <v>780</v>
      </c>
      <c r="K137" s="221" t="s">
        <v>780</v>
      </c>
      <c r="L137" s="221" t="s">
        <v>780</v>
      </c>
      <c r="M137" s="221" t="s">
        <v>780</v>
      </c>
      <c r="N137" s="221" t="s">
        <v>780</v>
      </c>
    </row>
    <row r="138" spans="1:14" ht="18.600000000000001" customHeight="1">
      <c r="A138" s="5"/>
      <c r="C138" s="516" t="s">
        <v>1354</v>
      </c>
      <c r="D138" s="536"/>
      <c r="E138" s="536"/>
      <c r="F138" s="536"/>
      <c r="G138" s="536"/>
      <c r="H138" s="221" t="s">
        <v>780</v>
      </c>
      <c r="I138" s="221" t="s">
        <v>780</v>
      </c>
      <c r="J138" s="221" t="s">
        <v>780</v>
      </c>
      <c r="K138" s="225" t="s">
        <v>780</v>
      </c>
      <c r="L138" s="225" t="s">
        <v>780</v>
      </c>
      <c r="M138" s="221" t="s">
        <v>780</v>
      </c>
      <c r="N138" s="221" t="s">
        <v>780</v>
      </c>
    </row>
    <row r="139" spans="1:14" ht="18.600000000000001" customHeight="1">
      <c r="A139" s="5"/>
      <c r="C139" s="538"/>
      <c r="D139" s="536"/>
      <c r="E139" s="536"/>
      <c r="F139" s="536"/>
      <c r="G139" s="536"/>
      <c r="H139" s="224"/>
      <c r="I139" s="224"/>
      <c r="J139" s="224"/>
      <c r="K139" s="224"/>
      <c r="L139" s="224"/>
      <c r="M139" s="272"/>
      <c r="N139" s="272"/>
    </row>
    <row r="140" spans="1:14" ht="31.5" customHeight="1">
      <c r="A140" s="5"/>
      <c r="C140" s="778" t="s">
        <v>416</v>
      </c>
      <c r="D140" s="778"/>
      <c r="E140" s="778"/>
      <c r="F140" s="778"/>
      <c r="G140" s="778"/>
      <c r="H140" s="223"/>
      <c r="I140" s="223"/>
      <c r="J140" s="223"/>
      <c r="K140" s="223"/>
      <c r="L140" s="223"/>
      <c r="M140" s="273"/>
      <c r="N140" s="273"/>
    </row>
    <row r="141" spans="1:14" ht="18.600000000000001" customHeight="1">
      <c r="A141" s="5"/>
      <c r="C141" s="516" t="s">
        <v>1346</v>
      </c>
      <c r="D141" s="536"/>
      <c r="E141" s="536"/>
      <c r="F141" s="536"/>
      <c r="G141" s="536"/>
      <c r="H141" s="221" t="s">
        <v>780</v>
      </c>
      <c r="I141" s="221" t="s">
        <v>780</v>
      </c>
      <c r="J141" s="221" t="s">
        <v>780</v>
      </c>
      <c r="K141" s="221">
        <v>1.079779113999541</v>
      </c>
      <c r="L141" s="221">
        <v>1.1775281176017258</v>
      </c>
      <c r="M141" s="221">
        <v>1.2</v>
      </c>
      <c r="N141" s="221">
        <v>1.3</v>
      </c>
    </row>
    <row r="142" spans="1:14" ht="18.600000000000001" customHeight="1">
      <c r="A142" s="5"/>
      <c r="C142" s="516" t="s">
        <v>1347</v>
      </c>
      <c r="D142" s="536"/>
      <c r="E142" s="536"/>
      <c r="F142" s="536"/>
      <c r="G142" s="536"/>
      <c r="H142" s="221" t="s">
        <v>780</v>
      </c>
      <c r="I142" s="221" t="s">
        <v>780</v>
      </c>
      <c r="J142" s="221" t="s">
        <v>780</v>
      </c>
      <c r="K142" s="221">
        <v>0.68625738031860584</v>
      </c>
      <c r="L142" s="221">
        <v>0.84544449877640027</v>
      </c>
      <c r="M142" s="221">
        <v>1</v>
      </c>
      <c r="N142" s="221">
        <v>1</v>
      </c>
    </row>
    <row r="143" spans="1:14" ht="18.600000000000001" customHeight="1">
      <c r="A143" s="5"/>
      <c r="C143" s="516" t="s">
        <v>1348</v>
      </c>
      <c r="D143" s="536"/>
      <c r="E143" s="536"/>
      <c r="F143" s="536"/>
      <c r="G143" s="536"/>
      <c r="H143" s="221" t="s">
        <v>780</v>
      </c>
      <c r="I143" s="221" t="s">
        <v>780</v>
      </c>
      <c r="J143" s="221" t="s">
        <v>780</v>
      </c>
      <c r="K143" s="221" t="s">
        <v>780</v>
      </c>
      <c r="L143" s="221" t="s">
        <v>780</v>
      </c>
      <c r="M143" s="221">
        <v>0.7</v>
      </c>
      <c r="N143" s="221">
        <v>0.9</v>
      </c>
    </row>
    <row r="144" spans="1:14" ht="18.600000000000001" customHeight="1">
      <c r="A144" s="5"/>
      <c r="C144" s="516" t="s">
        <v>1351</v>
      </c>
      <c r="D144" s="536"/>
      <c r="E144" s="536"/>
      <c r="F144" s="536"/>
      <c r="G144" s="536"/>
      <c r="H144" s="221" t="s">
        <v>780</v>
      </c>
      <c r="I144" s="221" t="s">
        <v>780</v>
      </c>
      <c r="J144" s="221" t="s">
        <v>780</v>
      </c>
      <c r="K144" s="221">
        <v>0.85356660258235184</v>
      </c>
      <c r="L144" s="221">
        <v>0.85615584439970538</v>
      </c>
      <c r="M144" s="221" t="s">
        <v>780</v>
      </c>
      <c r="N144" s="221" t="s">
        <v>780</v>
      </c>
    </row>
    <row r="145" spans="1:14" ht="18.600000000000001" customHeight="1">
      <c r="A145" s="5"/>
      <c r="C145" s="516" t="s">
        <v>1352</v>
      </c>
      <c r="D145" s="536"/>
      <c r="E145" s="536"/>
      <c r="F145" s="536"/>
      <c r="G145" s="536"/>
      <c r="H145" s="221" t="s">
        <v>780</v>
      </c>
      <c r="I145" s="221" t="s">
        <v>780</v>
      </c>
      <c r="J145" s="221" t="s">
        <v>780</v>
      </c>
      <c r="K145" s="221">
        <v>0.78204171623495067</v>
      </c>
      <c r="L145" s="221">
        <v>0.7910764135448336</v>
      </c>
      <c r="M145" s="221" t="s">
        <v>780</v>
      </c>
      <c r="N145" s="221" t="s">
        <v>780</v>
      </c>
    </row>
    <row r="146" spans="1:14" ht="18.600000000000001" customHeight="1">
      <c r="A146" s="5"/>
      <c r="C146" s="516" t="s">
        <v>1353</v>
      </c>
      <c r="D146" s="536"/>
      <c r="E146" s="536"/>
      <c r="F146" s="536"/>
      <c r="G146" s="536"/>
      <c r="H146" s="221" t="s">
        <v>780</v>
      </c>
      <c r="I146" s="221" t="s">
        <v>780</v>
      </c>
      <c r="J146" s="221" t="s">
        <v>780</v>
      </c>
      <c r="K146" s="279">
        <v>0.49267128945931482</v>
      </c>
      <c r="L146" s="279">
        <v>0.41016841589725073</v>
      </c>
      <c r="M146" s="221" t="s">
        <v>780</v>
      </c>
      <c r="N146" s="221" t="s">
        <v>780</v>
      </c>
    </row>
    <row r="147" spans="1:14" ht="18.600000000000001" customHeight="1">
      <c r="A147" s="5"/>
      <c r="C147" s="516" t="s">
        <v>1354</v>
      </c>
      <c r="D147" s="536"/>
      <c r="E147" s="536"/>
      <c r="F147" s="536"/>
      <c r="G147" s="536"/>
      <c r="H147" s="221" t="s">
        <v>780</v>
      </c>
      <c r="I147" s="221" t="s">
        <v>780</v>
      </c>
      <c r="J147" s="221" t="s">
        <v>780</v>
      </c>
      <c r="K147" s="225" t="s">
        <v>780</v>
      </c>
      <c r="L147" s="225" t="s">
        <v>780</v>
      </c>
      <c r="M147" s="221" t="s">
        <v>780</v>
      </c>
      <c r="N147" s="221" t="s">
        <v>780</v>
      </c>
    </row>
    <row r="148" spans="1:14" ht="18.95" customHeight="1">
      <c r="A148" s="5"/>
      <c r="K148" s="276"/>
    </row>
    <row r="149" spans="1:14" ht="55.5" customHeight="1">
      <c r="A149" s="5"/>
      <c r="C149" s="773" t="s">
        <v>1398</v>
      </c>
      <c r="D149" s="773"/>
      <c r="E149" s="773"/>
      <c r="F149" s="773"/>
      <c r="G149" s="773"/>
      <c r="H149" s="773"/>
      <c r="I149" s="773"/>
      <c r="J149" s="773"/>
      <c r="K149" s="773"/>
      <c r="L149" s="773"/>
      <c r="M149" s="773"/>
    </row>
    <row r="150" spans="1:14" ht="18.600000000000001" customHeight="1">
      <c r="A150" s="5"/>
    </row>
    <row r="151" spans="1:14" ht="18.75" customHeight="1" thickBot="1">
      <c r="A151" s="5"/>
      <c r="C151" s="645" t="s">
        <v>1399</v>
      </c>
      <c r="D151" s="645"/>
      <c r="E151" s="645"/>
      <c r="F151" s="645"/>
      <c r="G151" s="645"/>
      <c r="H151" s="645"/>
      <c r="I151" s="645"/>
      <c r="J151" s="645"/>
      <c r="K151" s="645"/>
      <c r="L151" s="645"/>
      <c r="M151" s="645"/>
    </row>
    <row r="152" spans="1:14" ht="18.600000000000001" customHeight="1">
      <c r="A152" s="5"/>
      <c r="C152" s="516" t="s">
        <v>1400</v>
      </c>
    </row>
    <row r="153" spans="1:14" ht="11.1" customHeight="1">
      <c r="A153" s="5"/>
    </row>
    <row r="154" spans="1:14" ht="18.600000000000001" customHeight="1">
      <c r="A154" s="5"/>
    </row>
    <row r="155" spans="1:14" ht="18.600000000000001" customHeight="1">
      <c r="A155" s="5"/>
    </row>
    <row r="156" spans="1:14" ht="18.600000000000001" customHeight="1">
      <c r="A156" s="5"/>
      <c r="L156" s="276"/>
    </row>
    <row r="157" spans="1:14" ht="18.600000000000001" customHeight="1">
      <c r="A157" s="5"/>
    </row>
    <row r="158" spans="1:14" ht="18.600000000000001" customHeight="1">
      <c r="A158" s="5"/>
    </row>
    <row r="159" spans="1:14" ht="18.600000000000001" customHeight="1">
      <c r="A159" s="5"/>
    </row>
    <row r="160" spans="1:14" ht="18.600000000000001" customHeight="1">
      <c r="A160" s="5"/>
    </row>
    <row r="161" spans="1:1" ht="18.600000000000001" customHeight="1">
      <c r="A161" s="5"/>
    </row>
    <row r="162" spans="1:1" ht="73.5" customHeight="1">
      <c r="A162" s="5"/>
    </row>
    <row r="163" spans="1:1" ht="18.600000000000001" customHeight="1">
      <c r="A163" s="5"/>
    </row>
    <row r="164" spans="1:1" ht="18.600000000000001" customHeight="1">
      <c r="A164" s="5"/>
    </row>
    <row r="165" spans="1:1" ht="18.600000000000001" customHeight="1">
      <c r="A165" s="5"/>
    </row>
    <row r="166" spans="1:1" ht="18.600000000000001" customHeight="1">
      <c r="A166" s="5"/>
    </row>
    <row r="167" spans="1:1" ht="18.600000000000001" customHeight="1">
      <c r="A167" s="5"/>
    </row>
    <row r="168" spans="1:1" ht="18.600000000000001" customHeight="1">
      <c r="A168" s="5"/>
    </row>
    <row r="169" spans="1:1" ht="18.600000000000001" customHeight="1">
      <c r="A169" s="5"/>
    </row>
    <row r="170" spans="1:1" ht="18.600000000000001" customHeight="1">
      <c r="A170" s="5"/>
    </row>
    <row r="171" spans="1:1" ht="18.600000000000001" customHeight="1">
      <c r="A171" s="5"/>
    </row>
    <row r="172" spans="1:1" ht="18.600000000000001" customHeight="1">
      <c r="A172" s="5"/>
    </row>
    <row r="173" spans="1:1" ht="18.600000000000001" customHeight="1">
      <c r="A173" s="5"/>
    </row>
    <row r="174" spans="1:1" ht="18.600000000000001" customHeight="1">
      <c r="A174" s="5"/>
    </row>
    <row r="175" spans="1:1" ht="18.600000000000001" customHeight="1">
      <c r="A175" s="5"/>
    </row>
    <row r="176" spans="1:1" ht="18.600000000000001" customHeight="1">
      <c r="A176" s="5"/>
    </row>
    <row r="177" spans="1:1" ht="18.600000000000001" customHeight="1">
      <c r="A177" s="5"/>
    </row>
    <row r="178" spans="1:1" ht="18.600000000000001" customHeight="1">
      <c r="A178" s="5"/>
    </row>
    <row r="179" spans="1:1" ht="18.600000000000001" customHeight="1">
      <c r="A179" s="5"/>
    </row>
    <row r="180" spans="1:1" ht="18.600000000000001" customHeight="1">
      <c r="A180" s="5"/>
    </row>
    <row r="181" spans="1:1" ht="18.600000000000001" customHeight="1">
      <c r="A181" s="5"/>
    </row>
    <row r="182" spans="1:1" ht="18.600000000000001" customHeight="1">
      <c r="A182" s="5"/>
    </row>
    <row r="183" spans="1:1" ht="18.600000000000001" customHeight="1">
      <c r="A183" s="5"/>
    </row>
    <row r="184" spans="1:1" ht="18.600000000000001" customHeight="1">
      <c r="A184" s="5"/>
    </row>
    <row r="185" spans="1:1" ht="18.600000000000001" customHeight="1">
      <c r="A185" s="5"/>
    </row>
    <row r="186" spans="1:1" ht="18.600000000000001" customHeight="1">
      <c r="A186" s="5"/>
    </row>
    <row r="187" spans="1:1" ht="18.600000000000001" customHeight="1">
      <c r="A187" s="5"/>
    </row>
    <row r="188" spans="1:1" ht="18.600000000000001" customHeight="1">
      <c r="A188" s="5"/>
    </row>
    <row r="189" spans="1:1" ht="18.600000000000001" customHeight="1">
      <c r="A189" s="5"/>
    </row>
    <row r="190" spans="1:1" ht="18.600000000000001" customHeight="1">
      <c r="A190" s="5"/>
    </row>
    <row r="191" spans="1:1" ht="18.600000000000001" customHeight="1">
      <c r="A191" s="5"/>
    </row>
    <row r="192" spans="1:1" ht="18.600000000000001" customHeight="1">
      <c r="A192" s="5"/>
    </row>
    <row r="193" spans="1:1" ht="18.600000000000001" customHeight="1">
      <c r="A193" s="5"/>
    </row>
    <row r="194" spans="1:1" ht="18.600000000000001" customHeight="1">
      <c r="A194" s="5"/>
    </row>
    <row r="195" spans="1:1" ht="18.600000000000001" customHeight="1">
      <c r="A195" s="5"/>
    </row>
    <row r="196" spans="1:1" ht="18.600000000000001" customHeight="1">
      <c r="A196" s="5"/>
    </row>
    <row r="197" spans="1:1" ht="18.600000000000001" customHeight="1">
      <c r="A197" s="5"/>
    </row>
    <row r="198" spans="1:1" ht="18.600000000000001" customHeight="1">
      <c r="A198" s="5"/>
    </row>
    <row r="199" spans="1:1" ht="18.600000000000001" customHeight="1">
      <c r="A199" s="5"/>
    </row>
    <row r="200" spans="1:1" ht="18.600000000000001" customHeight="1">
      <c r="A200" s="5"/>
    </row>
    <row r="201" spans="1:1" ht="18.600000000000001" customHeight="1">
      <c r="A201" s="5"/>
    </row>
    <row r="202" spans="1:1" ht="18.600000000000001" customHeight="1">
      <c r="A202" s="5"/>
    </row>
    <row r="203" spans="1:1" ht="18.600000000000001" customHeight="1">
      <c r="A203" s="5"/>
    </row>
    <row r="204" spans="1:1" ht="18.600000000000001" customHeight="1">
      <c r="A204" s="5"/>
    </row>
    <row r="205" spans="1:1" ht="18.600000000000001" customHeight="1">
      <c r="A205" s="5"/>
    </row>
    <row r="206" spans="1:1" ht="18.600000000000001" customHeight="1">
      <c r="A206" s="5"/>
    </row>
    <row r="207" spans="1:1" ht="18.600000000000001" customHeight="1">
      <c r="A207" s="5"/>
    </row>
    <row r="208" spans="1:1" ht="18.600000000000001" customHeight="1">
      <c r="A208" s="5"/>
    </row>
    <row r="209" spans="1:1" ht="18.600000000000001" customHeight="1">
      <c r="A209" s="5"/>
    </row>
    <row r="210" spans="1:1" ht="18.600000000000001" customHeight="1">
      <c r="A210" s="5"/>
    </row>
    <row r="211" spans="1:1" ht="18.600000000000001" customHeight="1">
      <c r="A211" s="5"/>
    </row>
    <row r="212" spans="1:1" ht="18.600000000000001" customHeight="1">
      <c r="A212" s="5"/>
    </row>
    <row r="213" spans="1:1" ht="18.600000000000001" customHeight="1">
      <c r="A213" s="5"/>
    </row>
    <row r="214" spans="1:1" ht="18.600000000000001" customHeight="1">
      <c r="A214" s="5"/>
    </row>
    <row r="215" spans="1:1" ht="18.600000000000001" customHeight="1">
      <c r="A215" s="5"/>
    </row>
    <row r="216" spans="1:1" ht="18.600000000000001" customHeight="1">
      <c r="A216" s="5"/>
    </row>
    <row r="217" spans="1:1" ht="18.600000000000001" customHeight="1">
      <c r="A217" s="5"/>
    </row>
    <row r="218" spans="1:1" ht="18.600000000000001" customHeight="1">
      <c r="A218" s="5"/>
    </row>
    <row r="219" spans="1:1" ht="18.600000000000001" customHeight="1">
      <c r="A219" s="5"/>
    </row>
    <row r="220" spans="1:1" ht="18.600000000000001" customHeight="1">
      <c r="A220" s="5"/>
    </row>
    <row r="221" spans="1:1" ht="18.600000000000001" customHeight="1">
      <c r="A221" s="5"/>
    </row>
    <row r="222" spans="1:1" ht="18.600000000000001" customHeight="1">
      <c r="A222" s="5"/>
    </row>
    <row r="223" spans="1:1" ht="18.600000000000001" customHeight="1">
      <c r="A223" s="5"/>
    </row>
    <row r="224" spans="1:1" ht="18.600000000000001" customHeight="1">
      <c r="A224" s="5"/>
    </row>
    <row r="225" spans="1:1" ht="18.600000000000001" customHeight="1">
      <c r="A225" s="5"/>
    </row>
    <row r="226" spans="1:1" ht="18.600000000000001" customHeight="1">
      <c r="A226" s="5"/>
    </row>
    <row r="227" spans="1:1" ht="18.600000000000001" customHeight="1">
      <c r="A227" s="5"/>
    </row>
    <row r="228" spans="1:1" ht="18.600000000000001" customHeight="1">
      <c r="A228" s="5"/>
    </row>
    <row r="229" spans="1:1" ht="18.600000000000001" customHeight="1">
      <c r="A229" s="5"/>
    </row>
    <row r="230" spans="1:1" ht="18.600000000000001" customHeight="1">
      <c r="A230" s="5"/>
    </row>
    <row r="231" spans="1:1" ht="18.600000000000001" customHeight="1">
      <c r="A231" s="5"/>
    </row>
    <row r="232" spans="1:1" ht="18.600000000000001" customHeight="1">
      <c r="A232" s="5"/>
    </row>
    <row r="233" spans="1:1" ht="18.600000000000001" customHeight="1">
      <c r="A233" s="5"/>
    </row>
    <row r="234" spans="1:1" ht="18.600000000000001" customHeight="1">
      <c r="A234" s="5"/>
    </row>
    <row r="235" spans="1:1" ht="18.600000000000001" customHeight="1">
      <c r="A235" s="5"/>
    </row>
    <row r="236" spans="1:1" ht="18.600000000000001" customHeight="1">
      <c r="A236" s="5"/>
    </row>
    <row r="237" spans="1:1" ht="18.600000000000001" customHeight="1">
      <c r="A237" s="5"/>
    </row>
    <row r="238" spans="1:1" ht="18.600000000000001" customHeight="1">
      <c r="A238" s="5"/>
    </row>
    <row r="239" spans="1:1" ht="18.600000000000001" customHeight="1">
      <c r="A239" s="5"/>
    </row>
    <row r="240" spans="1:1" ht="18.600000000000001" customHeight="1">
      <c r="A240" s="5"/>
    </row>
    <row r="241" spans="1:1" ht="18.600000000000001" customHeight="1">
      <c r="A241" s="5"/>
    </row>
    <row r="242" spans="1:1" ht="18.600000000000001" customHeight="1">
      <c r="A242" s="5"/>
    </row>
    <row r="243" spans="1:1" ht="18.600000000000001" customHeight="1">
      <c r="A243" s="5"/>
    </row>
    <row r="244" spans="1:1" ht="18.600000000000001" customHeight="1">
      <c r="A244" s="5"/>
    </row>
    <row r="245" spans="1:1" ht="18.600000000000001" customHeight="1">
      <c r="A245" s="5"/>
    </row>
    <row r="246" spans="1:1" ht="18.600000000000001" customHeight="1">
      <c r="A246" s="5"/>
    </row>
    <row r="247" spans="1:1" ht="18.600000000000001" customHeight="1">
      <c r="A247" s="5"/>
    </row>
    <row r="248" spans="1:1" ht="18.600000000000001" customHeight="1">
      <c r="A248" s="5"/>
    </row>
    <row r="249" spans="1:1" ht="18.600000000000001" customHeight="1">
      <c r="A249" s="5"/>
    </row>
    <row r="250" spans="1:1" ht="18.600000000000001" customHeight="1">
      <c r="A250" s="5"/>
    </row>
    <row r="251" spans="1:1" ht="18.600000000000001" customHeight="1">
      <c r="A251" s="5"/>
    </row>
    <row r="252" spans="1:1" ht="18.600000000000001" customHeight="1">
      <c r="A252" s="5"/>
    </row>
    <row r="253" spans="1:1" ht="18.600000000000001" customHeight="1">
      <c r="A253" s="5"/>
    </row>
    <row r="254" spans="1:1" ht="18.600000000000001" customHeight="1">
      <c r="A254" s="5"/>
    </row>
    <row r="255" spans="1:1" ht="18.600000000000001" customHeight="1">
      <c r="A255" s="5"/>
    </row>
    <row r="256" spans="1:1" ht="18.600000000000001" customHeight="1">
      <c r="A256" s="5"/>
    </row>
    <row r="257" spans="1:1" ht="18.600000000000001" customHeight="1">
      <c r="A257" s="5"/>
    </row>
    <row r="258" spans="1:1" ht="18.600000000000001" customHeight="1">
      <c r="A258" s="5"/>
    </row>
    <row r="259" spans="1:1" ht="18.600000000000001" customHeight="1">
      <c r="A259" s="5"/>
    </row>
    <row r="260" spans="1:1" ht="18.600000000000001" customHeight="1">
      <c r="A260" s="5"/>
    </row>
    <row r="261" spans="1:1" ht="18.600000000000001" customHeight="1">
      <c r="A261" s="5"/>
    </row>
    <row r="262" spans="1:1" ht="18.600000000000001" customHeight="1">
      <c r="A262" s="5"/>
    </row>
    <row r="263" spans="1:1" ht="18.600000000000001" customHeight="1">
      <c r="A263" s="5"/>
    </row>
    <row r="264" spans="1:1" ht="18.600000000000001" customHeight="1">
      <c r="A264" s="5"/>
    </row>
    <row r="265" spans="1:1" ht="18.600000000000001" customHeight="1">
      <c r="A265" s="5"/>
    </row>
    <row r="266" spans="1:1" ht="18.600000000000001" customHeight="1">
      <c r="A266" s="5"/>
    </row>
    <row r="267" spans="1:1" ht="18.600000000000001" customHeight="1">
      <c r="A267" s="5"/>
    </row>
    <row r="268" spans="1:1" ht="18.600000000000001" customHeight="1">
      <c r="A268" s="5"/>
    </row>
    <row r="269" spans="1:1" ht="18.600000000000001" customHeight="1">
      <c r="A269" s="5"/>
    </row>
    <row r="270" spans="1:1" ht="18.600000000000001" customHeight="1">
      <c r="A270" s="5"/>
    </row>
    <row r="271" spans="1:1" ht="18.600000000000001" customHeight="1">
      <c r="A271" s="5"/>
    </row>
    <row r="272" spans="1:1" ht="18.600000000000001" customHeight="1">
      <c r="A272" s="5"/>
    </row>
    <row r="273" spans="1:1" ht="18.600000000000001" customHeight="1">
      <c r="A273" s="5"/>
    </row>
    <row r="274" spans="1:1" ht="18.600000000000001" customHeight="1">
      <c r="A274" s="5"/>
    </row>
    <row r="275" spans="1:1" ht="18.600000000000001" customHeight="1">
      <c r="A275" s="5"/>
    </row>
    <row r="276" spans="1:1" ht="18.600000000000001" customHeight="1">
      <c r="A276" s="5"/>
    </row>
    <row r="277" spans="1:1" ht="18.600000000000001" customHeight="1">
      <c r="A277" s="5"/>
    </row>
    <row r="278" spans="1:1" ht="18.600000000000001" customHeight="1">
      <c r="A278" s="5"/>
    </row>
    <row r="279" spans="1:1" ht="18.600000000000001" customHeight="1">
      <c r="A279" s="5"/>
    </row>
    <row r="280" spans="1:1" ht="18.600000000000001" customHeight="1">
      <c r="A280" s="5"/>
    </row>
    <row r="281" spans="1:1" ht="18.600000000000001" customHeight="1">
      <c r="A281" s="5"/>
    </row>
    <row r="282" spans="1:1" ht="18.600000000000001" customHeight="1">
      <c r="A282" s="5"/>
    </row>
    <row r="283" spans="1:1" ht="18.600000000000001" customHeight="1">
      <c r="A283" s="5"/>
    </row>
    <row r="284" spans="1:1" ht="18.600000000000001" customHeight="1">
      <c r="A284" s="5"/>
    </row>
    <row r="285" spans="1:1" ht="18.600000000000001" customHeight="1">
      <c r="A285" s="5"/>
    </row>
    <row r="286" spans="1:1" ht="18.600000000000001" customHeight="1">
      <c r="A286" s="5"/>
    </row>
    <row r="287" spans="1:1" ht="18.600000000000001" customHeight="1">
      <c r="A287" s="5"/>
    </row>
    <row r="288" spans="1:1" ht="18.600000000000001" customHeight="1">
      <c r="A288" s="5"/>
    </row>
    <row r="289" spans="1:1" ht="18.600000000000001" customHeight="1">
      <c r="A289" s="5"/>
    </row>
    <row r="290" spans="1:1" ht="18.600000000000001" customHeight="1">
      <c r="A290" s="5"/>
    </row>
    <row r="291" spans="1:1" ht="18.600000000000001" customHeight="1">
      <c r="A291" s="5"/>
    </row>
    <row r="292" spans="1:1" ht="18.600000000000001" customHeight="1">
      <c r="A292" s="5"/>
    </row>
    <row r="293" spans="1:1" ht="18.600000000000001" customHeight="1">
      <c r="A293" s="5"/>
    </row>
    <row r="294" spans="1:1" ht="18.600000000000001" customHeight="1">
      <c r="A294" s="5"/>
    </row>
    <row r="295" spans="1:1" ht="18.600000000000001" customHeight="1">
      <c r="A295" s="5"/>
    </row>
    <row r="296" spans="1:1" ht="18.600000000000001" customHeight="1">
      <c r="A296" s="5"/>
    </row>
    <row r="297" spans="1:1" ht="18.600000000000001" customHeight="1">
      <c r="A297" s="5"/>
    </row>
    <row r="298" spans="1:1" ht="18.600000000000001" customHeight="1">
      <c r="A298" s="5"/>
    </row>
    <row r="299" spans="1:1" ht="18.600000000000001" customHeight="1">
      <c r="A299" s="5"/>
    </row>
    <row r="300" spans="1:1" ht="18.600000000000001" customHeight="1">
      <c r="A300" s="5"/>
    </row>
    <row r="301" spans="1:1" ht="18.600000000000001" customHeight="1">
      <c r="A301" s="5"/>
    </row>
    <row r="302" spans="1:1" ht="18.600000000000001" customHeight="1">
      <c r="A302" s="5"/>
    </row>
    <row r="303" spans="1:1" ht="18.600000000000001" customHeight="1">
      <c r="A303" s="5"/>
    </row>
    <row r="304" spans="1:1" ht="18.600000000000001" customHeight="1">
      <c r="A304" s="5"/>
    </row>
    <row r="305" spans="1:1" ht="18.600000000000001" customHeight="1">
      <c r="A305" s="5"/>
    </row>
    <row r="306" spans="1:1" ht="18.600000000000001" customHeight="1">
      <c r="A306" s="5"/>
    </row>
    <row r="307" spans="1:1" ht="18.600000000000001" customHeight="1">
      <c r="A307" s="5"/>
    </row>
    <row r="308" spans="1:1" ht="18.600000000000001" customHeight="1">
      <c r="A308" s="5"/>
    </row>
    <row r="309" spans="1:1" ht="18.600000000000001" customHeight="1">
      <c r="A309" s="5"/>
    </row>
    <row r="310" spans="1:1" ht="18.600000000000001" customHeight="1">
      <c r="A310" s="5"/>
    </row>
    <row r="311" spans="1:1" ht="18.600000000000001" customHeight="1">
      <c r="A311" s="5"/>
    </row>
    <row r="312" spans="1:1" ht="18.600000000000001" customHeight="1">
      <c r="A312" s="5"/>
    </row>
    <row r="313" spans="1:1" ht="18.600000000000001" customHeight="1">
      <c r="A313" s="5"/>
    </row>
    <row r="314" spans="1:1" ht="18.600000000000001" customHeight="1">
      <c r="A314" s="5"/>
    </row>
    <row r="315" spans="1:1" ht="18.600000000000001" customHeight="1">
      <c r="A315" s="5"/>
    </row>
    <row r="316" spans="1:1" ht="18.600000000000001" customHeight="1">
      <c r="A316" s="5"/>
    </row>
    <row r="317" spans="1:1" ht="18.600000000000001" customHeight="1">
      <c r="A317" s="5"/>
    </row>
    <row r="318" spans="1:1" ht="18.600000000000001" customHeight="1">
      <c r="A318" s="5"/>
    </row>
    <row r="319" spans="1:1" ht="18.600000000000001" customHeight="1">
      <c r="A319" s="5"/>
    </row>
    <row r="320" spans="1:1" ht="18.600000000000001" customHeight="1">
      <c r="A320" s="5"/>
    </row>
    <row r="321" spans="1:1" ht="18.600000000000001" customHeight="1">
      <c r="A321" s="5"/>
    </row>
    <row r="322" spans="1:1" ht="18.600000000000001" customHeight="1">
      <c r="A322" s="5"/>
    </row>
    <row r="323" spans="1:1" ht="18.600000000000001" customHeight="1">
      <c r="A323" s="5"/>
    </row>
    <row r="324" spans="1:1" ht="18.600000000000001" customHeight="1">
      <c r="A324" s="5"/>
    </row>
    <row r="325" spans="1:1" ht="18.600000000000001" customHeight="1">
      <c r="A325" s="5"/>
    </row>
    <row r="326" spans="1:1" ht="18.600000000000001" customHeight="1">
      <c r="A326" s="5"/>
    </row>
    <row r="327" spans="1:1" ht="18.600000000000001" customHeight="1">
      <c r="A327" s="5"/>
    </row>
    <row r="328" spans="1:1" ht="18.600000000000001" customHeight="1">
      <c r="A328" s="5"/>
    </row>
    <row r="329" spans="1:1" ht="18.600000000000001" customHeight="1">
      <c r="A329" s="5"/>
    </row>
    <row r="330" spans="1:1" ht="18.600000000000001" customHeight="1">
      <c r="A330" s="5"/>
    </row>
    <row r="331" spans="1:1" ht="18.600000000000001" customHeight="1">
      <c r="A331" s="5"/>
    </row>
    <row r="332" spans="1:1" ht="18.600000000000001" customHeight="1">
      <c r="A332" s="5"/>
    </row>
    <row r="333" spans="1:1" ht="18.600000000000001" customHeight="1">
      <c r="A333" s="5"/>
    </row>
    <row r="334" spans="1:1" ht="18.600000000000001" customHeight="1">
      <c r="A334" s="5"/>
    </row>
    <row r="335" spans="1:1" ht="18.600000000000001" customHeight="1">
      <c r="A335" s="5"/>
    </row>
    <row r="336" spans="1:1" ht="18.600000000000001" customHeight="1">
      <c r="A336" s="5"/>
    </row>
    <row r="337" spans="1:1" ht="18.600000000000001" customHeight="1">
      <c r="A337" s="5"/>
    </row>
    <row r="338" spans="1:1" ht="18.600000000000001" customHeight="1">
      <c r="A338" s="5"/>
    </row>
    <row r="339" spans="1:1" ht="18.600000000000001" customHeight="1">
      <c r="A339" s="5"/>
    </row>
    <row r="340" spans="1:1" ht="18.600000000000001" customHeight="1">
      <c r="A340" s="5"/>
    </row>
    <row r="341" spans="1:1" ht="18.600000000000001" customHeight="1">
      <c r="A341" s="5"/>
    </row>
    <row r="342" spans="1:1" ht="18.600000000000001" customHeight="1">
      <c r="A342" s="5"/>
    </row>
    <row r="343" spans="1:1" ht="18.600000000000001" customHeight="1">
      <c r="A343" s="5"/>
    </row>
    <row r="344" spans="1:1" ht="18.600000000000001" customHeight="1">
      <c r="A344" s="5"/>
    </row>
    <row r="345" spans="1:1" ht="18.600000000000001" customHeight="1">
      <c r="A345" s="5"/>
    </row>
    <row r="346" spans="1:1" ht="18.600000000000001" customHeight="1">
      <c r="A346" s="5"/>
    </row>
    <row r="347" spans="1:1" ht="18.600000000000001" customHeight="1">
      <c r="A347" s="5"/>
    </row>
    <row r="348" spans="1:1" ht="18.600000000000001" customHeight="1">
      <c r="A348" s="5"/>
    </row>
    <row r="349" spans="1:1" ht="18.600000000000001" customHeight="1">
      <c r="A349" s="5"/>
    </row>
    <row r="350" spans="1:1" ht="18.600000000000001" customHeight="1">
      <c r="A350" s="5"/>
    </row>
    <row r="351" spans="1:1" ht="18.600000000000001" customHeight="1">
      <c r="A351" s="5"/>
    </row>
    <row r="352" spans="1:1" ht="18.600000000000001" customHeight="1">
      <c r="A352" s="5"/>
    </row>
    <row r="353" spans="1:1" ht="18.600000000000001" customHeight="1">
      <c r="A353" s="5"/>
    </row>
    <row r="354" spans="1:1" ht="18.600000000000001" customHeight="1">
      <c r="A354" s="5"/>
    </row>
    <row r="355" spans="1:1" ht="18.600000000000001" customHeight="1">
      <c r="A355" s="5"/>
    </row>
    <row r="356" spans="1:1" ht="18.600000000000001" customHeight="1">
      <c r="A356" s="5"/>
    </row>
    <row r="357" spans="1:1" ht="18.600000000000001" customHeight="1">
      <c r="A357" s="5"/>
    </row>
    <row r="358" spans="1:1" ht="18.600000000000001" customHeight="1">
      <c r="A358" s="5"/>
    </row>
    <row r="359" spans="1:1" ht="18.600000000000001" customHeight="1">
      <c r="A359" s="5"/>
    </row>
    <row r="360" spans="1:1" ht="18.600000000000001" customHeight="1">
      <c r="A360" s="5"/>
    </row>
    <row r="361" spans="1:1" ht="18.600000000000001" customHeight="1">
      <c r="A361" s="5"/>
    </row>
    <row r="362" spans="1:1" ht="18.600000000000001" customHeight="1">
      <c r="A362" s="5"/>
    </row>
    <row r="363" spans="1:1" ht="41.1" customHeight="1">
      <c r="A363" s="5"/>
    </row>
    <row r="364" spans="1:1">
      <c r="A364" s="5"/>
    </row>
    <row r="365" spans="1:1" ht="18.600000000000001" customHeight="1">
      <c r="A365" s="5"/>
    </row>
    <row r="366" spans="1:1" ht="18.600000000000001" customHeight="1">
      <c r="A366" s="5"/>
    </row>
    <row r="367" spans="1:1" ht="18.600000000000001" customHeight="1">
      <c r="A367" s="5"/>
    </row>
    <row r="368" spans="1:1" ht="18.600000000000001" customHeight="1">
      <c r="A368" s="5"/>
    </row>
    <row r="369" spans="1:1" ht="18.600000000000001" customHeight="1">
      <c r="A369" s="5"/>
    </row>
    <row r="370" spans="1:1" ht="18.600000000000001" customHeight="1">
      <c r="A370" s="5"/>
    </row>
    <row r="371" spans="1:1" ht="18.600000000000001" customHeight="1">
      <c r="A371" s="5"/>
    </row>
    <row r="372" spans="1:1" ht="18.600000000000001" customHeight="1">
      <c r="A372" s="5"/>
    </row>
    <row r="373" spans="1:1" ht="18.600000000000001" customHeight="1">
      <c r="A373" s="5"/>
    </row>
    <row r="374" spans="1:1" ht="18.600000000000001" customHeight="1">
      <c r="A374" s="5"/>
    </row>
    <row r="375" spans="1:1" ht="18.600000000000001" customHeight="1">
      <c r="A375" s="5"/>
    </row>
    <row r="376" spans="1:1" ht="18.600000000000001" customHeight="1">
      <c r="A376" s="5"/>
    </row>
    <row r="377" spans="1:1" ht="18.600000000000001" customHeight="1">
      <c r="A377" s="5"/>
    </row>
    <row r="378" spans="1:1" ht="18.600000000000001" customHeight="1">
      <c r="A378" s="5"/>
    </row>
    <row r="379" spans="1:1" ht="18.600000000000001" customHeight="1">
      <c r="A379" s="5"/>
    </row>
    <row r="380" spans="1:1" ht="18.600000000000001" customHeight="1">
      <c r="A380" s="5"/>
    </row>
    <row r="381" spans="1:1" ht="18.600000000000001" customHeight="1">
      <c r="A381" s="5"/>
    </row>
    <row r="382" spans="1:1" ht="18.600000000000001" customHeight="1">
      <c r="A382" s="5"/>
    </row>
    <row r="383" spans="1:1" ht="18.600000000000001" customHeight="1">
      <c r="A383" s="5"/>
    </row>
    <row r="384" spans="1:1" ht="18.600000000000001" customHeight="1">
      <c r="A384" s="5"/>
    </row>
    <row r="385" spans="1:1" ht="18.600000000000001" customHeight="1">
      <c r="A385" s="5"/>
    </row>
    <row r="386" spans="1:1" ht="18.600000000000001" customHeight="1">
      <c r="A386" s="5"/>
    </row>
    <row r="387" spans="1:1" ht="18.600000000000001" customHeight="1">
      <c r="A387" s="5"/>
    </row>
    <row r="388" spans="1:1" ht="18.600000000000001" customHeight="1">
      <c r="A388" s="5"/>
    </row>
    <row r="389" spans="1:1" ht="18.600000000000001" customHeight="1">
      <c r="A389" s="5"/>
    </row>
    <row r="390" spans="1:1" ht="18.600000000000001" customHeight="1">
      <c r="A390" s="5"/>
    </row>
    <row r="391" spans="1:1" ht="18.600000000000001" customHeight="1">
      <c r="A391" s="5"/>
    </row>
    <row r="392" spans="1:1" ht="18.600000000000001" customHeight="1">
      <c r="A392" s="5"/>
    </row>
    <row r="393" spans="1:1" ht="18.600000000000001" customHeight="1">
      <c r="A393" s="5"/>
    </row>
    <row r="394" spans="1:1" ht="18.600000000000001" customHeight="1">
      <c r="A394" s="5"/>
    </row>
    <row r="395" spans="1:1" ht="18.600000000000001" customHeight="1">
      <c r="A395" s="5"/>
    </row>
    <row r="396" spans="1:1" ht="18.600000000000001" customHeight="1">
      <c r="A396" s="5"/>
    </row>
    <row r="397" spans="1:1" ht="18.600000000000001" customHeight="1">
      <c r="A397" s="5"/>
    </row>
    <row r="398" spans="1:1" ht="18.600000000000001" customHeight="1">
      <c r="A398" s="5"/>
    </row>
    <row r="399" spans="1:1" ht="18.600000000000001" customHeight="1">
      <c r="A399" s="5"/>
    </row>
    <row r="400" spans="1:1" ht="18.600000000000001" customHeight="1">
      <c r="A400" s="5"/>
    </row>
    <row r="401" spans="1:1" ht="18.600000000000001" customHeight="1">
      <c r="A401" s="5"/>
    </row>
    <row r="402" spans="1:1" ht="18.600000000000001" customHeight="1">
      <c r="A402" s="5"/>
    </row>
    <row r="403" spans="1:1" ht="18.600000000000001" customHeight="1">
      <c r="A403" s="5"/>
    </row>
    <row r="404" spans="1:1" ht="18.600000000000001" customHeight="1">
      <c r="A404" s="5"/>
    </row>
    <row r="405" spans="1:1" ht="18.600000000000001" customHeight="1">
      <c r="A405" s="5"/>
    </row>
    <row r="406" spans="1:1" ht="18.600000000000001" customHeight="1">
      <c r="A406" s="5"/>
    </row>
    <row r="407" spans="1:1" ht="18.600000000000001" customHeight="1">
      <c r="A407" s="5"/>
    </row>
    <row r="408" spans="1:1" ht="18.600000000000001" customHeight="1">
      <c r="A408" s="5"/>
    </row>
    <row r="409" spans="1:1" ht="18.600000000000001" customHeight="1">
      <c r="A409" s="5"/>
    </row>
    <row r="410" spans="1:1" ht="18.600000000000001" customHeight="1">
      <c r="A410" s="5"/>
    </row>
    <row r="411" spans="1:1" ht="18.600000000000001" customHeight="1">
      <c r="A411" s="5"/>
    </row>
    <row r="412" spans="1:1" ht="18.600000000000001" customHeight="1">
      <c r="A412" s="5"/>
    </row>
    <row r="413" spans="1:1" ht="18.600000000000001" customHeight="1">
      <c r="A413" s="5"/>
    </row>
    <row r="414" spans="1:1" ht="18.600000000000001" customHeight="1">
      <c r="A414" s="5"/>
    </row>
    <row r="415" spans="1:1" ht="18.600000000000001" customHeight="1">
      <c r="A415" s="5"/>
    </row>
    <row r="416" spans="1:1" ht="18.600000000000001" customHeight="1">
      <c r="A416" s="5"/>
    </row>
    <row r="417" spans="1:1" ht="18.600000000000001" customHeight="1">
      <c r="A417" s="5"/>
    </row>
    <row r="418" spans="1:1" ht="18.600000000000001" customHeight="1">
      <c r="A418" s="5"/>
    </row>
    <row r="419" spans="1:1" ht="18.600000000000001" customHeight="1">
      <c r="A419" s="5"/>
    </row>
    <row r="420" spans="1:1" ht="18.600000000000001" customHeight="1">
      <c r="A420" s="5"/>
    </row>
    <row r="421" spans="1:1" ht="18.600000000000001" customHeight="1">
      <c r="A421" s="5"/>
    </row>
    <row r="422" spans="1:1" ht="18.600000000000001" customHeight="1">
      <c r="A422" s="5"/>
    </row>
    <row r="423" spans="1:1" ht="18.600000000000001" customHeight="1">
      <c r="A423" s="5"/>
    </row>
    <row r="424" spans="1:1" ht="18.600000000000001" customHeight="1">
      <c r="A424" s="5"/>
    </row>
    <row r="425" spans="1:1" ht="18.600000000000001" customHeight="1">
      <c r="A425" s="5"/>
    </row>
    <row r="426" spans="1:1" ht="18.600000000000001" customHeight="1">
      <c r="A426" s="5"/>
    </row>
    <row r="427" spans="1:1" ht="18.600000000000001" customHeight="1">
      <c r="A427" s="5"/>
    </row>
    <row r="428" spans="1:1" ht="18.600000000000001" customHeight="1">
      <c r="A428" s="5"/>
    </row>
    <row r="429" spans="1:1" ht="18.600000000000001" customHeight="1">
      <c r="A429" s="5"/>
    </row>
    <row r="430" spans="1:1" ht="18.600000000000001" customHeight="1">
      <c r="A430" s="5"/>
    </row>
    <row r="431" spans="1:1" ht="18.600000000000001" customHeight="1">
      <c r="A431" s="5"/>
    </row>
    <row r="432" spans="1:1" ht="18.600000000000001" customHeight="1">
      <c r="A432" s="5"/>
    </row>
    <row r="433" spans="1:1" ht="18.600000000000001" customHeight="1">
      <c r="A433" s="5"/>
    </row>
    <row r="434" spans="1:1" ht="18.600000000000001" customHeight="1">
      <c r="A434" s="5"/>
    </row>
    <row r="435" spans="1:1" ht="18.600000000000001" customHeight="1">
      <c r="A435" s="5"/>
    </row>
    <row r="436" spans="1:1" ht="18.600000000000001" customHeight="1">
      <c r="A436" s="5"/>
    </row>
    <row r="437" spans="1:1" ht="18.600000000000001" customHeight="1">
      <c r="A437" s="5"/>
    </row>
    <row r="438" spans="1:1" ht="18.600000000000001" customHeight="1">
      <c r="A438" s="5"/>
    </row>
    <row r="439" spans="1:1" ht="18.600000000000001" customHeight="1">
      <c r="A439" s="5"/>
    </row>
    <row r="440" spans="1:1" ht="18.600000000000001" customHeight="1">
      <c r="A440" s="5"/>
    </row>
    <row r="441" spans="1:1" ht="39" customHeight="1"/>
    <row r="442" spans="1:1" ht="18.600000000000001" customHeight="1"/>
    <row r="443" spans="1:1" ht="18.600000000000001" customHeight="1"/>
    <row r="444" spans="1:1" ht="18.600000000000001" customHeight="1"/>
    <row r="445" spans="1:1" ht="18.600000000000001" customHeight="1"/>
    <row r="446" spans="1:1" ht="18.600000000000001" customHeight="1"/>
    <row r="447" spans="1:1" ht="18.600000000000001" customHeight="1"/>
    <row r="448" spans="1:1" ht="18.600000000000001" customHeight="1"/>
    <row r="453" ht="18.600000000000001" customHeight="1"/>
    <row r="454" ht="18.600000000000001" customHeight="1"/>
    <row r="455" ht="39" customHeight="1"/>
    <row r="456" ht="18.600000000000001" customHeight="1"/>
    <row r="457" ht="87" customHeight="1"/>
    <row r="458" ht="18.600000000000001" customHeight="1"/>
    <row r="459" ht="41.45" customHeight="1"/>
    <row r="460" ht="27" customHeight="1"/>
    <row r="464" ht="54.95" customHeight="1"/>
    <row r="480" ht="18.600000000000001" customHeight="1"/>
    <row r="481" spans="14:15" ht="37.5" customHeight="1"/>
    <row r="482" spans="14:15" ht="18.600000000000001" customHeight="1"/>
    <row r="483" spans="14:15" ht="18.600000000000001" customHeight="1"/>
    <row r="484" spans="14:15" ht="18.600000000000001" customHeight="1"/>
    <row r="485" spans="14:15" ht="51.6" customHeight="1">
      <c r="N485" s="7"/>
      <c r="O485" s="7"/>
    </row>
    <row r="486" spans="14:15" ht="18.600000000000001" customHeight="1">
      <c r="N486" s="7"/>
      <c r="O486" s="7"/>
    </row>
    <row r="487" spans="14:15" ht="18.600000000000001" customHeight="1">
      <c r="N487" s="7"/>
      <c r="O487" s="7"/>
    </row>
    <row r="488" spans="14:15" ht="18.600000000000001" customHeight="1">
      <c r="N488" s="7"/>
      <c r="O488" s="7"/>
    </row>
    <row r="489" spans="14:15" ht="81" customHeight="1">
      <c r="N489" s="7"/>
      <c r="O489" s="7"/>
    </row>
    <row r="490" spans="14:15" ht="18.600000000000001" customHeight="1">
      <c r="N490" s="7"/>
      <c r="O490" s="7"/>
    </row>
    <row r="491" spans="14:15" ht="18.600000000000001" customHeight="1">
      <c r="N491" s="7"/>
      <c r="O491" s="7"/>
    </row>
    <row r="492" spans="14:15" ht="18.600000000000001" customHeight="1">
      <c r="N492" s="7"/>
      <c r="O492" s="7"/>
    </row>
    <row r="493" spans="14:15" ht="78" customHeight="1">
      <c r="N493" s="7"/>
      <c r="O493" s="7"/>
    </row>
    <row r="494" spans="14:15" ht="18.600000000000001" customHeight="1">
      <c r="N494" s="7"/>
      <c r="O494" s="7"/>
    </row>
    <row r="495" spans="14:15" ht="18.600000000000001" customHeight="1">
      <c r="N495" s="7"/>
      <c r="O495" s="7"/>
    </row>
    <row r="496" spans="14:15" ht="18.600000000000001" customHeight="1">
      <c r="N496" s="7"/>
      <c r="O496" s="7"/>
    </row>
    <row r="497" spans="14:15" ht="38.1" customHeight="1">
      <c r="N497" s="7"/>
      <c r="O497" s="7"/>
    </row>
    <row r="498" spans="14:15" ht="113.45" customHeight="1">
      <c r="N498" s="7"/>
      <c r="O498" s="7"/>
    </row>
    <row r="499" spans="14:15" ht="18.600000000000001" customHeight="1">
      <c r="N499" s="7"/>
      <c r="O499" s="7"/>
    </row>
    <row r="500" spans="14:15" ht="18.600000000000001" customHeight="1">
      <c r="N500" s="7"/>
      <c r="O500" s="7"/>
    </row>
    <row r="501" spans="14:15" ht="18.600000000000001" customHeight="1">
      <c r="N501" s="7"/>
      <c r="O501" s="7"/>
    </row>
    <row r="502" spans="14:15" ht="18.600000000000001" customHeight="1">
      <c r="N502" s="7"/>
      <c r="O502" s="7"/>
    </row>
    <row r="503" spans="14:15" ht="73.5" customHeight="1">
      <c r="N503" s="7"/>
      <c r="O503" s="7"/>
    </row>
    <row r="504" spans="14:15" ht="18.600000000000001" customHeight="1">
      <c r="N504" s="7"/>
      <c r="O504" s="7"/>
    </row>
    <row r="505" spans="14:15" ht="18.600000000000001" customHeight="1">
      <c r="N505" s="7"/>
      <c r="O505" s="7"/>
    </row>
    <row r="506" spans="14:15" ht="18.600000000000001" customHeight="1">
      <c r="N506" s="7"/>
      <c r="O506" s="7"/>
    </row>
    <row r="507" spans="14:15" ht="18.600000000000001" customHeight="1">
      <c r="N507" s="7"/>
      <c r="O507" s="7"/>
    </row>
    <row r="508" spans="14:15" ht="18.600000000000001" customHeight="1">
      <c r="N508" s="7"/>
      <c r="O508" s="7"/>
    </row>
    <row r="509" spans="14:15" ht="18.600000000000001" customHeight="1">
      <c r="N509" s="7"/>
      <c r="O509" s="7"/>
    </row>
    <row r="510" spans="14:15" ht="18.600000000000001" customHeight="1"/>
    <row r="511" spans="14:15" ht="18.600000000000001" customHeight="1"/>
    <row r="512" spans="14:15"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28" ht="18.600000000000001" customHeight="1"/>
    <row r="529" ht="18.600000000000001" customHeight="1"/>
    <row r="530" ht="18.600000000000001" customHeight="1"/>
    <row r="531" ht="18.600000000000001" customHeight="1"/>
    <row r="532" ht="18.600000000000001" customHeight="1"/>
    <row r="533" ht="18.600000000000001" customHeight="1"/>
    <row r="534" ht="18.600000000000001" customHeight="1"/>
    <row r="535" ht="18.600000000000001" customHeight="1"/>
    <row r="536" ht="18.600000000000001" customHeight="1"/>
    <row r="539" ht="18.600000000000001" customHeight="1"/>
    <row r="540" ht="18.600000000000001" customHeight="1"/>
    <row r="541" ht="18.600000000000001" customHeight="1"/>
    <row r="542" ht="18.600000000000001" customHeight="1"/>
    <row r="544" ht="18.600000000000001" customHeight="1"/>
    <row r="548" ht="18.600000000000001" customHeight="1"/>
    <row r="550" ht="18.95" customHeight="1"/>
    <row r="551" ht="282" customHeight="1"/>
    <row r="553" ht="18.600000000000001" customHeight="1"/>
    <row r="554" ht="18.600000000000001" customHeight="1"/>
    <row r="555" ht="18.600000000000001" customHeight="1"/>
    <row r="556" ht="18.600000000000001" customHeight="1"/>
    <row r="557" ht="36" customHeight="1"/>
    <row r="562" ht="18.600000000000001" customHeight="1"/>
    <row r="563" ht="63.95" customHeight="1"/>
    <row r="564" ht="18.600000000000001" customHeight="1"/>
    <row r="565" ht="18.600000000000001" customHeight="1"/>
    <row r="567" ht="42.6" customHeight="1"/>
    <row r="575" ht="18.600000000000001" customHeight="1"/>
    <row r="581" ht="60.6" customHeight="1"/>
    <row r="588" ht="41.1" customHeight="1"/>
    <row r="594" ht="42.95" customHeight="1"/>
    <row r="601" ht="27" customHeight="1"/>
    <row r="606" ht="39.6" customHeight="1"/>
    <row r="620" ht="29.45" customHeight="1"/>
    <row r="621" ht="26.45" customHeight="1"/>
    <row r="623" ht="18.95" customHeight="1"/>
    <row r="626" ht="12.6" customHeight="1"/>
    <row r="630" ht="14.45" customHeight="1"/>
    <row r="633" ht="87.95" customHeight="1"/>
    <row r="638" ht="84.6" customHeight="1"/>
    <row r="639" ht="18.600000000000001" customHeight="1"/>
    <row r="640" ht="18.95" customHeight="1"/>
    <row r="641" ht="18.600000000000001" customHeight="1"/>
    <row r="642" ht="18.600000000000001" customHeight="1"/>
    <row r="643" ht="18.600000000000001" customHeight="1"/>
    <row r="645" ht="18.600000000000001" customHeight="1"/>
    <row r="646" ht="18.600000000000001" customHeight="1"/>
    <row r="648" ht="18.600000000000001" customHeight="1"/>
    <row r="649" ht="18.600000000000001" customHeight="1"/>
    <row r="650" ht="21" customHeight="1"/>
    <row r="651" ht="15.95" customHeight="1"/>
    <row r="652" ht="18.600000000000001" customHeight="1"/>
    <row r="654" ht="18.600000000000001" customHeight="1"/>
    <row r="658" ht="15.95" customHeight="1"/>
    <row r="659" ht="18.600000000000001" customHeight="1"/>
    <row r="661" ht="18.600000000000001" customHeight="1"/>
    <row r="662" ht="18.600000000000001" customHeight="1"/>
    <row r="663" ht="18.600000000000001" customHeight="1"/>
    <row r="664" ht="18.600000000000001" customHeight="1"/>
    <row r="665" ht="14.45" customHeight="1"/>
    <row r="669" ht="14.45" customHeight="1"/>
    <row r="670" ht="14.45" customHeight="1"/>
    <row r="671" ht="14.45" customHeight="1"/>
  </sheetData>
  <mergeCells count="25">
    <mergeCell ref="C149:M149"/>
    <mergeCell ref="C112:G112"/>
    <mergeCell ref="C151:M151"/>
    <mergeCell ref="C76:G76"/>
    <mergeCell ref="C85:G85"/>
    <mergeCell ref="C94:G94"/>
    <mergeCell ref="C103:G103"/>
    <mergeCell ref="C113:G113"/>
    <mergeCell ref="C122:G122"/>
    <mergeCell ref="C131:G131"/>
    <mergeCell ref="C140:G140"/>
    <mergeCell ref="C7:G7"/>
    <mergeCell ref="C9:G9"/>
    <mergeCell ref="C73:G73"/>
    <mergeCell ref="C75:G75"/>
    <mergeCell ref="C48:G48"/>
    <mergeCell ref="C32:G32"/>
    <mergeCell ref="C37:G37"/>
    <mergeCell ref="C58:G58"/>
    <mergeCell ref="C39:G39"/>
    <mergeCell ref="C43:G43"/>
    <mergeCell ref="C13:G13"/>
    <mergeCell ref="C17:G17"/>
    <mergeCell ref="C21:G21"/>
    <mergeCell ref="C26:G26"/>
  </mergeCells>
  <hyperlinks>
    <hyperlink ref="A4" location="'ÍNDICE REMISSIVO'!A1" display="Índice" xr:uid="{00000000-0004-0000-2200-000000000000}"/>
    <hyperlink ref="L1" location="GRI!A1" display="GRI" xr:uid="{00000000-0004-0000-2200-000001000000}"/>
    <hyperlink ref="M1" location="SASB!A1" display="SASB" xr:uid="{00000000-0004-0000-2200-000002000000}"/>
    <hyperlink ref="K1" location="SOCIAL!A1" display="Social " xr:uid="{00000000-0004-0000-2200-000003000000}"/>
    <hyperlink ref="F1" location="ÍNDICE!A1" display="Índice" xr:uid="{00000000-0004-0000-2200-000004000000}"/>
    <hyperlink ref="G1" location="'TEMAS MATERIAIS'!A1" display="Temas materiais" xr:uid="{00000000-0004-0000-2200-000005000000}"/>
    <hyperlink ref="H1" location="AMBIENTAL!A1" display="Ambiental" xr:uid="{00000000-0004-0000-2200-000006000000}"/>
    <hyperlink ref="I1" location="ECONÔMICO!A1" display="Econômico " xr:uid="{00000000-0004-0000-2200-000007000000}"/>
    <hyperlink ref="J1" location="GOVERNANÇA!A1" display="Governança " xr:uid="{00000000-0004-0000-22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0070C0"/>
  </sheetPr>
  <dimension ref="A1:S665"/>
  <sheetViews>
    <sheetView showGridLines="0" zoomScale="80" zoomScaleNormal="80" workbookViewId="0">
      <selection activeCell="A13" sqref="A13:XFD13"/>
    </sheetView>
  </sheetViews>
  <sheetFormatPr defaultRowHeight="14.45"/>
  <cols>
    <col min="1" max="1" width="2.85546875" customWidth="1"/>
    <col min="2" max="2" width="7.85546875" customWidth="1"/>
    <col min="5" max="5" width="2.28515625" customWidth="1"/>
    <col min="6" max="6" width="22.42578125" customWidth="1"/>
    <col min="7" max="7" width="28.7109375" customWidth="1"/>
    <col min="8" max="13" width="22.42578125" customWidth="1"/>
    <col min="14" max="14" width="22.5703125"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42"/>
    </row>
    <row r="2" spans="1:19" ht="18.600000000000001">
      <c r="A2" s="3"/>
      <c r="B2" s="3"/>
      <c r="C2" s="3"/>
      <c r="D2" s="3"/>
      <c r="E2" s="3"/>
      <c r="F2" s="15"/>
      <c r="G2" s="15"/>
      <c r="H2" s="15"/>
      <c r="I2" s="15"/>
      <c r="J2" s="15"/>
      <c r="K2" s="15"/>
      <c r="L2" s="15"/>
      <c r="M2" s="15"/>
      <c r="N2" s="15"/>
    </row>
    <row r="3" spans="1:19" ht="28.5">
      <c r="A3" s="3"/>
      <c r="C3" s="530" t="s">
        <v>1401</v>
      </c>
      <c r="S3" s="21"/>
    </row>
    <row r="4" spans="1:19" ht="21">
      <c r="A4" s="5" t="s">
        <v>9</v>
      </c>
      <c r="B4" s="6">
        <v>3</v>
      </c>
      <c r="C4" s="4"/>
    </row>
    <row r="5" spans="1:19" ht="21">
      <c r="A5" s="5"/>
      <c r="B5" s="6"/>
      <c r="C5" s="520" t="s">
        <v>1402</v>
      </c>
      <c r="D5" s="10"/>
      <c r="E5" s="10"/>
      <c r="F5" s="10"/>
      <c r="G5" s="10"/>
      <c r="H5" s="10"/>
      <c r="I5" s="10"/>
      <c r="J5" s="10"/>
      <c r="K5" s="10"/>
      <c r="L5" s="10"/>
      <c r="M5" s="10"/>
      <c r="N5" s="10"/>
    </row>
    <row r="6" spans="1:19" ht="18.600000000000001">
      <c r="A6" s="5"/>
      <c r="B6" s="6"/>
      <c r="C6" s="121"/>
    </row>
    <row r="7" spans="1:19" ht="44.25" customHeight="1">
      <c r="C7" s="769" t="s">
        <v>1403</v>
      </c>
      <c r="D7" s="769"/>
      <c r="E7" s="769"/>
      <c r="F7" s="769"/>
      <c r="G7" s="769"/>
      <c r="H7" s="584">
        <v>2019</v>
      </c>
      <c r="I7" s="584">
        <v>2020</v>
      </c>
      <c r="J7" s="584">
        <v>2021</v>
      </c>
      <c r="K7" s="584">
        <v>2022</v>
      </c>
      <c r="L7" s="584">
        <v>2023</v>
      </c>
      <c r="M7" s="584">
        <v>2024</v>
      </c>
      <c r="N7" s="584">
        <v>2025</v>
      </c>
    </row>
    <row r="8" spans="1:19" ht="18.600000000000001">
      <c r="C8" s="168"/>
      <c r="D8" s="168"/>
      <c r="E8" s="168"/>
      <c r="F8" s="168"/>
      <c r="G8" s="168"/>
      <c r="H8" s="168"/>
      <c r="I8" s="168"/>
      <c r="J8" s="168"/>
      <c r="K8" s="168"/>
      <c r="L8" s="168"/>
      <c r="M8" s="168"/>
      <c r="N8" s="168"/>
    </row>
    <row r="9" spans="1:19" ht="18.600000000000001" customHeight="1">
      <c r="C9" s="556" t="s">
        <v>1404</v>
      </c>
      <c r="D9" s="41"/>
      <c r="E9" s="41"/>
      <c r="F9" s="41"/>
      <c r="G9" s="41"/>
      <c r="H9" s="142">
        <v>6</v>
      </c>
      <c r="I9" s="142">
        <v>5</v>
      </c>
      <c r="J9" s="142">
        <v>9</v>
      </c>
      <c r="K9" s="142">
        <v>4</v>
      </c>
      <c r="L9" s="142">
        <v>10</v>
      </c>
      <c r="M9" s="142">
        <v>6</v>
      </c>
      <c r="N9" s="142">
        <v>7</v>
      </c>
    </row>
    <row r="10" spans="1:19" ht="18.600000000000001" customHeight="1"/>
    <row r="11" spans="1:19" ht="37.5" customHeight="1">
      <c r="C11" s="796" t="s">
        <v>1405</v>
      </c>
      <c r="D11" s="796"/>
      <c r="E11" s="796"/>
      <c r="F11" s="796"/>
      <c r="G11" s="796"/>
      <c r="H11" s="796"/>
      <c r="I11" s="796"/>
      <c r="J11" s="796"/>
      <c r="K11" s="796"/>
      <c r="L11" s="796"/>
      <c r="M11" s="796"/>
      <c r="N11" s="796"/>
    </row>
    <row r="12" spans="1:19" ht="18.600000000000001" customHeight="1"/>
    <row r="13" spans="1:19" ht="18.600000000000001" customHeight="1">
      <c r="C13" s="645" t="s">
        <v>1406</v>
      </c>
      <c r="D13" s="645"/>
      <c r="E13" s="645"/>
      <c r="F13" s="645"/>
      <c r="G13" s="645"/>
      <c r="H13" s="76">
        <v>2019</v>
      </c>
      <c r="I13" s="76">
        <v>2020</v>
      </c>
      <c r="J13" s="76">
        <v>2021</v>
      </c>
      <c r="K13" s="76">
        <v>2022</v>
      </c>
      <c r="L13" s="76">
        <v>2023</v>
      </c>
      <c r="M13" s="76">
        <v>2024</v>
      </c>
      <c r="N13" s="76">
        <v>2025</v>
      </c>
    </row>
    <row r="14" spans="1:19" ht="18.600000000000001" customHeight="1">
      <c r="C14" s="168"/>
      <c r="D14" s="168"/>
      <c r="E14" s="168"/>
      <c r="F14" s="168"/>
      <c r="G14" s="168"/>
      <c r="H14" s="168"/>
      <c r="I14" s="168"/>
      <c r="J14" s="168"/>
      <c r="K14" s="168"/>
      <c r="L14" s="168"/>
      <c r="M14" s="168"/>
      <c r="N14" s="168"/>
    </row>
    <row r="15" spans="1:19" ht="18.600000000000001" customHeight="1">
      <c r="C15" s="516" t="s">
        <v>1407</v>
      </c>
      <c r="H15" s="203">
        <v>1</v>
      </c>
      <c r="I15" s="203">
        <v>1</v>
      </c>
      <c r="J15" s="203">
        <v>1</v>
      </c>
      <c r="K15" s="203">
        <v>1</v>
      </c>
      <c r="L15" s="203">
        <v>1</v>
      </c>
      <c r="M15" s="203">
        <v>1</v>
      </c>
      <c r="N15" s="203">
        <v>1</v>
      </c>
    </row>
    <row r="16" spans="1:19" ht="18.600000000000001" customHeight="1">
      <c r="C16" s="516" t="s">
        <v>1408</v>
      </c>
      <c r="H16" s="133">
        <v>0</v>
      </c>
      <c r="I16" s="133">
        <v>0</v>
      </c>
      <c r="J16" s="133">
        <v>0</v>
      </c>
      <c r="K16" s="133">
        <v>1</v>
      </c>
      <c r="L16" s="133">
        <v>4</v>
      </c>
      <c r="M16" s="133">
        <v>2</v>
      </c>
      <c r="N16" s="133">
        <v>1</v>
      </c>
    </row>
    <row r="17" spans="3:14" ht="18.600000000000001" customHeight="1">
      <c r="C17" s="516" t="s">
        <v>1409</v>
      </c>
      <c r="H17" s="133">
        <v>0</v>
      </c>
      <c r="I17" s="133">
        <v>1</v>
      </c>
      <c r="J17" s="133">
        <v>3</v>
      </c>
      <c r="K17" s="133">
        <v>14</v>
      </c>
      <c r="L17" s="133">
        <v>6</v>
      </c>
      <c r="M17" s="133">
        <v>4</v>
      </c>
      <c r="N17" s="133">
        <v>4</v>
      </c>
    </row>
    <row r="18" spans="3:14" ht="18.600000000000001" customHeight="1">
      <c r="C18" s="516" t="s">
        <v>1410</v>
      </c>
      <c r="H18" s="133">
        <v>0</v>
      </c>
      <c r="I18" s="133">
        <v>4</v>
      </c>
      <c r="J18" s="133">
        <v>8</v>
      </c>
      <c r="K18" s="133">
        <v>14</v>
      </c>
      <c r="L18" s="133">
        <v>6</v>
      </c>
      <c r="M18" s="133">
        <v>4</v>
      </c>
      <c r="N18" s="133">
        <v>6</v>
      </c>
    </row>
    <row r="19" spans="3:14" ht="18.600000000000001" customHeight="1">
      <c r="C19" s="514"/>
    </row>
    <row r="20" spans="3:14" ht="18.600000000000001" customHeight="1">
      <c r="C20" s="507" t="s">
        <v>948</v>
      </c>
    </row>
    <row r="21" spans="3:14" ht="18.600000000000001" customHeight="1"/>
    <row r="22" spans="3:14" ht="18.600000000000001" customHeight="1"/>
    <row r="23" spans="3:14" ht="18.600000000000001" customHeight="1"/>
    <row r="24" spans="3:14" ht="18.600000000000001" customHeight="1"/>
    <row r="25" spans="3:14" ht="18.600000000000001" customHeight="1"/>
    <row r="26" spans="3:14" ht="18.600000000000001" customHeight="1"/>
    <row r="27" spans="3:14" ht="18.600000000000001" customHeight="1"/>
    <row r="28" spans="3:14" ht="18.600000000000001" customHeight="1"/>
    <row r="29" spans="3:14" ht="18.600000000000001" customHeight="1"/>
    <row r="30" spans="3:14" ht="18.600000000000001" customHeight="1"/>
    <row r="31" spans="3:14" ht="18.600000000000001" customHeight="1"/>
    <row r="32" spans="3:14"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73.5"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41.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5" ht="39" customHeight="1"/>
    <row r="436" ht="18.600000000000001" customHeight="1"/>
    <row r="437" ht="18.600000000000001" customHeight="1"/>
    <row r="438" ht="18.600000000000001" customHeight="1"/>
    <row r="439" ht="18.600000000000001" customHeight="1"/>
    <row r="440" ht="18.600000000000001" customHeight="1"/>
    <row r="441" ht="18.600000000000001" customHeight="1"/>
    <row r="442" ht="18.600000000000001" customHeight="1"/>
    <row r="447" ht="18.600000000000001" customHeight="1"/>
    <row r="448" ht="18.600000000000001" customHeight="1"/>
    <row r="449" ht="39" customHeight="1"/>
    <row r="450" ht="18.600000000000001" customHeight="1"/>
    <row r="451" ht="87" customHeight="1"/>
    <row r="452" ht="18.600000000000001" customHeight="1"/>
    <row r="453" ht="41.45" customHeight="1"/>
    <row r="454" ht="27" customHeight="1"/>
    <row r="458" ht="54.95" customHeight="1"/>
    <row r="474" ht="18.600000000000001" customHeight="1"/>
    <row r="475" ht="37.5" customHeight="1"/>
    <row r="476" ht="18.600000000000001" customHeight="1"/>
    <row r="477" ht="18.600000000000001" customHeight="1"/>
    <row r="478" ht="18.600000000000001" customHeight="1"/>
    <row r="479" ht="51.6" customHeight="1"/>
    <row r="480" ht="18.600000000000001" customHeight="1"/>
    <row r="481" ht="18.600000000000001" customHeight="1"/>
    <row r="482" ht="18.600000000000001" customHeight="1"/>
    <row r="483" ht="81" customHeight="1"/>
    <row r="484" ht="18.600000000000001" customHeight="1"/>
    <row r="485" ht="18.600000000000001" customHeight="1"/>
    <row r="486" ht="18.600000000000001" customHeight="1"/>
    <row r="487" ht="78" customHeight="1"/>
    <row r="488" ht="18.600000000000001" customHeight="1"/>
    <row r="489" ht="18.600000000000001" customHeight="1"/>
    <row r="490" ht="18.600000000000001" customHeight="1"/>
    <row r="491" ht="38.1" customHeight="1"/>
    <row r="492" ht="113.45" customHeight="1"/>
    <row r="493" ht="18.600000000000001" customHeight="1"/>
    <row r="494" ht="18.600000000000001" customHeight="1"/>
    <row r="495" ht="18.600000000000001" customHeight="1"/>
    <row r="496" ht="18.600000000000001" customHeight="1"/>
    <row r="497" ht="73.5"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28" ht="18.600000000000001" customHeight="1"/>
    <row r="529" ht="18.600000000000001" customHeight="1"/>
    <row r="530" ht="18.600000000000001" customHeight="1"/>
    <row r="533" ht="18.600000000000001" customHeight="1"/>
    <row r="534" ht="18.600000000000001" customHeight="1"/>
    <row r="535" ht="18.600000000000001" customHeight="1"/>
    <row r="536" ht="18.600000000000001" customHeight="1"/>
    <row r="538" ht="18.600000000000001" customHeight="1"/>
    <row r="542" ht="18.600000000000001" customHeight="1"/>
    <row r="544" ht="18.95" customHeight="1"/>
    <row r="545" ht="282" customHeight="1"/>
    <row r="547" ht="18.600000000000001" customHeight="1"/>
    <row r="548" ht="18.600000000000001" customHeight="1"/>
    <row r="549" ht="18.600000000000001" customHeight="1"/>
    <row r="550" ht="18.600000000000001" customHeight="1"/>
    <row r="551" ht="36" customHeight="1"/>
    <row r="556" ht="18.600000000000001" customHeight="1"/>
    <row r="557" ht="63.95" customHeight="1"/>
    <row r="558" ht="18.600000000000001" customHeight="1"/>
    <row r="559" ht="18.600000000000001" customHeight="1"/>
    <row r="561" ht="42.6" customHeight="1"/>
    <row r="569" ht="18.600000000000001" customHeight="1"/>
    <row r="575" ht="60.6" customHeight="1"/>
    <row r="582" ht="41.1" customHeight="1"/>
    <row r="588" ht="42.95" customHeight="1"/>
    <row r="595" ht="27" customHeight="1"/>
    <row r="600" ht="39.6" customHeight="1"/>
    <row r="614" ht="29.45" customHeight="1"/>
    <row r="615" ht="26.45" customHeight="1"/>
    <row r="617" ht="18.95" customHeight="1"/>
    <row r="620" ht="12.6" customHeight="1"/>
    <row r="624" ht="14.45" customHeight="1"/>
    <row r="627" ht="87.95" customHeight="1"/>
    <row r="632" ht="84.6" customHeight="1"/>
    <row r="633" ht="18.600000000000001" customHeight="1"/>
    <row r="634" ht="18.95" customHeight="1"/>
    <row r="635" ht="18.600000000000001" customHeight="1"/>
    <row r="636" ht="18.600000000000001" customHeight="1"/>
    <row r="637" ht="18.600000000000001" customHeight="1"/>
    <row r="639" ht="18.600000000000001" customHeight="1"/>
    <row r="640" ht="18.600000000000001" customHeight="1"/>
    <row r="642" ht="18.600000000000001" customHeight="1"/>
    <row r="643" ht="18.600000000000001" customHeight="1"/>
    <row r="644" ht="21" customHeight="1"/>
    <row r="645" ht="15.95" customHeight="1"/>
    <row r="646" ht="18.600000000000001" customHeight="1"/>
    <row r="648" ht="18.600000000000001" customHeight="1"/>
    <row r="652" ht="15.95" customHeight="1"/>
    <row r="653" ht="18.600000000000001" customHeight="1"/>
    <row r="655" ht="18.600000000000001" customHeight="1"/>
    <row r="656" ht="18.600000000000001" customHeight="1"/>
    <row r="657" ht="18.600000000000001" customHeight="1"/>
    <row r="658" ht="18.600000000000001" customHeight="1"/>
    <row r="659" ht="14.45" customHeight="1"/>
    <row r="663" ht="14.45" customHeight="1"/>
    <row r="664" ht="14.45" customHeight="1"/>
    <row r="665" ht="14.45" customHeight="1"/>
  </sheetData>
  <mergeCells count="3">
    <mergeCell ref="C7:G7"/>
    <mergeCell ref="C13:G13"/>
    <mergeCell ref="C11:N11"/>
  </mergeCells>
  <hyperlinks>
    <hyperlink ref="A4" location="'ÍNDICE REMISSIVO'!A1" display="Índice" xr:uid="{00000000-0004-0000-2300-000000000000}"/>
    <hyperlink ref="L1" location="GRI!A1" display="GRI" xr:uid="{00000000-0004-0000-2300-000001000000}"/>
    <hyperlink ref="M1" location="SASB!A1" display="SASB" xr:uid="{00000000-0004-0000-2300-000002000000}"/>
    <hyperlink ref="K1" location="SOCIAL!A1" display="Social " xr:uid="{00000000-0004-0000-2300-000003000000}"/>
    <hyperlink ref="F1" location="ÍNDICE!A1" display="Índice" xr:uid="{00000000-0004-0000-2300-000004000000}"/>
    <hyperlink ref="G1" location="'TEMAS MATERIAIS'!A1" display="Temas materiais" xr:uid="{00000000-0004-0000-2300-000005000000}"/>
    <hyperlink ref="H1" location="AMBIENTAL!A1" display="Ambiental" xr:uid="{00000000-0004-0000-2300-000006000000}"/>
    <hyperlink ref="I1" location="ECONÔMICO!A1" display="Econômico " xr:uid="{00000000-0004-0000-2300-000007000000}"/>
    <hyperlink ref="J1" location="GOVERNANÇA!A1" display="Governança " xr:uid="{00000000-0004-0000-23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0070C0"/>
  </sheetPr>
  <dimension ref="A1:S664"/>
  <sheetViews>
    <sheetView showGridLines="0" zoomScale="80" zoomScaleNormal="80" workbookViewId="0">
      <selection activeCell="C5" sqref="C5:N5"/>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590"/>
    </row>
    <row r="2" spans="1:19" ht="18.600000000000001">
      <c r="A2" s="3"/>
      <c r="B2" s="3"/>
      <c r="C2" s="3"/>
      <c r="D2" s="3"/>
      <c r="E2" s="3"/>
      <c r="F2" s="15"/>
      <c r="G2" s="15"/>
      <c r="H2" s="15"/>
      <c r="I2" s="15"/>
      <c r="J2" s="15"/>
      <c r="K2" s="15"/>
      <c r="L2" s="15"/>
      <c r="M2" s="15"/>
    </row>
    <row r="3" spans="1:19" ht="28.5">
      <c r="A3" s="3"/>
      <c r="C3" s="530" t="s">
        <v>1411</v>
      </c>
      <c r="S3" s="21"/>
    </row>
    <row r="4" spans="1:19" ht="21">
      <c r="A4" s="5" t="s">
        <v>9</v>
      </c>
      <c r="B4" s="6">
        <v>3</v>
      </c>
      <c r="C4" s="4"/>
    </row>
    <row r="5" spans="1:19" ht="20.25" customHeight="1">
      <c r="A5" s="5"/>
      <c r="B5" s="6"/>
      <c r="C5" s="811" t="s">
        <v>1412</v>
      </c>
      <c r="D5" s="811"/>
      <c r="E5" s="811"/>
      <c r="F5" s="811"/>
      <c r="G5" s="811"/>
      <c r="H5" s="811"/>
      <c r="I5" s="811"/>
      <c r="J5" s="811"/>
      <c r="K5" s="811"/>
      <c r="L5" s="811"/>
      <c r="M5" s="811"/>
      <c r="N5" s="811"/>
    </row>
    <row r="6" spans="1:19" ht="18.600000000000001">
      <c r="A6" s="5"/>
      <c r="B6" s="6"/>
      <c r="C6" s="121"/>
    </row>
    <row r="7" spans="1:19" ht="18.75" customHeight="1">
      <c r="C7" s="645" t="s">
        <v>1413</v>
      </c>
      <c r="D7" s="645"/>
      <c r="E7" s="645"/>
      <c r="F7" s="645"/>
      <c r="G7" s="645"/>
      <c r="H7" s="645"/>
      <c r="I7" s="645"/>
      <c r="J7" s="645"/>
      <c r="K7" s="645"/>
      <c r="L7" s="645"/>
      <c r="M7" s="645"/>
      <c r="N7" s="645"/>
    </row>
    <row r="8" spans="1:19" ht="76.5" customHeight="1">
      <c r="C8" s="643" t="s">
        <v>1414</v>
      </c>
      <c r="D8" s="643"/>
      <c r="E8" s="643"/>
      <c r="F8" s="643"/>
      <c r="G8" s="643"/>
      <c r="H8" s="643"/>
      <c r="I8" s="643"/>
      <c r="J8" s="643"/>
      <c r="K8" s="643"/>
      <c r="L8" s="643"/>
      <c r="M8" s="643"/>
      <c r="N8" s="643"/>
    </row>
    <row r="9" spans="1:19" ht="81.75" customHeight="1">
      <c r="C9" s="643"/>
      <c r="D9" s="643"/>
      <c r="E9" s="643"/>
      <c r="F9" s="643"/>
      <c r="G9" s="643"/>
      <c r="H9" s="643"/>
      <c r="I9" s="643"/>
      <c r="J9" s="643"/>
      <c r="K9" s="643"/>
      <c r="L9" s="643"/>
      <c r="M9" s="643"/>
      <c r="N9" s="643"/>
    </row>
    <row r="10" spans="1:19" ht="18.600000000000001" customHeight="1"/>
    <row r="11" spans="1:19" ht="18.600000000000001" customHeight="1">
      <c r="C11" s="645" t="s">
        <v>1415</v>
      </c>
      <c r="D11" s="645"/>
      <c r="E11" s="645"/>
      <c r="F11" s="645"/>
      <c r="G11" s="645"/>
      <c r="H11" s="645"/>
      <c r="I11" s="645"/>
      <c r="J11" s="645"/>
      <c r="K11" s="645"/>
      <c r="L11" s="645"/>
      <c r="M11" s="645"/>
      <c r="N11" s="645"/>
    </row>
    <row r="12" spans="1:19" ht="26.25" customHeight="1">
      <c r="C12" s="812" t="s">
        <v>1416</v>
      </c>
      <c r="D12" s="812"/>
      <c r="E12" s="812"/>
      <c r="F12" s="812"/>
      <c r="G12" s="812"/>
      <c r="H12" s="812"/>
      <c r="I12" s="812"/>
      <c r="J12" s="812"/>
      <c r="K12" s="812"/>
      <c r="L12" s="812"/>
      <c r="M12" s="812"/>
      <c r="N12" s="812"/>
      <c r="O12" s="205"/>
      <c r="P12" s="205"/>
    </row>
    <row r="13" spans="1:19" ht="18.600000000000001" customHeight="1">
      <c r="C13" s="810" t="s">
        <v>1417</v>
      </c>
      <c r="D13" s="810"/>
      <c r="E13" s="810"/>
      <c r="F13" s="810"/>
      <c r="G13" s="810"/>
      <c r="H13" s="810"/>
      <c r="I13" s="810"/>
      <c r="J13" s="810"/>
      <c r="K13" s="810"/>
      <c r="L13" s="810"/>
      <c r="M13" s="810"/>
      <c r="N13" s="810"/>
      <c r="O13" s="810"/>
      <c r="P13" s="810"/>
    </row>
    <row r="14" spans="1:19" ht="18.600000000000001" customHeight="1"/>
    <row r="15" spans="1:19" ht="18.600000000000001" customHeight="1"/>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29" ht="18.600000000000001" customHeight="1"/>
    <row r="30" ht="18.600000000000001" customHeight="1"/>
    <row r="31" ht="18.600000000000001" customHeight="1"/>
    <row r="3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73.5"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41.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39" customHeight="1"/>
    <row r="435" ht="18.600000000000001" customHeight="1"/>
    <row r="436" ht="18.600000000000001" customHeight="1"/>
    <row r="437" ht="18.600000000000001" customHeight="1"/>
    <row r="438" ht="18.600000000000001" customHeight="1"/>
    <row r="439" ht="18.600000000000001" customHeight="1"/>
    <row r="440" ht="18.600000000000001" customHeight="1"/>
    <row r="441" ht="18.600000000000001" customHeight="1"/>
    <row r="446" ht="18.600000000000001" customHeight="1"/>
    <row r="447" ht="18.600000000000001" customHeight="1"/>
    <row r="448" ht="39" customHeight="1"/>
    <row r="449" ht="18.600000000000001" customHeight="1"/>
    <row r="450" ht="87" customHeight="1"/>
    <row r="451" ht="18.600000000000001" customHeight="1"/>
    <row r="452" ht="41.45" customHeight="1"/>
    <row r="453" ht="27" customHeight="1"/>
    <row r="457" ht="54.95" customHeight="1"/>
    <row r="473" ht="18.600000000000001" customHeight="1"/>
    <row r="474" ht="37.5" customHeight="1"/>
    <row r="475" ht="18.600000000000001" customHeight="1"/>
    <row r="476" ht="18.600000000000001" customHeight="1"/>
    <row r="477" ht="18.600000000000001" customHeight="1"/>
    <row r="478" ht="51.6" customHeight="1"/>
    <row r="479" ht="18.600000000000001" customHeight="1"/>
    <row r="480" ht="18.600000000000001" customHeight="1"/>
    <row r="481" ht="18.600000000000001" customHeight="1"/>
    <row r="482" ht="81" customHeight="1"/>
    <row r="483" ht="18.600000000000001" customHeight="1"/>
    <row r="484" ht="18.600000000000001" customHeight="1"/>
    <row r="485" ht="18.600000000000001" customHeight="1"/>
    <row r="486" ht="78" customHeight="1"/>
    <row r="487" ht="18.600000000000001" customHeight="1"/>
    <row r="488" ht="18.600000000000001" customHeight="1"/>
    <row r="489" ht="18.600000000000001" customHeight="1"/>
    <row r="490" ht="38.1" customHeight="1"/>
    <row r="491" ht="113.45" customHeight="1"/>
    <row r="492" ht="18.600000000000001" customHeight="1"/>
    <row r="493" ht="18.600000000000001" customHeight="1"/>
    <row r="494" ht="18.600000000000001" customHeight="1"/>
    <row r="495" ht="18.600000000000001" customHeight="1"/>
    <row r="496" ht="73.5"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28" ht="18.600000000000001" customHeight="1"/>
    <row r="529" ht="18.600000000000001" customHeight="1"/>
    <row r="532" ht="18.600000000000001" customHeight="1"/>
    <row r="533" ht="18.600000000000001" customHeight="1"/>
    <row r="534" ht="18.600000000000001" customHeight="1"/>
    <row r="535" ht="18.600000000000001" customHeight="1"/>
    <row r="537" ht="18.600000000000001" customHeight="1"/>
    <row r="541" ht="18.600000000000001" customHeight="1"/>
    <row r="543" ht="18.95" customHeight="1"/>
    <row r="544" ht="282" customHeight="1"/>
    <row r="546" ht="18.600000000000001" customHeight="1"/>
    <row r="547" ht="18.600000000000001" customHeight="1"/>
    <row r="548" ht="18.600000000000001" customHeight="1"/>
    <row r="549" ht="18.600000000000001" customHeight="1"/>
    <row r="550" ht="36" customHeight="1"/>
    <row r="555" ht="18.600000000000001" customHeight="1"/>
    <row r="556" ht="63.95" customHeight="1"/>
    <row r="557" ht="18.600000000000001" customHeight="1"/>
    <row r="558" ht="18.600000000000001" customHeight="1"/>
    <row r="560" ht="42.6" customHeight="1"/>
    <row r="568" ht="18.600000000000001" customHeight="1"/>
    <row r="574" ht="60.6" customHeight="1"/>
    <row r="581" ht="41.1" customHeight="1"/>
    <row r="587" ht="42.95" customHeight="1"/>
    <row r="594" ht="27" customHeight="1"/>
    <row r="599" ht="39.6" customHeight="1"/>
    <row r="613" ht="29.45" customHeight="1"/>
    <row r="614" ht="26.45" customHeight="1"/>
    <row r="616" ht="18.95" customHeight="1"/>
    <row r="619" ht="12.6" customHeight="1"/>
    <row r="623" ht="14.45" customHeight="1"/>
    <row r="626" ht="87.95" customHeight="1"/>
    <row r="631" ht="84.6" customHeight="1"/>
    <row r="632" ht="18.600000000000001" customHeight="1"/>
    <row r="633" ht="18.95" customHeight="1"/>
    <row r="634" ht="18.600000000000001" customHeight="1"/>
    <row r="635" ht="18.600000000000001" customHeight="1"/>
    <row r="636" ht="18.600000000000001" customHeight="1"/>
    <row r="638" ht="18.600000000000001" customHeight="1"/>
    <row r="639" ht="18.600000000000001" customHeight="1"/>
    <row r="641" ht="18.600000000000001" customHeight="1"/>
    <row r="642" ht="18.600000000000001" customHeight="1"/>
    <row r="643" ht="21" customHeight="1"/>
    <row r="644" ht="15.95" customHeight="1"/>
    <row r="645" ht="18.600000000000001" customHeight="1"/>
    <row r="647" ht="18.600000000000001" customHeight="1"/>
    <row r="651" ht="15.95" customHeight="1"/>
    <row r="652" ht="18.600000000000001" customHeight="1"/>
    <row r="654" ht="18.600000000000001" customHeight="1"/>
    <row r="655" ht="18.600000000000001" customHeight="1"/>
    <row r="656" ht="18.600000000000001" customHeight="1"/>
    <row r="657" ht="18.600000000000001" customHeight="1"/>
    <row r="658" ht="14.45" customHeight="1"/>
    <row r="662" ht="14.45" customHeight="1"/>
    <row r="663" ht="14.45" customHeight="1"/>
    <row r="664" ht="14.45" customHeight="1"/>
  </sheetData>
  <mergeCells count="6">
    <mergeCell ref="C13:P13"/>
    <mergeCell ref="C5:N5"/>
    <mergeCell ref="C7:N7"/>
    <mergeCell ref="C8:N9"/>
    <mergeCell ref="C11:N11"/>
    <mergeCell ref="C12:N12"/>
  </mergeCells>
  <hyperlinks>
    <hyperlink ref="A4" location="'ÍNDICE REMISSIVO'!A1" display="Índice" xr:uid="{00000000-0004-0000-2400-000000000000}"/>
    <hyperlink ref="L1" location="GRI!A1" display="GRI" xr:uid="{00000000-0004-0000-2400-000001000000}"/>
    <hyperlink ref="M1" location="SASB!A1" display="SASB" xr:uid="{00000000-0004-0000-2400-000002000000}"/>
    <hyperlink ref="K1" location="SOCIAL!A1" display="Social " xr:uid="{00000000-0004-0000-2400-000003000000}"/>
    <hyperlink ref="F1" location="ÍNDICE!A1" display="Índice" xr:uid="{00000000-0004-0000-2400-000004000000}"/>
    <hyperlink ref="G1" location="'TEMAS MATERIAIS'!A1" display="Temas materiais" xr:uid="{00000000-0004-0000-2400-000005000000}"/>
    <hyperlink ref="H1" location="AMBIENTAL!A1" display="Ambiental" xr:uid="{00000000-0004-0000-2400-000006000000}"/>
    <hyperlink ref="I1" location="ECONÔMICO!A1" display="Econômico " xr:uid="{00000000-0004-0000-2400-000007000000}"/>
    <hyperlink ref="J1" location="GOVERNANÇA!A1" display="Governança " xr:uid="{00000000-0004-0000-24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0070C0"/>
  </sheetPr>
  <dimension ref="A1:S659"/>
  <sheetViews>
    <sheetView showGridLines="0" topLeftCell="A3" zoomScale="80" zoomScaleNormal="80" workbookViewId="0">
      <selection activeCell="P8" sqref="P8"/>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row>
    <row r="2" spans="1:19" ht="18.600000000000001">
      <c r="A2" s="3"/>
      <c r="B2" s="3"/>
      <c r="C2" s="3"/>
      <c r="D2" s="3"/>
      <c r="E2" s="3"/>
      <c r="F2" s="15"/>
      <c r="G2" s="15"/>
      <c r="H2" s="15"/>
      <c r="I2" s="15"/>
      <c r="J2" s="15"/>
      <c r="K2" s="15"/>
      <c r="L2" s="15"/>
      <c r="M2" s="15"/>
    </row>
    <row r="3" spans="1:19" ht="28.5">
      <c r="A3" s="3"/>
      <c r="C3" s="530" t="s">
        <v>1418</v>
      </c>
      <c r="S3" s="21"/>
    </row>
    <row r="4" spans="1:19" ht="21">
      <c r="A4" s="5" t="s">
        <v>9</v>
      </c>
      <c r="B4" s="6">
        <v>3</v>
      </c>
      <c r="C4" s="4"/>
    </row>
    <row r="5" spans="1:19" ht="20.25" customHeight="1">
      <c r="A5" s="5"/>
      <c r="B5" s="6"/>
      <c r="C5" s="811" t="s">
        <v>1419</v>
      </c>
      <c r="D5" s="811"/>
      <c r="E5" s="811"/>
      <c r="F5" s="811"/>
      <c r="G5" s="811"/>
      <c r="H5" s="811"/>
      <c r="I5" s="811"/>
      <c r="J5" s="811"/>
      <c r="K5" s="811"/>
      <c r="L5" s="811"/>
      <c r="M5" s="811"/>
    </row>
    <row r="6" spans="1:19" ht="18.600000000000001">
      <c r="A6" s="5"/>
      <c r="B6" s="6"/>
      <c r="C6" s="121"/>
    </row>
    <row r="7" spans="1:19" ht="63.75" customHeight="1" thickBot="1">
      <c r="A7" s="5"/>
      <c r="B7" s="6"/>
      <c r="C7" s="636" t="s">
        <v>1420</v>
      </c>
      <c r="D7" s="636"/>
      <c r="E7" s="636"/>
      <c r="F7" s="636"/>
      <c r="G7" s="636"/>
      <c r="H7" s="636"/>
      <c r="I7" s="636"/>
      <c r="J7" s="636"/>
      <c r="K7" s="636"/>
      <c r="L7" s="636"/>
      <c r="M7" s="636"/>
    </row>
    <row r="8" spans="1:19" ht="18.600000000000001" customHeight="1">
      <c r="C8" s="507" t="s">
        <v>1421</v>
      </c>
    </row>
    <row r="9" spans="1:19" ht="18.600000000000001" customHeight="1"/>
    <row r="10" spans="1:19" ht="70.5" customHeight="1" thickBot="1">
      <c r="C10" s="636" t="s">
        <v>1422</v>
      </c>
      <c r="D10" s="636"/>
      <c r="E10" s="636"/>
      <c r="F10" s="636"/>
      <c r="G10" s="636"/>
      <c r="H10" s="636"/>
      <c r="I10" s="636"/>
      <c r="J10" s="636"/>
      <c r="K10" s="636"/>
      <c r="L10" s="636"/>
      <c r="M10" s="636"/>
    </row>
    <row r="11" spans="1:19" ht="18.600000000000001" customHeight="1">
      <c r="C11" s="507" t="s">
        <v>1421</v>
      </c>
    </row>
    <row r="12" spans="1:19" ht="18.600000000000001" customHeight="1"/>
    <row r="13" spans="1:19" ht="18.600000000000001" customHeight="1" thickBot="1">
      <c r="C13" s="645" t="s">
        <v>1423</v>
      </c>
      <c r="D13" s="645"/>
      <c r="E13" s="645"/>
      <c r="F13" s="645"/>
      <c r="G13" s="645"/>
      <c r="H13" s="645"/>
      <c r="I13" s="645"/>
      <c r="J13" s="645"/>
      <c r="K13" s="645"/>
      <c r="L13" s="645"/>
      <c r="M13" s="645"/>
    </row>
    <row r="14" spans="1:19" ht="44.25" customHeight="1">
      <c r="C14" s="814" t="s">
        <v>1424</v>
      </c>
      <c r="D14" s="814"/>
      <c r="E14" s="814"/>
      <c r="F14" s="814"/>
      <c r="G14" s="814"/>
      <c r="H14" s="814"/>
      <c r="I14" s="814"/>
      <c r="J14" s="814"/>
      <c r="K14" s="814"/>
      <c r="L14" s="814"/>
      <c r="M14" s="814"/>
      <c r="N14" s="7"/>
      <c r="O14" s="205"/>
      <c r="P14" s="205"/>
    </row>
    <row r="15" spans="1:19" ht="18.600000000000001" customHeight="1">
      <c r="C15" s="813"/>
      <c r="D15" s="813"/>
      <c r="E15" s="813"/>
      <c r="F15" s="813"/>
      <c r="G15" s="813"/>
      <c r="H15" s="813"/>
      <c r="I15" s="813"/>
      <c r="J15" s="813"/>
      <c r="K15" s="813"/>
      <c r="L15" s="813"/>
      <c r="M15" s="813"/>
      <c r="N15" s="813"/>
      <c r="O15" s="813"/>
      <c r="P15" s="813"/>
    </row>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29" ht="18.600000000000001" customHeight="1"/>
    <row r="30" ht="18.600000000000001" customHeight="1"/>
    <row r="31" ht="18.600000000000001" customHeight="1"/>
    <row r="3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73.5"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41.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39" customHeight="1"/>
    <row r="430" ht="18.600000000000001" customHeight="1"/>
    <row r="431" ht="18.600000000000001" customHeight="1"/>
    <row r="432" ht="18.600000000000001" customHeight="1"/>
    <row r="433" ht="18.600000000000001" customHeight="1"/>
    <row r="434" ht="18.600000000000001" customHeight="1"/>
    <row r="435" ht="18.600000000000001" customHeight="1"/>
    <row r="436" ht="18.600000000000001" customHeight="1"/>
    <row r="441" ht="18.600000000000001" customHeight="1"/>
    <row r="442" ht="18.600000000000001" customHeight="1"/>
    <row r="443" ht="39" customHeight="1"/>
    <row r="444" ht="18.600000000000001" customHeight="1"/>
    <row r="445" ht="87" customHeight="1"/>
    <row r="446" ht="18.600000000000001" customHeight="1"/>
    <row r="447" ht="41.45" customHeight="1"/>
    <row r="448" ht="27" customHeight="1"/>
    <row r="452" ht="54.95" customHeight="1"/>
    <row r="468" ht="18.600000000000001" customHeight="1"/>
    <row r="469" ht="37.5" customHeight="1"/>
    <row r="470" ht="18.600000000000001" customHeight="1"/>
    <row r="471" ht="18.600000000000001" customHeight="1"/>
    <row r="472" ht="18.600000000000001" customHeight="1"/>
    <row r="473" ht="51.6" customHeight="1"/>
    <row r="474" ht="18.600000000000001" customHeight="1"/>
    <row r="475" ht="18.600000000000001" customHeight="1"/>
    <row r="476" ht="18.600000000000001" customHeight="1"/>
    <row r="477" ht="81" customHeight="1"/>
    <row r="478" ht="18.600000000000001" customHeight="1"/>
    <row r="479" ht="18.600000000000001" customHeight="1"/>
    <row r="480" ht="18.600000000000001" customHeight="1"/>
    <row r="481" ht="78" customHeight="1"/>
    <row r="482" ht="18.600000000000001" customHeight="1"/>
    <row r="483" ht="18.600000000000001" customHeight="1"/>
    <row r="484" ht="18.600000000000001" customHeight="1"/>
    <row r="485" ht="38.1" customHeight="1"/>
    <row r="486" ht="113.45" customHeight="1"/>
    <row r="487" ht="18.600000000000001" customHeight="1"/>
    <row r="488" ht="18.600000000000001" customHeight="1"/>
    <row r="489" ht="18.600000000000001" customHeight="1"/>
    <row r="490" ht="18.600000000000001" customHeight="1"/>
    <row r="491" ht="73.5"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7" ht="18.600000000000001" customHeight="1"/>
    <row r="528" ht="18.600000000000001" customHeight="1"/>
    <row r="529" ht="18.600000000000001" customHeight="1"/>
    <row r="530" ht="18.600000000000001" customHeight="1"/>
    <row r="532" ht="18.600000000000001" customHeight="1"/>
    <row r="536" ht="18.600000000000001" customHeight="1"/>
    <row r="538" ht="18.95" customHeight="1"/>
    <row r="539" ht="282" customHeight="1"/>
    <row r="541" ht="18.600000000000001" customHeight="1"/>
    <row r="542" ht="18.600000000000001" customHeight="1"/>
    <row r="543" ht="18.600000000000001" customHeight="1"/>
    <row r="544" ht="18.600000000000001" customHeight="1"/>
    <row r="545" ht="36" customHeight="1"/>
    <row r="550" ht="18.600000000000001" customHeight="1"/>
    <row r="551" ht="63.95" customHeight="1"/>
    <row r="552" ht="18.600000000000001" customHeight="1"/>
    <row r="553" ht="18.600000000000001" customHeight="1"/>
    <row r="555" ht="42.6" customHeight="1"/>
    <row r="563" ht="18.600000000000001" customHeight="1"/>
    <row r="569" ht="60.6" customHeight="1"/>
    <row r="576" ht="41.1" customHeight="1"/>
    <row r="582" ht="42.95" customHeight="1"/>
    <row r="589" ht="27" customHeight="1"/>
    <row r="594" ht="39.6" customHeight="1"/>
    <row r="608" ht="29.45" customHeight="1"/>
    <row r="609" ht="26.45" customHeight="1"/>
    <row r="611" ht="18.95" customHeight="1"/>
    <row r="614" ht="12.6" customHeight="1"/>
    <row r="618" ht="14.45" customHeight="1"/>
    <row r="621" ht="87.95" customHeight="1"/>
    <row r="626" ht="84.6" customHeight="1"/>
    <row r="627" ht="18.600000000000001" customHeight="1"/>
    <row r="628" ht="18.95" customHeight="1"/>
    <row r="629" ht="18.600000000000001" customHeight="1"/>
    <row r="630" ht="18.600000000000001" customHeight="1"/>
    <row r="631" ht="18.600000000000001" customHeight="1"/>
    <row r="633" ht="18.600000000000001" customHeight="1"/>
    <row r="634" ht="18.600000000000001" customHeight="1"/>
    <row r="636" ht="18.600000000000001" customHeight="1"/>
    <row r="637" ht="18.600000000000001" customHeight="1"/>
    <row r="638" ht="21" customHeight="1"/>
    <row r="639" ht="15.95" customHeight="1"/>
    <row r="640" ht="18.600000000000001" customHeight="1"/>
    <row r="642" ht="18.600000000000001" customHeight="1"/>
    <row r="646" ht="15.95" customHeight="1"/>
    <row r="647" ht="18.600000000000001" customHeight="1"/>
    <row r="649" ht="18.600000000000001" customHeight="1"/>
    <row r="650" ht="18.600000000000001" customHeight="1"/>
    <row r="651" ht="18.600000000000001" customHeight="1"/>
    <row r="652" ht="18.600000000000001" customHeight="1"/>
    <row r="653" ht="14.45" customHeight="1"/>
    <row r="657" ht="14.45" customHeight="1"/>
    <row r="658" ht="14.45" customHeight="1"/>
    <row r="659" ht="14.45" customHeight="1"/>
  </sheetData>
  <mergeCells count="6">
    <mergeCell ref="C15:P15"/>
    <mergeCell ref="C5:M5"/>
    <mergeCell ref="C7:M7"/>
    <mergeCell ref="C10:M10"/>
    <mergeCell ref="C13:M13"/>
    <mergeCell ref="C14:M14"/>
  </mergeCells>
  <hyperlinks>
    <hyperlink ref="A4" location="'ÍNDICE REMISSIVO'!A1" display="Índice" xr:uid="{00000000-0004-0000-2500-000000000000}"/>
    <hyperlink ref="L1" location="GRI!A1" display="GRI" xr:uid="{00000000-0004-0000-2500-000001000000}"/>
    <hyperlink ref="M1" location="SASB!A1" display="SASB" xr:uid="{00000000-0004-0000-2500-000002000000}"/>
    <hyperlink ref="K1" location="SOCIAL!A1" display="Social " xr:uid="{00000000-0004-0000-2500-000003000000}"/>
    <hyperlink ref="F1" location="ÍNDICE!A1" display="Índice" xr:uid="{00000000-0004-0000-2500-000004000000}"/>
    <hyperlink ref="G1" location="'TEMAS MATERIAIS'!A1" display="Temas materiais" xr:uid="{00000000-0004-0000-2500-000005000000}"/>
    <hyperlink ref="H1" location="AMBIENTAL!A1" display="Ambiental" xr:uid="{00000000-0004-0000-2500-000006000000}"/>
    <hyperlink ref="I1" location="ECONÔMICO!A1" display="Econômico " xr:uid="{00000000-0004-0000-2500-000007000000}"/>
    <hyperlink ref="J1" location="GOVERNANÇA!A1" display="Governança " xr:uid="{00000000-0004-0000-25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0070C0"/>
  </sheetPr>
  <dimension ref="A1:S657"/>
  <sheetViews>
    <sheetView showGridLines="0" showRowColHeaders="0" zoomScale="80" zoomScaleNormal="80" workbookViewId="0">
      <selection activeCell="O6" sqref="O6"/>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row>
    <row r="2" spans="1:19" ht="18.600000000000001">
      <c r="A2" s="3"/>
      <c r="B2" s="3"/>
      <c r="C2" s="3"/>
      <c r="D2" s="3"/>
      <c r="E2" s="3"/>
      <c r="F2" s="15"/>
      <c r="G2" s="15"/>
      <c r="H2" s="15"/>
      <c r="I2" s="15"/>
      <c r="J2" s="15"/>
      <c r="K2" s="15"/>
      <c r="L2" s="15"/>
      <c r="M2" s="15"/>
    </row>
    <row r="3" spans="1:19" ht="28.5">
      <c r="A3" s="3"/>
      <c r="C3" s="530" t="s">
        <v>1425</v>
      </c>
      <c r="S3" s="21"/>
    </row>
    <row r="4" spans="1:19" ht="21">
      <c r="A4" s="5" t="s">
        <v>9</v>
      </c>
      <c r="B4" s="6">
        <v>3</v>
      </c>
      <c r="C4" s="4"/>
    </row>
    <row r="5" spans="1:19" ht="20.25" customHeight="1">
      <c r="A5" s="5"/>
      <c r="B5" s="6"/>
      <c r="C5" s="811" t="s">
        <v>1426</v>
      </c>
      <c r="D5" s="811"/>
      <c r="E5" s="811"/>
      <c r="F5" s="811"/>
      <c r="G5" s="811"/>
      <c r="H5" s="811"/>
      <c r="I5" s="811"/>
      <c r="J5" s="811"/>
      <c r="K5" s="811"/>
      <c r="L5" s="811"/>
      <c r="M5" s="811"/>
    </row>
    <row r="6" spans="1:19" ht="18.600000000000001">
      <c r="A6" s="5"/>
      <c r="B6" s="6"/>
      <c r="C6" s="121"/>
    </row>
    <row r="7" spans="1:19" ht="18.75" customHeight="1" thickBot="1">
      <c r="A7" s="5"/>
      <c r="B7" s="6"/>
      <c r="C7" s="645" t="s">
        <v>1427</v>
      </c>
      <c r="D7" s="645"/>
      <c r="E7" s="645"/>
      <c r="F7" s="645"/>
      <c r="G7" s="645"/>
      <c r="H7" s="645"/>
      <c r="I7" s="645"/>
      <c r="J7" s="645"/>
      <c r="K7" s="645"/>
      <c r="L7" s="645"/>
      <c r="M7" s="645"/>
    </row>
    <row r="8" spans="1:19" ht="18.600000000000001">
      <c r="C8" s="510" t="s">
        <v>1421</v>
      </c>
      <c r="D8" s="168"/>
      <c r="E8" s="168"/>
      <c r="F8" s="168"/>
      <c r="G8" s="168"/>
      <c r="H8" s="168"/>
      <c r="I8" s="168"/>
      <c r="J8" s="168"/>
      <c r="K8" s="168"/>
      <c r="L8" s="168"/>
      <c r="M8" s="168"/>
    </row>
    <row r="9" spans="1:19" ht="18.600000000000001" customHeight="1"/>
    <row r="10" spans="1:19" ht="18.600000000000001" customHeight="1" thickBot="1">
      <c r="C10" s="645" t="s">
        <v>1428</v>
      </c>
      <c r="D10" s="645"/>
      <c r="E10" s="645"/>
      <c r="F10" s="645"/>
      <c r="G10" s="645"/>
      <c r="H10" s="645"/>
      <c r="I10" s="645"/>
      <c r="J10" s="645"/>
      <c r="K10" s="645"/>
      <c r="L10" s="645"/>
      <c r="M10" s="645"/>
    </row>
    <row r="11" spans="1:19" ht="18.600000000000001" customHeight="1">
      <c r="C11" s="507" t="s">
        <v>507</v>
      </c>
      <c r="D11" s="123"/>
      <c r="E11" s="123"/>
      <c r="F11" s="123"/>
      <c r="G11" s="123"/>
      <c r="H11" s="123"/>
      <c r="I11" s="107"/>
      <c r="J11" s="123"/>
      <c r="K11" s="123"/>
      <c r="L11" s="123"/>
      <c r="M11" s="123"/>
      <c r="N11" s="7"/>
      <c r="O11" s="205"/>
      <c r="P11" s="205"/>
    </row>
    <row r="12" spans="1:19" ht="18.600000000000001" customHeight="1">
      <c r="C12" s="507" t="s">
        <v>1421</v>
      </c>
      <c r="D12" s="432"/>
      <c r="E12" s="432"/>
      <c r="F12" s="432"/>
      <c r="G12" s="432"/>
      <c r="H12" s="432"/>
      <c r="I12" s="432"/>
      <c r="J12" s="432"/>
      <c r="K12" s="432"/>
      <c r="L12" s="432"/>
      <c r="M12" s="432"/>
      <c r="N12" s="206"/>
      <c r="O12" s="206"/>
      <c r="P12" s="206"/>
    </row>
    <row r="13" spans="1:19" ht="18.600000000000001" customHeight="1"/>
    <row r="14" spans="1:19" ht="18.600000000000001" customHeight="1"/>
    <row r="15" spans="1:19" ht="18.600000000000001" customHeight="1"/>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29" ht="18.600000000000001" customHeight="1"/>
    <row r="30" ht="18.600000000000001" customHeight="1"/>
    <row r="31" ht="18.600000000000001" customHeight="1"/>
    <row r="3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73.5"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41.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39"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9" ht="18.600000000000001" customHeight="1"/>
    <row r="440" ht="18.600000000000001" customHeight="1"/>
    <row r="441" ht="39" customHeight="1"/>
    <row r="442" ht="18.600000000000001" customHeight="1"/>
    <row r="443" ht="87" customHeight="1"/>
    <row r="444" ht="18.600000000000001" customHeight="1"/>
    <row r="445" ht="41.45" customHeight="1"/>
    <row r="446" ht="27" customHeight="1"/>
    <row r="450" ht="54.95" customHeight="1"/>
    <row r="466" ht="18.600000000000001" customHeight="1"/>
    <row r="467" ht="37.5" customHeight="1"/>
    <row r="468" ht="18.600000000000001" customHeight="1"/>
    <row r="469" ht="18.600000000000001" customHeight="1"/>
    <row r="470" ht="18.600000000000001" customHeight="1"/>
    <row r="471" ht="51.6" customHeight="1"/>
    <row r="472" ht="18.600000000000001" customHeight="1"/>
    <row r="473" ht="18.600000000000001" customHeight="1"/>
    <row r="474" ht="18.600000000000001" customHeight="1"/>
    <row r="475" ht="81" customHeight="1"/>
    <row r="476" ht="18.600000000000001" customHeight="1"/>
    <row r="477" ht="18.600000000000001" customHeight="1"/>
    <row r="478" ht="18.600000000000001" customHeight="1"/>
    <row r="479" ht="78" customHeight="1"/>
    <row r="480" ht="18.600000000000001" customHeight="1"/>
    <row r="481" ht="18.600000000000001" customHeight="1"/>
    <row r="482" ht="18.600000000000001" customHeight="1"/>
    <row r="483" ht="38.1" customHeight="1"/>
    <row r="484" ht="113.45" customHeight="1"/>
    <row r="485" ht="18.600000000000001" customHeight="1"/>
    <row r="486" ht="18.600000000000001" customHeight="1"/>
    <row r="487" ht="18.600000000000001" customHeight="1"/>
    <row r="488" ht="18.600000000000001" customHeight="1"/>
    <row r="489" ht="73.5"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5" ht="18.600000000000001" customHeight="1"/>
    <row r="526" ht="18.600000000000001" customHeight="1"/>
    <row r="527" ht="18.600000000000001" customHeight="1"/>
    <row r="528" ht="18.600000000000001" customHeight="1"/>
    <row r="530" ht="18.600000000000001" customHeight="1"/>
    <row r="534" ht="18.600000000000001" customHeight="1"/>
    <row r="536" ht="18.95" customHeight="1"/>
    <row r="537" ht="282" customHeight="1"/>
    <row r="539" ht="18.600000000000001" customHeight="1"/>
    <row r="540" ht="18.600000000000001" customHeight="1"/>
    <row r="541" ht="18.600000000000001" customHeight="1"/>
    <row r="542" ht="18.600000000000001" customHeight="1"/>
    <row r="543" ht="36" customHeight="1"/>
    <row r="548" ht="18.600000000000001" customHeight="1"/>
    <row r="549" ht="63.95" customHeight="1"/>
    <row r="550" ht="18.600000000000001" customHeight="1"/>
    <row r="551" ht="18.600000000000001" customHeight="1"/>
    <row r="553" ht="42.6" customHeight="1"/>
    <row r="561" ht="18.600000000000001" customHeight="1"/>
    <row r="567" ht="60.6" customHeight="1"/>
    <row r="574" ht="41.1" customHeight="1"/>
    <row r="580" ht="42.95" customHeight="1"/>
    <row r="587" ht="27" customHeight="1"/>
    <row r="592" ht="39.6" customHeight="1"/>
    <row r="606" ht="29.45" customHeight="1"/>
    <row r="607" ht="26.45" customHeight="1"/>
    <row r="609" ht="18.95" customHeight="1"/>
    <row r="612" ht="12.6" customHeight="1"/>
    <row r="616" ht="14.45" customHeight="1"/>
    <row r="619" ht="87.95" customHeight="1"/>
    <row r="624" ht="84.6" customHeight="1"/>
    <row r="625" ht="18.600000000000001" customHeight="1"/>
    <row r="626" ht="18.95" customHeight="1"/>
    <row r="627" ht="18.600000000000001" customHeight="1"/>
    <row r="628" ht="18.600000000000001" customHeight="1"/>
    <row r="629" ht="18.600000000000001" customHeight="1"/>
    <row r="631" ht="18.600000000000001" customHeight="1"/>
    <row r="632" ht="18.600000000000001" customHeight="1"/>
    <row r="634" ht="18.600000000000001" customHeight="1"/>
    <row r="635" ht="18.600000000000001" customHeight="1"/>
    <row r="636" ht="21" customHeight="1"/>
    <row r="637" ht="15.95" customHeight="1"/>
    <row r="638" ht="18.600000000000001" customHeight="1"/>
    <row r="640" ht="18.600000000000001" customHeight="1"/>
    <row r="644" ht="15.95" customHeight="1"/>
    <row r="645" ht="18.600000000000001" customHeight="1"/>
    <row r="647" ht="18.600000000000001" customHeight="1"/>
    <row r="648" ht="18.600000000000001" customHeight="1"/>
    <row r="649" ht="18.600000000000001" customHeight="1"/>
    <row r="650" ht="18.600000000000001" customHeight="1"/>
    <row r="651" ht="14.45" customHeight="1"/>
    <row r="655" ht="14.45" customHeight="1"/>
    <row r="656" ht="14.45" customHeight="1"/>
    <row r="657" ht="14.45" customHeight="1"/>
  </sheetData>
  <mergeCells count="3">
    <mergeCell ref="C5:M5"/>
    <mergeCell ref="C7:M7"/>
    <mergeCell ref="C10:M10"/>
  </mergeCells>
  <hyperlinks>
    <hyperlink ref="A4" location="'ÍNDICE REMISSIVO'!A1" display="Índice" xr:uid="{00000000-0004-0000-2600-000000000000}"/>
    <hyperlink ref="L1" location="GRI!A1" display="GRI" xr:uid="{00000000-0004-0000-2600-000001000000}"/>
    <hyperlink ref="M1" location="SASB!A1" display="SASB" xr:uid="{00000000-0004-0000-2600-000002000000}"/>
    <hyperlink ref="K1" location="SOCIAL!A1" display="Social " xr:uid="{00000000-0004-0000-2600-000003000000}"/>
    <hyperlink ref="F1" location="ÍNDICE!A1" display="Índice" xr:uid="{00000000-0004-0000-2600-000004000000}"/>
    <hyperlink ref="G1" location="'TEMAS MATERIAIS'!A1" display="Temas materiais" xr:uid="{00000000-0004-0000-2600-000005000000}"/>
    <hyperlink ref="H1" location="AMBIENTAL!A1" display="Ambiental" xr:uid="{00000000-0004-0000-2600-000006000000}"/>
    <hyperlink ref="I1" location="ECONÔMICO!A1" display="Econômico " xr:uid="{00000000-0004-0000-2600-000007000000}"/>
    <hyperlink ref="J1" location="GOVERNANÇA!A1" display="Governança " xr:uid="{00000000-0004-0000-26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0070C0"/>
  </sheetPr>
  <dimension ref="A1:S657"/>
  <sheetViews>
    <sheetView showGridLines="0" zoomScale="80" zoomScaleNormal="80" workbookViewId="0">
      <selection activeCell="S6" sqref="S6"/>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row>
    <row r="2" spans="1:19" ht="18.600000000000001">
      <c r="A2" s="3"/>
      <c r="B2" s="3"/>
      <c r="C2" s="3"/>
      <c r="D2" s="3"/>
      <c r="E2" s="3"/>
      <c r="F2" s="15"/>
      <c r="G2" s="15"/>
      <c r="H2" s="15"/>
      <c r="I2" s="15"/>
      <c r="J2" s="15"/>
      <c r="K2" s="15"/>
      <c r="L2" s="15"/>
      <c r="M2" s="15"/>
    </row>
    <row r="3" spans="1:19" ht="28.5">
      <c r="A3" s="3"/>
      <c r="C3" s="530" t="s">
        <v>1429</v>
      </c>
      <c r="S3" s="21"/>
    </row>
    <row r="4" spans="1:19" ht="21">
      <c r="A4" s="5" t="s">
        <v>9</v>
      </c>
      <c r="B4" s="6">
        <v>3</v>
      </c>
      <c r="C4" s="4"/>
    </row>
    <row r="5" spans="1:19" ht="20.25" customHeight="1">
      <c r="A5" s="5"/>
      <c r="B5" s="6"/>
      <c r="C5" s="811" t="s">
        <v>1430</v>
      </c>
      <c r="D5" s="811"/>
      <c r="E5" s="811"/>
      <c r="F5" s="811"/>
      <c r="G5" s="811"/>
      <c r="H5" s="811"/>
      <c r="I5" s="811"/>
      <c r="J5" s="811"/>
      <c r="K5" s="811"/>
      <c r="L5" s="811"/>
      <c r="M5" s="811"/>
    </row>
    <row r="6" spans="1:19" ht="18.600000000000001">
      <c r="A6" s="5"/>
      <c r="B6" s="6"/>
      <c r="C6" s="121"/>
    </row>
    <row r="7" spans="1:19" ht="25.5" customHeight="1">
      <c r="A7" s="5"/>
      <c r="B7" s="6"/>
      <c r="C7" s="769" t="s">
        <v>1431</v>
      </c>
      <c r="D7" s="769"/>
      <c r="E7" s="769"/>
      <c r="F7" s="769"/>
      <c r="G7" s="769"/>
      <c r="H7" s="769"/>
      <c r="I7" s="769"/>
      <c r="J7" s="769"/>
      <c r="K7" s="769"/>
      <c r="L7" s="769"/>
      <c r="M7" s="769"/>
    </row>
    <row r="8" spans="1:19" ht="68.25" customHeight="1">
      <c r="C8" s="816" t="s">
        <v>1432</v>
      </c>
      <c r="D8" s="816"/>
      <c r="E8" s="816"/>
      <c r="F8" s="816"/>
      <c r="G8" s="816"/>
      <c r="H8" s="816"/>
      <c r="I8" s="816"/>
      <c r="J8" s="816"/>
      <c r="K8" s="816"/>
      <c r="L8" s="816"/>
      <c r="M8" s="816"/>
    </row>
    <row r="9" spans="1:19" ht="16.5" customHeight="1">
      <c r="C9" s="591"/>
      <c r="D9" s="591"/>
      <c r="E9" s="591"/>
      <c r="F9" s="591"/>
      <c r="G9" s="591"/>
      <c r="H9" s="591"/>
      <c r="I9" s="591"/>
      <c r="J9" s="591"/>
      <c r="K9" s="591"/>
      <c r="L9" s="591"/>
      <c r="M9" s="591"/>
    </row>
    <row r="10" spans="1:19" ht="18.600000000000001" customHeight="1">
      <c r="C10" s="815" t="s">
        <v>1433</v>
      </c>
      <c r="D10" s="815"/>
      <c r="E10" s="815"/>
      <c r="F10" s="815"/>
      <c r="G10" s="815"/>
      <c r="H10" s="815"/>
      <c r="I10" s="815"/>
      <c r="J10" s="815"/>
      <c r="K10" s="815"/>
      <c r="L10" s="815"/>
      <c r="M10" s="815"/>
    </row>
    <row r="11" spans="1:19" ht="18.600000000000001" customHeight="1">
      <c r="C11" s="539" t="s">
        <v>1434</v>
      </c>
      <c r="D11" s="270"/>
      <c r="E11" s="270"/>
      <c r="F11" s="270"/>
      <c r="G11" s="270"/>
      <c r="H11" s="317"/>
      <c r="I11" s="318"/>
      <c r="J11" s="270"/>
      <c r="K11" s="270"/>
      <c r="L11" s="270"/>
      <c r="M11" s="270"/>
      <c r="N11" s="7"/>
      <c r="O11" s="205"/>
      <c r="P11" s="205"/>
    </row>
    <row r="12" spans="1:19" ht="18.600000000000001" customHeight="1">
      <c r="C12" s="319"/>
      <c r="D12" s="320"/>
      <c r="E12" s="320"/>
      <c r="F12" s="320"/>
      <c r="G12" s="320"/>
      <c r="H12" s="320"/>
      <c r="I12" s="320"/>
      <c r="J12" s="320"/>
      <c r="K12" s="320"/>
      <c r="L12" s="320"/>
      <c r="M12" s="320"/>
      <c r="N12" s="206"/>
      <c r="O12" s="206"/>
      <c r="P12" s="206"/>
    </row>
    <row r="13" spans="1:19" ht="18.600000000000001" customHeight="1"/>
    <row r="14" spans="1:19" ht="18.600000000000001" customHeight="1"/>
    <row r="15" spans="1:19" ht="18.600000000000001" customHeight="1"/>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29" ht="18.600000000000001" customHeight="1"/>
    <row r="30" ht="18.600000000000001" customHeight="1"/>
    <row r="31" ht="18.600000000000001" customHeight="1"/>
    <row r="3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73.5"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41.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39"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9" ht="18.600000000000001" customHeight="1"/>
    <row r="440" ht="18.600000000000001" customHeight="1"/>
    <row r="441" ht="39" customHeight="1"/>
    <row r="442" ht="18.600000000000001" customHeight="1"/>
    <row r="443" ht="87" customHeight="1"/>
    <row r="444" ht="18.600000000000001" customHeight="1"/>
    <row r="445" ht="41.45" customHeight="1"/>
    <row r="446" ht="27" customHeight="1"/>
    <row r="450" ht="54.95" customHeight="1"/>
    <row r="466" ht="18.600000000000001" customHeight="1"/>
    <row r="467" ht="37.5" customHeight="1"/>
    <row r="468" ht="18.600000000000001" customHeight="1"/>
    <row r="469" ht="18.600000000000001" customHeight="1"/>
    <row r="470" ht="18.600000000000001" customHeight="1"/>
    <row r="471" ht="51.6" customHeight="1"/>
    <row r="472" ht="18.600000000000001" customHeight="1"/>
    <row r="473" ht="18.600000000000001" customHeight="1"/>
    <row r="474" ht="18.600000000000001" customHeight="1"/>
    <row r="475" ht="81" customHeight="1"/>
    <row r="476" ht="18.600000000000001" customHeight="1"/>
    <row r="477" ht="18.600000000000001" customHeight="1"/>
    <row r="478" ht="18.600000000000001" customHeight="1"/>
    <row r="479" ht="78" customHeight="1"/>
    <row r="480" ht="18.600000000000001" customHeight="1"/>
    <row r="481" ht="18.600000000000001" customHeight="1"/>
    <row r="482" ht="18.600000000000001" customHeight="1"/>
    <row r="483" ht="38.1" customHeight="1"/>
    <row r="484" ht="113.45" customHeight="1"/>
    <row r="485" ht="18.600000000000001" customHeight="1"/>
    <row r="486" ht="18.600000000000001" customHeight="1"/>
    <row r="487" ht="18.600000000000001" customHeight="1"/>
    <row r="488" ht="18.600000000000001" customHeight="1"/>
    <row r="489" ht="73.5"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5" ht="18.600000000000001" customHeight="1"/>
    <row r="526" ht="18.600000000000001" customHeight="1"/>
    <row r="527" ht="18.600000000000001" customHeight="1"/>
    <row r="528" ht="18.600000000000001" customHeight="1"/>
    <row r="530" ht="18.600000000000001" customHeight="1"/>
    <row r="534" ht="18.600000000000001" customHeight="1"/>
    <row r="536" ht="18.95" customHeight="1"/>
    <row r="537" ht="282" customHeight="1"/>
    <row r="539" ht="18.600000000000001" customHeight="1"/>
    <row r="540" ht="18.600000000000001" customHeight="1"/>
    <row r="541" ht="18.600000000000001" customHeight="1"/>
    <row r="542" ht="18.600000000000001" customHeight="1"/>
    <row r="543" ht="36" customHeight="1"/>
    <row r="548" ht="18.600000000000001" customHeight="1"/>
    <row r="549" ht="63.95" customHeight="1"/>
    <row r="550" ht="18.600000000000001" customHeight="1"/>
    <row r="551" ht="18.600000000000001" customHeight="1"/>
    <row r="553" ht="42.6" customHeight="1"/>
    <row r="561" ht="18.600000000000001" customHeight="1"/>
    <row r="567" ht="60.6" customHeight="1"/>
    <row r="574" ht="41.1" customHeight="1"/>
    <row r="580" ht="42.95" customHeight="1"/>
    <row r="587" ht="27" customHeight="1"/>
    <row r="592" ht="39.6" customHeight="1"/>
    <row r="606" ht="29.45" customHeight="1"/>
    <row r="607" ht="26.45" customHeight="1"/>
    <row r="609" ht="18.95" customHeight="1"/>
    <row r="612" ht="12.6" customHeight="1"/>
    <row r="616" ht="14.45" customHeight="1"/>
    <row r="619" ht="87.95" customHeight="1"/>
    <row r="624" ht="84.6" customHeight="1"/>
    <row r="625" ht="18.600000000000001" customHeight="1"/>
    <row r="626" ht="18.95" customHeight="1"/>
    <row r="627" ht="18.600000000000001" customHeight="1"/>
    <row r="628" ht="18.600000000000001" customHeight="1"/>
    <row r="629" ht="18.600000000000001" customHeight="1"/>
    <row r="631" ht="18.600000000000001" customHeight="1"/>
    <row r="632" ht="18.600000000000001" customHeight="1"/>
    <row r="634" ht="18.600000000000001" customHeight="1"/>
    <row r="635" ht="18.600000000000001" customHeight="1"/>
    <row r="636" ht="21" customHeight="1"/>
    <row r="637" ht="15.95" customHeight="1"/>
    <row r="638" ht="18.600000000000001" customHeight="1"/>
    <row r="640" ht="18.600000000000001" customHeight="1"/>
    <row r="644" ht="15.95" customHeight="1"/>
    <row r="645" ht="18.600000000000001" customHeight="1"/>
    <row r="647" ht="18.600000000000001" customHeight="1"/>
    <row r="648" ht="18.600000000000001" customHeight="1"/>
    <row r="649" ht="18.600000000000001" customHeight="1"/>
    <row r="650" ht="18.600000000000001" customHeight="1"/>
    <row r="651" ht="14.45" customHeight="1"/>
    <row r="655" ht="14.45" customHeight="1"/>
    <row r="656" ht="14.45" customHeight="1"/>
    <row r="657" ht="14.45" customHeight="1"/>
  </sheetData>
  <mergeCells count="4">
    <mergeCell ref="C5:M5"/>
    <mergeCell ref="C7:M7"/>
    <mergeCell ref="C10:M10"/>
    <mergeCell ref="C8:M8"/>
  </mergeCells>
  <hyperlinks>
    <hyperlink ref="A4" location="'ÍNDICE REMISSIVO'!A1" display="Índice" xr:uid="{00000000-0004-0000-2700-000000000000}"/>
    <hyperlink ref="L1" location="GRI!A1" display="GRI" xr:uid="{00000000-0004-0000-2700-000001000000}"/>
    <hyperlink ref="M1" location="SASB!A1" display="SASB" xr:uid="{00000000-0004-0000-2700-000002000000}"/>
    <hyperlink ref="K1" location="SOCIAL!A1" display="Social " xr:uid="{00000000-0004-0000-2700-000003000000}"/>
    <hyperlink ref="F1" location="ÍNDICE!A1" display="Índice" xr:uid="{00000000-0004-0000-2700-000004000000}"/>
    <hyperlink ref="G1" location="'TEMAS MATERIAIS'!A1" display="Temas materiais" xr:uid="{00000000-0004-0000-2700-000005000000}"/>
    <hyperlink ref="H1" location="AMBIENTAL!A1" display="Ambiental" xr:uid="{00000000-0004-0000-2700-000006000000}"/>
    <hyperlink ref="I1" location="ECONÔMICO!A1" display="Econômico " xr:uid="{00000000-0004-0000-2700-000007000000}"/>
    <hyperlink ref="J1" location="GOVERNANÇA!A1" display="Governança " xr:uid="{00000000-0004-0000-27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0070C0"/>
  </sheetPr>
  <dimension ref="A1:S675"/>
  <sheetViews>
    <sheetView showGridLines="0" topLeftCell="A17" zoomScale="80" zoomScaleNormal="80" workbookViewId="0">
      <selection activeCell="C17" sqref="C17:M18"/>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row>
    <row r="2" spans="1:19" ht="18.600000000000001">
      <c r="A2" s="3"/>
      <c r="B2" s="3"/>
      <c r="C2" s="3"/>
      <c r="D2" s="3"/>
      <c r="E2" s="3"/>
      <c r="F2" s="15"/>
      <c r="G2" s="15"/>
      <c r="H2" s="15"/>
      <c r="I2" s="15"/>
      <c r="J2" s="15"/>
      <c r="K2" s="15"/>
      <c r="L2" s="15"/>
      <c r="M2" s="15"/>
    </row>
    <row r="3" spans="1:19" ht="28.5">
      <c r="A3" s="3"/>
      <c r="C3" s="530" t="s">
        <v>1435</v>
      </c>
      <c r="S3" s="21"/>
    </row>
    <row r="4" spans="1:19" ht="21">
      <c r="A4" s="5" t="s">
        <v>9</v>
      </c>
      <c r="B4" s="6">
        <v>3</v>
      </c>
      <c r="C4" s="4"/>
    </row>
    <row r="5" spans="1:19" ht="20.25" customHeight="1">
      <c r="A5" s="5"/>
      <c r="B5" s="6"/>
      <c r="C5" s="811" t="s">
        <v>1436</v>
      </c>
      <c r="D5" s="811"/>
      <c r="E5" s="811"/>
      <c r="F5" s="811"/>
      <c r="G5" s="811"/>
      <c r="H5" s="811"/>
      <c r="I5" s="811"/>
      <c r="J5" s="811"/>
      <c r="K5" s="811"/>
      <c r="L5" s="811"/>
      <c r="M5" s="811"/>
    </row>
    <row r="6" spans="1:19" ht="18.600000000000001">
      <c r="A6" s="5"/>
      <c r="B6" s="6"/>
      <c r="C6" s="121"/>
    </row>
    <row r="7" spans="1:19" ht="18.75" customHeight="1" thickBot="1">
      <c r="A7" s="5"/>
      <c r="B7" s="6"/>
      <c r="C7" s="645" t="s">
        <v>1437</v>
      </c>
      <c r="D7" s="645"/>
      <c r="E7" s="645"/>
      <c r="F7" s="645"/>
      <c r="G7" s="645"/>
      <c r="H7" s="645"/>
      <c r="I7" s="645"/>
      <c r="J7" s="645"/>
      <c r="K7" s="645"/>
      <c r="L7" s="645"/>
      <c r="M7" s="645"/>
    </row>
    <row r="8" spans="1:19" ht="409.5" customHeight="1">
      <c r="C8" s="817" t="s">
        <v>1438</v>
      </c>
      <c r="D8" s="817"/>
      <c r="E8" s="817"/>
      <c r="F8" s="817"/>
      <c r="G8" s="817"/>
      <c r="H8" s="817"/>
      <c r="I8" s="817"/>
      <c r="J8" s="817"/>
      <c r="K8" s="817"/>
      <c r="L8" s="817"/>
      <c r="M8" s="817"/>
    </row>
    <row r="9" spans="1:19" ht="231" customHeight="1">
      <c r="C9" s="705"/>
      <c r="D9" s="705"/>
      <c r="E9" s="705"/>
      <c r="F9" s="705"/>
      <c r="G9" s="705"/>
      <c r="H9" s="705"/>
      <c r="I9" s="705"/>
      <c r="J9" s="705"/>
      <c r="K9" s="705"/>
      <c r="L9" s="705"/>
      <c r="M9" s="705"/>
    </row>
    <row r="10" spans="1:19" ht="53.45" customHeight="1">
      <c r="C10" s="705"/>
      <c r="D10" s="705"/>
      <c r="E10" s="705"/>
      <c r="F10" s="705"/>
      <c r="G10" s="705"/>
      <c r="H10" s="705"/>
      <c r="I10" s="705"/>
      <c r="J10" s="705"/>
      <c r="K10" s="705"/>
      <c r="L10" s="705"/>
      <c r="M10" s="705"/>
    </row>
    <row r="11" spans="1:19" ht="393.95" customHeight="1">
      <c r="C11" s="705"/>
      <c r="D11" s="705"/>
      <c r="E11" s="705"/>
      <c r="F11" s="705"/>
      <c r="G11" s="705"/>
      <c r="H11" s="705"/>
      <c r="I11" s="705"/>
      <c r="J11" s="705"/>
      <c r="K11" s="705"/>
      <c r="L11" s="705"/>
      <c r="M11" s="705"/>
    </row>
    <row r="12" spans="1:19" ht="409.5" customHeight="1">
      <c r="C12" s="705"/>
      <c r="D12" s="705"/>
      <c r="E12" s="705"/>
      <c r="F12" s="705"/>
      <c r="G12" s="705"/>
      <c r="H12" s="705"/>
      <c r="I12" s="705"/>
      <c r="J12" s="705"/>
      <c r="K12" s="705"/>
      <c r="L12" s="705"/>
      <c r="M12" s="705"/>
    </row>
    <row r="13" spans="1:19" ht="367.5" customHeight="1">
      <c r="C13" s="705"/>
      <c r="D13" s="705"/>
      <c r="E13" s="705"/>
      <c r="F13" s="705"/>
      <c r="G13" s="705"/>
      <c r="H13" s="705"/>
      <c r="I13" s="705"/>
      <c r="J13" s="705"/>
      <c r="K13" s="705"/>
      <c r="L13" s="705"/>
      <c r="M13" s="705"/>
    </row>
    <row r="14" spans="1:19" ht="20.25" customHeight="1">
      <c r="C14" s="811" t="s">
        <v>1439</v>
      </c>
      <c r="D14" s="811"/>
      <c r="E14" s="811"/>
      <c r="F14" s="811"/>
      <c r="G14" s="811"/>
      <c r="H14" s="811"/>
      <c r="I14" s="811"/>
      <c r="J14" s="811"/>
      <c r="K14" s="811"/>
      <c r="L14" s="811"/>
      <c r="M14" s="811"/>
    </row>
    <row r="15" spans="1:19" ht="21">
      <c r="C15" s="208"/>
      <c r="D15" s="208"/>
      <c r="E15" s="208"/>
      <c r="F15" s="208"/>
      <c r="G15" s="208"/>
      <c r="H15" s="208"/>
      <c r="I15" s="208"/>
      <c r="J15" s="208"/>
      <c r="K15" s="208"/>
      <c r="L15" s="208"/>
      <c r="M15" s="208"/>
    </row>
    <row r="16" spans="1:19" ht="18.75" customHeight="1" thickBot="1">
      <c r="C16" s="645" t="s">
        <v>1440</v>
      </c>
      <c r="D16" s="645"/>
      <c r="E16" s="645"/>
      <c r="F16" s="645"/>
      <c r="G16" s="645"/>
      <c r="H16" s="645"/>
      <c r="I16" s="645"/>
      <c r="J16" s="645"/>
      <c r="K16" s="645"/>
      <c r="L16" s="645"/>
      <c r="M16" s="645"/>
    </row>
    <row r="17" spans="3:16" ht="251.25" customHeight="1">
      <c r="C17" s="817" t="s">
        <v>1441</v>
      </c>
      <c r="D17" s="817"/>
      <c r="E17" s="817"/>
      <c r="F17" s="817"/>
      <c r="G17" s="817"/>
      <c r="H17" s="817"/>
      <c r="I17" s="817"/>
      <c r="J17" s="817"/>
      <c r="K17" s="817"/>
      <c r="L17" s="817"/>
      <c r="M17" s="817"/>
    </row>
    <row r="18" spans="3:16" ht="339.75" customHeight="1">
      <c r="C18" s="705"/>
      <c r="D18" s="705"/>
      <c r="E18" s="705"/>
      <c r="F18" s="705"/>
      <c r="G18" s="705"/>
      <c r="H18" s="705"/>
      <c r="I18" s="705"/>
      <c r="J18" s="705"/>
      <c r="K18" s="705"/>
      <c r="L18" s="705"/>
      <c r="M18" s="705"/>
    </row>
    <row r="19" spans="3:16" ht="18.600000000000001">
      <c r="C19" s="264"/>
      <c r="D19" s="166"/>
      <c r="E19" s="166"/>
      <c r="F19" s="166"/>
      <c r="G19" s="166"/>
      <c r="H19" s="166"/>
      <c r="I19" s="166"/>
      <c r="J19" s="166"/>
      <c r="K19" s="166"/>
      <c r="L19" s="166"/>
      <c r="M19" s="166"/>
    </row>
    <row r="20" spans="3:16" ht="18.600000000000001">
      <c r="C20" s="166"/>
      <c r="D20" s="166"/>
      <c r="E20" s="166"/>
      <c r="F20" s="166"/>
      <c r="G20" s="166"/>
      <c r="H20" s="166"/>
      <c r="I20" s="166"/>
      <c r="J20" s="166"/>
      <c r="K20" s="166"/>
      <c r="L20" s="166"/>
      <c r="M20" s="166"/>
    </row>
    <row r="21" spans="3:16" ht="18.600000000000001">
      <c r="C21" s="166"/>
      <c r="D21" s="166"/>
      <c r="E21" s="166"/>
      <c r="F21" s="166"/>
      <c r="G21" s="166"/>
      <c r="H21" s="166"/>
      <c r="I21" s="166"/>
      <c r="J21" s="166"/>
      <c r="K21" s="166"/>
      <c r="L21" s="166"/>
      <c r="M21" s="166"/>
    </row>
    <row r="22" spans="3:16" ht="18.600000000000001">
      <c r="C22" s="166"/>
      <c r="D22" s="166"/>
      <c r="E22" s="166"/>
      <c r="F22" s="166"/>
      <c r="G22" s="166"/>
      <c r="H22" s="166"/>
      <c r="I22" s="166"/>
      <c r="J22" s="166"/>
      <c r="K22" s="166"/>
      <c r="L22" s="166"/>
      <c r="M22" s="166"/>
    </row>
    <row r="23" spans="3:16" ht="18.600000000000001">
      <c r="C23" s="166"/>
      <c r="D23" s="166"/>
      <c r="E23" s="166"/>
      <c r="F23" s="166"/>
      <c r="G23" s="166"/>
      <c r="H23" s="166"/>
      <c r="I23" s="166"/>
      <c r="J23" s="166"/>
      <c r="K23" s="166"/>
      <c r="L23" s="166"/>
      <c r="M23" s="166"/>
    </row>
    <row r="24" spans="3:16" ht="18.600000000000001">
      <c r="C24" s="166"/>
      <c r="D24" s="166"/>
      <c r="E24" s="166"/>
      <c r="F24" s="166"/>
      <c r="G24" s="166"/>
      <c r="H24" s="166"/>
      <c r="I24" s="166"/>
      <c r="J24" s="166"/>
      <c r="K24" s="166"/>
      <c r="L24" s="166"/>
      <c r="M24" s="166"/>
    </row>
    <row r="25" spans="3:16" ht="18.600000000000001">
      <c r="C25" s="166"/>
      <c r="D25" s="166"/>
      <c r="E25" s="166"/>
      <c r="F25" s="166"/>
      <c r="G25" s="166"/>
      <c r="H25" s="166"/>
      <c r="I25" s="166"/>
      <c r="J25" s="166"/>
      <c r="K25" s="166"/>
      <c r="L25" s="166"/>
      <c r="M25" s="166"/>
    </row>
    <row r="26" spans="3:16" ht="18.600000000000001">
      <c r="C26" s="166"/>
      <c r="D26" s="166"/>
      <c r="E26" s="166"/>
      <c r="F26" s="166"/>
      <c r="G26" s="166"/>
      <c r="H26" s="166"/>
      <c r="I26" s="166"/>
      <c r="J26" s="166"/>
      <c r="K26" s="166"/>
      <c r="L26" s="166"/>
      <c r="M26" s="166"/>
    </row>
    <row r="27" spans="3:16" ht="18.600000000000001">
      <c r="C27" s="166"/>
      <c r="D27" s="166"/>
      <c r="E27" s="166"/>
      <c r="F27" s="166"/>
      <c r="G27" s="166"/>
      <c r="H27" s="166"/>
      <c r="I27" s="166"/>
      <c r="J27" s="166"/>
      <c r="K27" s="166"/>
      <c r="L27" s="166"/>
      <c r="M27" s="166"/>
    </row>
    <row r="28" spans="3:16" ht="18.600000000000001" customHeight="1"/>
    <row r="29" spans="3:16" ht="18.600000000000001" customHeight="1">
      <c r="N29" s="7"/>
      <c r="O29" s="205"/>
      <c r="P29" s="205"/>
    </row>
    <row r="30" spans="3:16" ht="18.600000000000001" customHeight="1">
      <c r="N30" s="206"/>
      <c r="O30" s="206"/>
      <c r="P30" s="206"/>
    </row>
    <row r="31" spans="3:16" ht="18.600000000000001" customHeight="1"/>
    <row r="32" spans="3:16"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73.5"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41.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38" ht="18.600000000000001" customHeight="1"/>
    <row r="439" ht="18.600000000000001" customHeight="1"/>
    <row r="440" ht="18.600000000000001" customHeight="1"/>
    <row r="441" ht="18.600000000000001" customHeight="1"/>
    <row r="442" ht="18.600000000000001" customHeight="1"/>
    <row r="443" ht="18.600000000000001" customHeight="1"/>
    <row r="444" ht="18.600000000000001" customHeight="1"/>
    <row r="445" ht="39" customHeight="1"/>
    <row r="446" ht="18.600000000000001" customHeight="1"/>
    <row r="447" ht="18.600000000000001" customHeight="1"/>
    <row r="448" ht="18.600000000000001" customHeight="1"/>
    <row r="449" ht="18.600000000000001" customHeight="1"/>
    <row r="450" ht="18.600000000000001" customHeight="1"/>
    <row r="451" ht="18.600000000000001" customHeight="1"/>
    <row r="452" ht="18.600000000000001" customHeight="1"/>
    <row r="457" ht="18.600000000000001" customHeight="1"/>
    <row r="458" ht="18.600000000000001" customHeight="1"/>
    <row r="459" ht="39" customHeight="1"/>
    <row r="460" ht="18.600000000000001" customHeight="1"/>
    <row r="461" ht="87" customHeight="1"/>
    <row r="462" ht="18.600000000000001" customHeight="1"/>
    <row r="463" ht="41.45" customHeight="1"/>
    <row r="464" ht="27" customHeight="1"/>
    <row r="468" ht="54.95" customHeight="1"/>
    <row r="484" ht="18.600000000000001" customHeight="1"/>
    <row r="485" ht="37.5" customHeight="1"/>
    <row r="486" ht="18.600000000000001" customHeight="1"/>
    <row r="487" ht="18.600000000000001" customHeight="1"/>
    <row r="488" ht="18.600000000000001" customHeight="1"/>
    <row r="489" ht="51.6" customHeight="1"/>
    <row r="490" ht="18.600000000000001" customHeight="1"/>
    <row r="491" ht="18.600000000000001" customHeight="1"/>
    <row r="492" ht="18.600000000000001" customHeight="1"/>
    <row r="493" ht="81" customHeight="1"/>
    <row r="494" ht="18.600000000000001" customHeight="1"/>
    <row r="495" ht="18.600000000000001" customHeight="1"/>
    <row r="496" ht="18.600000000000001" customHeight="1"/>
    <row r="497" ht="78" customHeight="1"/>
    <row r="498" ht="18.600000000000001" customHeight="1"/>
    <row r="499" ht="18.600000000000001" customHeight="1"/>
    <row r="500" ht="18.600000000000001" customHeight="1"/>
    <row r="501" ht="38.1" customHeight="1"/>
    <row r="502" ht="113.45" customHeight="1"/>
    <row r="503" ht="18.600000000000001" customHeight="1"/>
    <row r="504" ht="18.600000000000001" customHeight="1"/>
    <row r="505" ht="18.600000000000001" customHeight="1"/>
    <row r="506" ht="18.600000000000001" customHeight="1"/>
    <row r="507" ht="73.5"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7" ht="18.600000000000001" customHeight="1"/>
    <row r="528" ht="18.600000000000001" customHeight="1"/>
    <row r="529" ht="18.600000000000001" customHeight="1"/>
    <row r="530" ht="18.600000000000001" customHeight="1"/>
    <row r="531" ht="18.600000000000001" customHeight="1"/>
    <row r="532" ht="18.600000000000001" customHeight="1"/>
    <row r="533" ht="18.600000000000001" customHeight="1"/>
    <row r="534" ht="18.600000000000001" customHeight="1"/>
    <row r="535" ht="18.600000000000001" customHeight="1"/>
    <row r="536" ht="18.600000000000001" customHeight="1"/>
    <row r="537" ht="18.600000000000001" customHeight="1"/>
    <row r="538" ht="18.600000000000001" customHeight="1"/>
    <row r="539" ht="18.600000000000001" customHeight="1"/>
    <row r="540" ht="18.600000000000001" customHeight="1"/>
    <row r="543" ht="18.600000000000001" customHeight="1"/>
    <row r="544" ht="18.600000000000001" customHeight="1"/>
    <row r="545" ht="18.600000000000001" customHeight="1"/>
    <row r="546" ht="18.600000000000001" customHeight="1"/>
    <row r="548" ht="18.600000000000001" customHeight="1"/>
    <row r="552" ht="18.600000000000001" customHeight="1"/>
    <row r="554" ht="18.95" customHeight="1"/>
    <row r="555" ht="282" customHeight="1"/>
    <row r="557" ht="18.600000000000001" customHeight="1"/>
    <row r="558" ht="18.600000000000001" customHeight="1"/>
    <row r="559" ht="18.600000000000001" customHeight="1"/>
    <row r="560" ht="18.600000000000001" customHeight="1"/>
    <row r="561" ht="36" customHeight="1"/>
    <row r="566" ht="18.600000000000001" customHeight="1"/>
    <row r="567" ht="63.95" customHeight="1"/>
    <row r="568" ht="18.600000000000001" customHeight="1"/>
    <row r="569" ht="18.600000000000001" customHeight="1"/>
    <row r="571" ht="42.6" customHeight="1"/>
    <row r="579" ht="18.600000000000001" customHeight="1"/>
    <row r="585" ht="60.6" customHeight="1"/>
    <row r="592" ht="41.1" customHeight="1"/>
    <row r="598" ht="42.95" customHeight="1"/>
    <row r="605" ht="27" customHeight="1"/>
    <row r="610" ht="39.6" customHeight="1"/>
    <row r="624" ht="29.45" customHeight="1"/>
    <row r="625" ht="26.45" customHeight="1"/>
    <row r="627" ht="18.95" customHeight="1"/>
    <row r="630" ht="12.6" customHeight="1"/>
    <row r="634" ht="14.45" customHeight="1"/>
    <row r="637" ht="87.95" customHeight="1"/>
    <row r="642" ht="84.6" customHeight="1"/>
    <row r="643" ht="18.600000000000001" customHeight="1"/>
    <row r="644" ht="18.95" customHeight="1"/>
    <row r="645" ht="18.600000000000001" customHeight="1"/>
    <row r="646" ht="18.600000000000001" customHeight="1"/>
    <row r="647" ht="18.600000000000001" customHeight="1"/>
    <row r="649" ht="18.600000000000001" customHeight="1"/>
    <row r="650" ht="18.600000000000001" customHeight="1"/>
    <row r="652" ht="18.600000000000001" customHeight="1"/>
    <row r="653" ht="18.600000000000001" customHeight="1"/>
    <row r="654" ht="21" customHeight="1"/>
    <row r="655" ht="15.95" customHeight="1"/>
    <row r="656" ht="18.600000000000001" customHeight="1"/>
    <row r="658" ht="18.600000000000001" customHeight="1"/>
    <row r="662" ht="15.95" customHeight="1"/>
    <row r="663" ht="18.600000000000001" customHeight="1"/>
    <row r="665" ht="18.600000000000001" customHeight="1"/>
    <row r="666" ht="18.600000000000001" customHeight="1"/>
    <row r="667" ht="18.600000000000001" customHeight="1"/>
    <row r="668" ht="18.600000000000001" customHeight="1"/>
    <row r="669" ht="14.45" customHeight="1"/>
    <row r="673" ht="14.45" customHeight="1"/>
    <row r="674" ht="14.45" customHeight="1"/>
    <row r="675" ht="14.45" customHeight="1"/>
  </sheetData>
  <mergeCells count="6">
    <mergeCell ref="C16:M16"/>
    <mergeCell ref="C17:M18"/>
    <mergeCell ref="C5:M5"/>
    <mergeCell ref="C7:M7"/>
    <mergeCell ref="C14:M14"/>
    <mergeCell ref="C8:M13"/>
  </mergeCells>
  <hyperlinks>
    <hyperlink ref="A4" location="'ÍNDICE REMISSIVO'!A1" display="Índice" xr:uid="{00000000-0004-0000-2800-000000000000}"/>
    <hyperlink ref="L1" location="GRI!A1" display="GRI" xr:uid="{00000000-0004-0000-2800-000001000000}"/>
    <hyperlink ref="M1" location="SASB!A1" display="SASB" xr:uid="{00000000-0004-0000-2800-000002000000}"/>
    <hyperlink ref="K1" location="SOCIAL!A1" display="Social " xr:uid="{00000000-0004-0000-2800-000003000000}"/>
    <hyperlink ref="F1" location="ÍNDICE!A1" display="Índice" xr:uid="{00000000-0004-0000-2800-000004000000}"/>
    <hyperlink ref="G1" location="'TEMAS MATERIAIS'!A1" display="Temas materiais" xr:uid="{00000000-0004-0000-2800-000005000000}"/>
    <hyperlink ref="H1" location="AMBIENTAL!A1" display="Ambiental" xr:uid="{00000000-0004-0000-2800-000006000000}"/>
    <hyperlink ref="I1" location="ECONÔMICO!A1" display="Econômico " xr:uid="{00000000-0004-0000-2800-000007000000}"/>
    <hyperlink ref="J1" location="GOVERNANÇA!A1" display="Governança " xr:uid="{00000000-0004-0000-28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rgb="FF0070C0"/>
  </sheetPr>
  <dimension ref="A1:S657"/>
  <sheetViews>
    <sheetView showGridLines="0" zoomScale="80" zoomScaleNormal="80" workbookViewId="0">
      <selection activeCell="P8" sqref="P8"/>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row>
    <row r="2" spans="1:19" ht="18.600000000000001">
      <c r="A2" s="3"/>
      <c r="B2" s="3"/>
      <c r="C2" s="3"/>
      <c r="D2" s="3"/>
      <c r="E2" s="3"/>
      <c r="F2" s="15"/>
      <c r="G2" s="15"/>
      <c r="H2" s="15"/>
      <c r="I2" s="15"/>
      <c r="J2" s="15"/>
      <c r="K2" s="15"/>
      <c r="L2" s="15"/>
      <c r="M2" s="15"/>
    </row>
    <row r="3" spans="1:19" ht="28.5">
      <c r="A3" s="3"/>
      <c r="C3" s="530" t="s">
        <v>1442</v>
      </c>
      <c r="S3" s="21"/>
    </row>
    <row r="4" spans="1:19" ht="21">
      <c r="A4" s="5" t="s">
        <v>9</v>
      </c>
      <c r="B4" s="6">
        <v>3</v>
      </c>
      <c r="C4" s="4"/>
    </row>
    <row r="5" spans="1:19" ht="20.25" customHeight="1">
      <c r="A5" s="5"/>
      <c r="B5" s="6"/>
      <c r="C5" s="811" t="s">
        <v>1443</v>
      </c>
      <c r="D5" s="811"/>
      <c r="E5" s="811"/>
      <c r="F5" s="811"/>
      <c r="G5" s="811"/>
      <c r="H5" s="811"/>
      <c r="I5" s="811"/>
      <c r="J5" s="811"/>
      <c r="K5" s="811"/>
      <c r="L5" s="811"/>
      <c r="M5" s="811"/>
    </row>
    <row r="6" spans="1:19" ht="18.600000000000001">
      <c r="A6" s="5"/>
      <c r="B6" s="6"/>
      <c r="C6" s="121"/>
    </row>
    <row r="7" spans="1:19" ht="18.75" customHeight="1" thickBot="1">
      <c r="A7" s="5"/>
      <c r="B7" s="6"/>
      <c r="C7" s="645" t="s">
        <v>1444</v>
      </c>
      <c r="D7" s="645"/>
      <c r="E7" s="645"/>
      <c r="F7" s="645"/>
      <c r="G7" s="645"/>
      <c r="H7" s="645"/>
      <c r="I7" s="645"/>
      <c r="J7" s="645"/>
      <c r="K7" s="645"/>
      <c r="L7" s="645"/>
      <c r="M7" s="645"/>
    </row>
    <row r="8" spans="1:19" ht="161.44999999999999" customHeight="1">
      <c r="C8" s="817" t="s">
        <v>1445</v>
      </c>
      <c r="D8" s="817"/>
      <c r="E8" s="817"/>
      <c r="F8" s="817"/>
      <c r="G8" s="817"/>
      <c r="H8" s="817"/>
      <c r="I8" s="817"/>
      <c r="J8" s="817"/>
      <c r="K8" s="817"/>
      <c r="L8" s="817"/>
      <c r="M8" s="817"/>
    </row>
    <row r="9" spans="1:19" ht="69.75" customHeight="1">
      <c r="C9" s="705"/>
      <c r="D9" s="705"/>
      <c r="E9" s="705"/>
      <c r="F9" s="705"/>
      <c r="G9" s="705"/>
      <c r="H9" s="705"/>
      <c r="I9" s="705"/>
      <c r="J9" s="705"/>
      <c r="K9" s="705"/>
      <c r="L9" s="705"/>
      <c r="M9" s="705"/>
    </row>
    <row r="10" spans="1:19" ht="18.600000000000001" customHeight="1"/>
    <row r="11" spans="1:19" ht="18.600000000000001" customHeight="1">
      <c r="N11" s="7"/>
      <c r="O11" s="205"/>
      <c r="P11" s="205"/>
    </row>
    <row r="12" spans="1:19" ht="18.600000000000001" customHeight="1">
      <c r="C12" s="207"/>
      <c r="D12" s="206"/>
      <c r="E12" s="206"/>
      <c r="F12" s="206"/>
      <c r="G12" s="206"/>
      <c r="H12" s="206"/>
      <c r="I12" s="206"/>
      <c r="J12" s="206"/>
      <c r="K12" s="206"/>
      <c r="L12" s="206"/>
      <c r="M12" s="206"/>
      <c r="N12" s="206"/>
      <c r="O12" s="206"/>
      <c r="P12" s="206"/>
    </row>
    <row r="13" spans="1:19" ht="18.600000000000001" customHeight="1"/>
    <row r="14" spans="1:19" ht="18.600000000000001" customHeight="1"/>
    <row r="15" spans="1:19" ht="18.600000000000001" customHeight="1"/>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29" ht="18.600000000000001" customHeight="1"/>
    <row r="30" ht="18.600000000000001" customHeight="1"/>
    <row r="31" ht="18.600000000000001" customHeight="1"/>
    <row r="3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73.5"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41.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39"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9" ht="18.600000000000001" customHeight="1"/>
    <row r="440" ht="18.600000000000001" customHeight="1"/>
    <row r="441" ht="39" customHeight="1"/>
    <row r="442" ht="18.600000000000001" customHeight="1"/>
    <row r="443" ht="87" customHeight="1"/>
    <row r="444" ht="18.600000000000001" customHeight="1"/>
    <row r="445" ht="41.45" customHeight="1"/>
    <row r="446" ht="27" customHeight="1"/>
    <row r="450" ht="54.95" customHeight="1"/>
    <row r="466" ht="18.600000000000001" customHeight="1"/>
    <row r="467" ht="37.5" customHeight="1"/>
    <row r="468" ht="18.600000000000001" customHeight="1"/>
    <row r="469" ht="18.600000000000001" customHeight="1"/>
    <row r="470" ht="18.600000000000001" customHeight="1"/>
    <row r="471" ht="51.6" customHeight="1"/>
    <row r="472" ht="18.600000000000001" customHeight="1"/>
    <row r="473" ht="18.600000000000001" customHeight="1"/>
    <row r="474" ht="18.600000000000001" customHeight="1"/>
    <row r="475" ht="81" customHeight="1"/>
    <row r="476" ht="18.600000000000001" customHeight="1"/>
    <row r="477" ht="18.600000000000001" customHeight="1"/>
    <row r="478" ht="18.600000000000001" customHeight="1"/>
    <row r="479" ht="78" customHeight="1"/>
    <row r="480" ht="18.600000000000001" customHeight="1"/>
    <row r="481" ht="18.600000000000001" customHeight="1"/>
    <row r="482" ht="18.600000000000001" customHeight="1"/>
    <row r="483" ht="38.1" customHeight="1"/>
    <row r="484" ht="113.45" customHeight="1"/>
    <row r="485" ht="18.600000000000001" customHeight="1"/>
    <row r="486" ht="18.600000000000001" customHeight="1"/>
    <row r="487" ht="18.600000000000001" customHeight="1"/>
    <row r="488" ht="18.600000000000001" customHeight="1"/>
    <row r="489" ht="73.5"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5" ht="18.600000000000001" customHeight="1"/>
    <row r="526" ht="18.600000000000001" customHeight="1"/>
    <row r="527" ht="18.600000000000001" customHeight="1"/>
    <row r="528" ht="18.600000000000001" customHeight="1"/>
    <row r="530" ht="18.600000000000001" customHeight="1"/>
    <row r="534" ht="18.600000000000001" customHeight="1"/>
    <row r="536" ht="18.95" customHeight="1"/>
    <row r="537" ht="282" customHeight="1"/>
    <row r="539" ht="18.600000000000001" customHeight="1"/>
    <row r="540" ht="18.600000000000001" customHeight="1"/>
    <row r="541" ht="18.600000000000001" customHeight="1"/>
    <row r="542" ht="18.600000000000001" customHeight="1"/>
    <row r="543" ht="36" customHeight="1"/>
    <row r="548" ht="18.600000000000001" customHeight="1"/>
    <row r="549" ht="63.95" customHeight="1"/>
    <row r="550" ht="18.600000000000001" customHeight="1"/>
    <row r="551" ht="18.600000000000001" customHeight="1"/>
    <row r="553" ht="42.6" customHeight="1"/>
    <row r="561" ht="18.600000000000001" customHeight="1"/>
    <row r="567" ht="60.6" customHeight="1"/>
    <row r="574" ht="41.1" customHeight="1"/>
    <row r="580" ht="42.95" customHeight="1"/>
    <row r="587" ht="27" customHeight="1"/>
    <row r="592" ht="39.6" customHeight="1"/>
    <row r="606" ht="29.45" customHeight="1"/>
    <row r="607" ht="26.45" customHeight="1"/>
    <row r="609" ht="18.95" customHeight="1"/>
    <row r="612" ht="12.6" customHeight="1"/>
    <row r="616" ht="14.45" customHeight="1"/>
    <row r="619" ht="87.95" customHeight="1"/>
    <row r="624" ht="84.6" customHeight="1"/>
    <row r="625" ht="18.600000000000001" customHeight="1"/>
    <row r="626" ht="18.95" customHeight="1"/>
    <row r="627" ht="18.600000000000001" customHeight="1"/>
    <row r="628" ht="18.600000000000001" customHeight="1"/>
    <row r="629" ht="18.600000000000001" customHeight="1"/>
    <row r="631" ht="18.600000000000001" customHeight="1"/>
    <row r="632" ht="18.600000000000001" customHeight="1"/>
    <row r="634" ht="18.600000000000001" customHeight="1"/>
    <row r="635" ht="18.600000000000001" customHeight="1"/>
    <row r="636" ht="21" customHeight="1"/>
    <row r="637" ht="15.95" customHeight="1"/>
    <row r="638" ht="18.600000000000001" customHeight="1"/>
    <row r="640" ht="18.600000000000001" customHeight="1"/>
    <row r="644" ht="15.95" customHeight="1"/>
    <row r="645" ht="18.600000000000001" customHeight="1"/>
    <row r="647" ht="18.600000000000001" customHeight="1"/>
    <row r="648" ht="18.600000000000001" customHeight="1"/>
    <row r="649" ht="18.600000000000001" customHeight="1"/>
    <row r="650" ht="18.600000000000001" customHeight="1"/>
    <row r="651" ht="14.45" customHeight="1"/>
    <row r="655" ht="14.45" customHeight="1"/>
    <row r="656" ht="14.45" customHeight="1"/>
    <row r="657" ht="14.45" customHeight="1"/>
  </sheetData>
  <mergeCells count="3">
    <mergeCell ref="C5:M5"/>
    <mergeCell ref="C7:M7"/>
    <mergeCell ref="C8:M9"/>
  </mergeCells>
  <hyperlinks>
    <hyperlink ref="A4" location="'ÍNDICE REMISSIVO'!A1" display="Índice" xr:uid="{00000000-0004-0000-2900-000000000000}"/>
    <hyperlink ref="L1" location="GRI!A1" display="GRI" xr:uid="{00000000-0004-0000-2900-000001000000}"/>
    <hyperlink ref="M1" location="SASB!A1" display="SASB" xr:uid="{00000000-0004-0000-2900-000002000000}"/>
    <hyperlink ref="K1" location="SOCIAL!A1" display="Social " xr:uid="{00000000-0004-0000-2900-000003000000}"/>
    <hyperlink ref="F1" location="ÍNDICE!A1" display="Índice" xr:uid="{00000000-0004-0000-2900-000004000000}"/>
    <hyperlink ref="G1" location="'TEMAS MATERIAIS'!A1" display="Temas materiais" xr:uid="{00000000-0004-0000-2900-000005000000}"/>
    <hyperlink ref="H1" location="AMBIENTAL!A1" display="Ambiental" xr:uid="{00000000-0004-0000-2900-000006000000}"/>
    <hyperlink ref="I1" location="ECONÔMICO!A1" display="Econômico " xr:uid="{00000000-0004-0000-2900-000007000000}"/>
    <hyperlink ref="J1" location="GOVERNANÇA!A1" display="Governança " xr:uid="{00000000-0004-0000-29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0070C0"/>
  </sheetPr>
  <dimension ref="A1:S657"/>
  <sheetViews>
    <sheetView showGridLines="0" topLeftCell="A3" zoomScale="80" zoomScaleNormal="80" workbookViewId="0">
      <selection activeCell="J18" sqref="J18"/>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row>
    <row r="2" spans="1:19" ht="18.600000000000001">
      <c r="A2" s="3"/>
      <c r="B2" s="3"/>
      <c r="C2" s="3"/>
      <c r="D2" s="3"/>
      <c r="E2" s="3"/>
      <c r="F2" s="15"/>
      <c r="G2" s="15"/>
      <c r="H2" s="15"/>
      <c r="I2" s="15"/>
      <c r="J2" s="15"/>
      <c r="K2" s="15"/>
      <c r="L2" s="15"/>
      <c r="M2" s="15"/>
    </row>
    <row r="3" spans="1:19" ht="28.5">
      <c r="A3" s="3"/>
      <c r="C3" s="530" t="s">
        <v>1446</v>
      </c>
      <c r="S3" s="21"/>
    </row>
    <row r="4" spans="1:19" ht="21">
      <c r="A4" s="5" t="s">
        <v>9</v>
      </c>
      <c r="B4" s="6">
        <v>3</v>
      </c>
      <c r="C4" s="4"/>
    </row>
    <row r="5" spans="1:19" ht="20.25" customHeight="1">
      <c r="A5" s="5"/>
      <c r="B5" s="6"/>
      <c r="C5" s="811" t="s">
        <v>1447</v>
      </c>
      <c r="D5" s="811"/>
      <c r="E5" s="811"/>
      <c r="F5" s="811"/>
      <c r="G5" s="811"/>
      <c r="H5" s="811"/>
      <c r="I5" s="811"/>
      <c r="J5" s="811"/>
      <c r="K5" s="811"/>
      <c r="L5" s="811"/>
      <c r="M5" s="811"/>
    </row>
    <row r="6" spans="1:19" ht="18.600000000000001">
      <c r="A6" s="5"/>
      <c r="B6" s="6"/>
      <c r="C6" s="121"/>
    </row>
    <row r="7" spans="1:19" ht="18.75" customHeight="1">
      <c r="A7" s="5"/>
      <c r="B7" s="6"/>
      <c r="C7" s="645" t="s">
        <v>1448</v>
      </c>
      <c r="D7" s="645"/>
      <c r="E7" s="645"/>
      <c r="F7" s="645"/>
      <c r="G7" s="645"/>
      <c r="H7" s="645"/>
      <c r="I7" s="645"/>
      <c r="J7" s="645"/>
      <c r="K7" s="645"/>
      <c r="L7" s="645"/>
      <c r="M7" s="645"/>
    </row>
    <row r="8" spans="1:19" ht="195.75" customHeight="1">
      <c r="C8" s="820" t="s">
        <v>1449</v>
      </c>
      <c r="D8" s="820"/>
      <c r="E8" s="820"/>
      <c r="F8" s="820"/>
      <c r="G8" s="820"/>
      <c r="H8" s="820"/>
      <c r="I8" s="820"/>
      <c r="J8" s="820"/>
      <c r="K8" s="820"/>
      <c r="L8" s="820"/>
      <c r="M8" s="820"/>
    </row>
    <row r="9" spans="1:19" ht="16.5" customHeight="1">
      <c r="C9" s="535"/>
      <c r="D9" s="535"/>
      <c r="E9" s="535"/>
      <c r="F9" s="535"/>
      <c r="G9" s="535"/>
      <c r="H9" s="535"/>
      <c r="I9" s="535"/>
      <c r="J9" s="535"/>
      <c r="K9" s="535"/>
      <c r="L9" s="535"/>
      <c r="M9" s="535"/>
    </row>
    <row r="10" spans="1:19" ht="18.600000000000001" customHeight="1">
      <c r="C10" s="645" t="s">
        <v>1450</v>
      </c>
      <c r="D10" s="645"/>
      <c r="E10" s="645"/>
      <c r="F10" s="645"/>
      <c r="G10" s="645"/>
      <c r="H10" s="645"/>
      <c r="I10" s="645"/>
      <c r="J10" s="645"/>
      <c r="K10" s="645"/>
      <c r="L10" s="645"/>
      <c r="M10" s="645"/>
    </row>
    <row r="11" spans="1:19" ht="18.600000000000001" customHeight="1">
      <c r="C11" s="765" t="s">
        <v>1451</v>
      </c>
      <c r="D11" s="818"/>
      <c r="E11" s="818"/>
      <c r="F11" s="818"/>
      <c r="G11" s="818"/>
      <c r="H11" s="818"/>
      <c r="I11" s="818"/>
      <c r="J11" s="818"/>
      <c r="K11" s="818"/>
      <c r="L11" s="818"/>
      <c r="M11" s="818"/>
      <c r="N11" s="7"/>
      <c r="O11" s="205"/>
      <c r="P11" s="205"/>
    </row>
    <row r="12" spans="1:19" ht="35.1" customHeight="1">
      <c r="C12" s="819"/>
      <c r="D12" s="819"/>
      <c r="E12" s="819"/>
      <c r="F12" s="819"/>
      <c r="G12" s="819"/>
      <c r="H12" s="819"/>
      <c r="I12" s="819"/>
      <c r="J12" s="819"/>
      <c r="K12" s="819"/>
      <c r="L12" s="819"/>
      <c r="M12" s="819"/>
      <c r="N12" s="206"/>
      <c r="O12" s="206"/>
      <c r="P12" s="206"/>
    </row>
    <row r="13" spans="1:19" ht="18.600000000000001" customHeight="1"/>
    <row r="14" spans="1:19" ht="18.600000000000001" customHeight="1"/>
    <row r="15" spans="1:19" ht="18.600000000000001" customHeight="1"/>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29" ht="18.600000000000001" customHeight="1"/>
    <row r="30" ht="18.600000000000001" customHeight="1"/>
    <row r="31" ht="18.600000000000001" customHeight="1"/>
    <row r="3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73.5"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41.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39"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9" ht="18.600000000000001" customHeight="1"/>
    <row r="440" ht="18.600000000000001" customHeight="1"/>
    <row r="441" ht="39" customHeight="1"/>
    <row r="442" ht="18.600000000000001" customHeight="1"/>
    <row r="443" ht="87" customHeight="1"/>
    <row r="444" ht="18.600000000000001" customHeight="1"/>
    <row r="445" ht="41.45" customHeight="1"/>
    <row r="446" ht="27" customHeight="1"/>
    <row r="450" ht="54.95" customHeight="1"/>
    <row r="466" ht="18.600000000000001" customHeight="1"/>
    <row r="467" ht="37.5" customHeight="1"/>
    <row r="468" ht="18.600000000000001" customHeight="1"/>
    <row r="469" ht="18.600000000000001" customHeight="1"/>
    <row r="470" ht="18.600000000000001" customHeight="1"/>
    <row r="471" ht="51.6" customHeight="1"/>
    <row r="472" ht="18.600000000000001" customHeight="1"/>
    <row r="473" ht="18.600000000000001" customHeight="1"/>
    <row r="474" ht="18.600000000000001" customHeight="1"/>
    <row r="475" ht="81" customHeight="1"/>
    <row r="476" ht="18.600000000000001" customHeight="1"/>
    <row r="477" ht="18.600000000000001" customHeight="1"/>
    <row r="478" ht="18.600000000000001" customHeight="1"/>
    <row r="479" ht="78" customHeight="1"/>
    <row r="480" ht="18.600000000000001" customHeight="1"/>
    <row r="481" ht="18.600000000000001" customHeight="1"/>
    <row r="482" ht="18.600000000000001" customHeight="1"/>
    <row r="483" ht="38.1" customHeight="1"/>
    <row r="484" ht="113.45" customHeight="1"/>
    <row r="485" ht="18.600000000000001" customHeight="1"/>
    <row r="486" ht="18.600000000000001" customHeight="1"/>
    <row r="487" ht="18.600000000000001" customHeight="1"/>
    <row r="488" ht="18.600000000000001" customHeight="1"/>
    <row r="489" ht="73.5"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5" ht="18.600000000000001" customHeight="1"/>
    <row r="526" ht="18.600000000000001" customHeight="1"/>
    <row r="527" ht="18.600000000000001" customHeight="1"/>
    <row r="528" ht="18.600000000000001" customHeight="1"/>
    <row r="530" ht="18.600000000000001" customHeight="1"/>
    <row r="534" ht="18.600000000000001" customHeight="1"/>
    <row r="536" ht="18.95" customHeight="1"/>
    <row r="537" ht="282" customHeight="1"/>
    <row r="539" ht="18.600000000000001" customHeight="1"/>
    <row r="540" ht="18.600000000000001" customHeight="1"/>
    <row r="541" ht="18.600000000000001" customHeight="1"/>
    <row r="542" ht="18.600000000000001" customHeight="1"/>
    <row r="543" ht="36" customHeight="1"/>
    <row r="548" ht="18.600000000000001" customHeight="1"/>
    <row r="549" ht="63.95" customHeight="1"/>
    <row r="550" ht="18.600000000000001" customHeight="1"/>
    <row r="551" ht="18.600000000000001" customHeight="1"/>
    <row r="553" ht="42.6" customHeight="1"/>
    <row r="561" ht="18.600000000000001" customHeight="1"/>
    <row r="567" ht="60.6" customHeight="1"/>
    <row r="574" ht="41.1" customHeight="1"/>
    <row r="580" ht="42.95" customHeight="1"/>
    <row r="587" ht="27" customHeight="1"/>
    <row r="592" ht="39.6" customHeight="1"/>
    <row r="606" ht="29.45" customHeight="1"/>
    <row r="607" ht="26.45" customHeight="1"/>
    <row r="609" ht="18.95" customHeight="1"/>
    <row r="612" ht="12.6" customHeight="1"/>
    <row r="616" ht="14.45" customHeight="1"/>
    <row r="619" ht="87.95" customHeight="1"/>
    <row r="624" ht="84.6" customHeight="1"/>
    <row r="625" ht="18.600000000000001" customHeight="1"/>
    <row r="626" ht="18.95" customHeight="1"/>
    <row r="627" ht="18.600000000000001" customHeight="1"/>
    <row r="628" ht="18.600000000000001" customHeight="1"/>
    <row r="629" ht="18.600000000000001" customHeight="1"/>
    <row r="631" ht="18.600000000000001" customHeight="1"/>
    <row r="632" ht="18.600000000000001" customHeight="1"/>
    <row r="634" ht="18.600000000000001" customHeight="1"/>
    <row r="635" ht="18.600000000000001" customHeight="1"/>
    <row r="636" ht="21" customHeight="1"/>
    <row r="637" ht="15.95" customHeight="1"/>
    <row r="638" ht="18.600000000000001" customHeight="1"/>
    <row r="640" ht="18.600000000000001" customHeight="1"/>
    <row r="644" ht="15.95" customHeight="1"/>
    <row r="645" ht="18.600000000000001" customHeight="1"/>
    <row r="647" ht="18.600000000000001" customHeight="1"/>
    <row r="648" ht="18.600000000000001" customHeight="1"/>
    <row r="649" ht="18.600000000000001" customHeight="1"/>
    <row r="650" ht="18.600000000000001" customHeight="1"/>
    <row r="651" ht="14.45" customHeight="1"/>
    <row r="655" ht="14.45" customHeight="1"/>
    <row r="656" ht="14.45" customHeight="1"/>
    <row r="657" ht="14.45" customHeight="1"/>
  </sheetData>
  <mergeCells count="5">
    <mergeCell ref="C5:M5"/>
    <mergeCell ref="C7:M7"/>
    <mergeCell ref="C10:M10"/>
    <mergeCell ref="C11:M12"/>
    <mergeCell ref="C8:M8"/>
  </mergeCells>
  <hyperlinks>
    <hyperlink ref="A4" location="'ÍNDICE REMISSIVO'!A1" display="Índice" xr:uid="{00000000-0004-0000-2A00-000000000000}"/>
    <hyperlink ref="L1" location="GRI!A1" display="GRI" xr:uid="{00000000-0004-0000-2A00-000001000000}"/>
    <hyperlink ref="M1" location="SASB!A1" display="SASB" xr:uid="{00000000-0004-0000-2A00-000002000000}"/>
    <hyperlink ref="K1" location="SOCIAL!A1" display="Social " xr:uid="{00000000-0004-0000-2A00-000003000000}"/>
    <hyperlink ref="F1" location="ÍNDICE!A1" display="Índice" xr:uid="{00000000-0004-0000-2A00-000004000000}"/>
    <hyperlink ref="G1" location="'TEMAS MATERIAIS'!A1" display="Temas materiais" xr:uid="{00000000-0004-0000-2A00-000005000000}"/>
    <hyperlink ref="H1" location="AMBIENTAL!A1" display="Ambiental" xr:uid="{00000000-0004-0000-2A00-000006000000}"/>
    <hyperlink ref="I1" location="ECONÔMICO!A1" display="Econômico " xr:uid="{00000000-0004-0000-2A00-000007000000}"/>
    <hyperlink ref="J1" location="GOVERNANÇA!A1" display="Governança " xr:uid="{00000000-0004-0000-2A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0070C0"/>
  </sheetPr>
  <dimension ref="A1:S657"/>
  <sheetViews>
    <sheetView showGridLines="0" topLeftCell="A8" zoomScale="80" zoomScaleNormal="80" workbookViewId="0">
      <selection activeCell="D18" sqref="D18"/>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row>
    <row r="2" spans="1:19" ht="18.600000000000001">
      <c r="A2" s="3"/>
      <c r="B2" s="3"/>
      <c r="C2" s="3"/>
      <c r="D2" s="3"/>
      <c r="E2" s="3"/>
      <c r="F2" s="15"/>
      <c r="G2" s="15"/>
      <c r="H2" s="15"/>
      <c r="I2" s="15"/>
      <c r="J2" s="15"/>
      <c r="K2" s="15"/>
      <c r="L2" s="15"/>
      <c r="M2" s="15"/>
    </row>
    <row r="3" spans="1:19" ht="28.5">
      <c r="A3" s="3"/>
      <c r="C3" s="530" t="s">
        <v>1452</v>
      </c>
      <c r="S3" s="21"/>
    </row>
    <row r="4" spans="1:19" ht="21">
      <c r="A4" s="5" t="s">
        <v>9</v>
      </c>
      <c r="B4" s="6">
        <v>3</v>
      </c>
      <c r="C4" s="4"/>
    </row>
    <row r="5" spans="1:19" ht="20.25" customHeight="1">
      <c r="A5" s="5"/>
      <c r="B5" s="6"/>
      <c r="C5" s="811" t="s">
        <v>1453</v>
      </c>
      <c r="D5" s="811"/>
      <c r="E5" s="811"/>
      <c r="F5" s="811"/>
      <c r="G5" s="811"/>
      <c r="H5" s="811"/>
      <c r="I5" s="811"/>
      <c r="J5" s="811"/>
      <c r="K5" s="811"/>
      <c r="L5" s="811"/>
      <c r="M5" s="811"/>
    </row>
    <row r="6" spans="1:19" ht="18.600000000000001">
      <c r="A6" s="5"/>
      <c r="B6" s="6"/>
      <c r="C6" s="121"/>
    </row>
    <row r="7" spans="1:19" ht="18.75" customHeight="1" thickBot="1">
      <c r="A7" s="5"/>
      <c r="B7" s="6"/>
      <c r="C7" s="645" t="s">
        <v>1454</v>
      </c>
      <c r="D7" s="645"/>
      <c r="E7" s="645"/>
      <c r="F7" s="645"/>
      <c r="G7" s="645"/>
      <c r="H7" s="645"/>
      <c r="I7" s="645"/>
      <c r="J7" s="645"/>
      <c r="K7" s="645"/>
      <c r="L7" s="645"/>
      <c r="M7" s="645"/>
    </row>
    <row r="8" spans="1:19" s="493" customFormat="1" ht="288.75" customHeight="1">
      <c r="C8" s="635" t="s">
        <v>1455</v>
      </c>
      <c r="D8" s="635"/>
      <c r="E8" s="635"/>
      <c r="F8" s="635"/>
      <c r="G8" s="635"/>
      <c r="H8" s="635"/>
      <c r="I8" s="635"/>
      <c r="J8" s="635"/>
      <c r="K8" s="635"/>
      <c r="L8" s="635"/>
      <c r="M8" s="635"/>
    </row>
    <row r="9" spans="1:19" ht="18.600000000000001">
      <c r="C9" s="150"/>
      <c r="D9" s="150"/>
      <c r="E9" s="150"/>
      <c r="F9" s="150"/>
      <c r="G9" s="150"/>
      <c r="H9" s="150"/>
      <c r="I9" s="150"/>
      <c r="J9" s="150"/>
      <c r="K9" s="150"/>
      <c r="L9" s="150"/>
      <c r="M9" s="150"/>
    </row>
    <row r="10" spans="1:19" ht="20.25" customHeight="1">
      <c r="C10" s="811" t="s">
        <v>1456</v>
      </c>
      <c r="D10" s="811"/>
      <c r="E10" s="811"/>
      <c r="F10" s="811"/>
      <c r="G10" s="811"/>
      <c r="H10" s="811"/>
      <c r="I10" s="811"/>
      <c r="J10" s="811"/>
      <c r="K10" s="811"/>
      <c r="L10" s="811"/>
      <c r="M10" s="811"/>
    </row>
    <row r="12" spans="1:19" ht="34.5" customHeight="1" thickBot="1">
      <c r="C12" s="645" t="s">
        <v>1457</v>
      </c>
      <c r="D12" s="645"/>
      <c r="E12" s="645"/>
      <c r="F12" s="645"/>
      <c r="G12" s="645"/>
      <c r="H12" s="645"/>
      <c r="I12" s="645"/>
      <c r="J12" s="645"/>
      <c r="K12" s="645"/>
      <c r="L12" s="645"/>
      <c r="M12" s="645"/>
    </row>
    <row r="13" spans="1:19" ht="20.25" customHeight="1">
      <c r="C13" s="646" t="s">
        <v>1458</v>
      </c>
      <c r="D13" s="646"/>
      <c r="E13" s="646"/>
      <c r="F13" s="646"/>
      <c r="G13" s="646"/>
      <c r="H13" s="646"/>
      <c r="I13" s="646"/>
      <c r="J13" s="646"/>
      <c r="K13" s="646"/>
      <c r="L13" s="646"/>
      <c r="M13" s="646"/>
      <c r="N13" s="206"/>
      <c r="O13" s="206"/>
      <c r="P13" s="206"/>
    </row>
    <row r="14" spans="1:19" ht="18.600000000000001" customHeight="1"/>
    <row r="15" spans="1:19" ht="18.600000000000001" customHeight="1" thickBot="1">
      <c r="C15" s="645" t="s">
        <v>1459</v>
      </c>
      <c r="D15" s="645"/>
      <c r="E15" s="645"/>
      <c r="F15" s="645"/>
      <c r="G15" s="645"/>
      <c r="H15" s="645"/>
      <c r="I15" s="645"/>
      <c r="J15" s="645"/>
      <c r="K15" s="645"/>
      <c r="L15" s="645"/>
      <c r="M15" s="645"/>
    </row>
    <row r="16" spans="1:19" ht="21.75" customHeight="1">
      <c r="C16" s="646" t="s">
        <v>1458</v>
      </c>
      <c r="D16" s="646"/>
      <c r="E16" s="646"/>
      <c r="F16" s="646"/>
      <c r="G16" s="646"/>
      <c r="H16" s="646"/>
      <c r="I16" s="646"/>
      <c r="J16" s="646"/>
      <c r="K16" s="646"/>
      <c r="L16" s="646"/>
      <c r="M16" s="646"/>
    </row>
    <row r="17" spans="3:3" ht="18.600000000000001" customHeight="1"/>
    <row r="18" spans="3:3" ht="18.600000000000001" customHeight="1">
      <c r="C18" s="123"/>
    </row>
    <row r="19" spans="3:3" ht="18.600000000000001" customHeight="1"/>
    <row r="20" spans="3:3" ht="18.600000000000001" customHeight="1"/>
    <row r="21" spans="3:3" ht="18.600000000000001" customHeight="1"/>
    <row r="22" spans="3:3" ht="18.600000000000001" customHeight="1"/>
    <row r="23" spans="3:3" ht="18.600000000000001" customHeight="1"/>
    <row r="24" spans="3:3" ht="18.600000000000001" customHeight="1"/>
    <row r="25" spans="3:3" ht="18.600000000000001" customHeight="1"/>
    <row r="26" spans="3:3" ht="18.600000000000001" customHeight="1"/>
    <row r="27" spans="3:3" ht="18.600000000000001" customHeight="1"/>
    <row r="28" spans="3:3" ht="18.600000000000001" customHeight="1"/>
    <row r="29" spans="3:3" ht="18.600000000000001" customHeight="1"/>
    <row r="30" spans="3:3" ht="18.600000000000001" customHeight="1"/>
    <row r="31" spans="3:3" ht="18.600000000000001" customHeight="1"/>
    <row r="32" spans="3:3"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73.5"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41.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39"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9" ht="18.600000000000001" customHeight="1"/>
    <row r="440" ht="18.600000000000001" customHeight="1"/>
    <row r="441" ht="39" customHeight="1"/>
    <row r="442" ht="18.600000000000001" customHeight="1"/>
    <row r="443" ht="87" customHeight="1"/>
    <row r="444" ht="18.600000000000001" customHeight="1"/>
    <row r="445" ht="41.45" customHeight="1"/>
    <row r="446" ht="27" customHeight="1"/>
    <row r="450" ht="54.95" customHeight="1"/>
    <row r="466" ht="18.600000000000001" customHeight="1"/>
    <row r="467" ht="37.5" customHeight="1"/>
    <row r="468" ht="18.600000000000001" customHeight="1"/>
    <row r="469" ht="18.600000000000001" customHeight="1"/>
    <row r="470" ht="18.600000000000001" customHeight="1"/>
    <row r="471" ht="51.6" customHeight="1"/>
    <row r="472" ht="18.600000000000001" customHeight="1"/>
    <row r="473" ht="18.600000000000001" customHeight="1"/>
    <row r="474" ht="18.600000000000001" customHeight="1"/>
    <row r="475" ht="81" customHeight="1"/>
    <row r="476" ht="18.600000000000001" customHeight="1"/>
    <row r="477" ht="18.600000000000001" customHeight="1"/>
    <row r="478" ht="18.600000000000001" customHeight="1"/>
    <row r="479" ht="78" customHeight="1"/>
    <row r="480" ht="18.600000000000001" customHeight="1"/>
    <row r="481" ht="18.600000000000001" customHeight="1"/>
    <row r="482" ht="18.600000000000001" customHeight="1"/>
    <row r="483" ht="38.1" customHeight="1"/>
    <row r="484" ht="113.45" customHeight="1"/>
    <row r="485" ht="18.600000000000001" customHeight="1"/>
    <row r="486" ht="18.600000000000001" customHeight="1"/>
    <row r="487" ht="18.600000000000001" customHeight="1"/>
    <row r="488" ht="18.600000000000001" customHeight="1"/>
    <row r="489" ht="73.5"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5" ht="18.600000000000001" customHeight="1"/>
    <row r="526" ht="18.600000000000001" customHeight="1"/>
    <row r="527" ht="18.600000000000001" customHeight="1"/>
    <row r="528" ht="18.600000000000001" customHeight="1"/>
    <row r="530" ht="18.600000000000001" customHeight="1"/>
    <row r="534" ht="18.600000000000001" customHeight="1"/>
    <row r="536" ht="18.95" customHeight="1"/>
    <row r="537" ht="282" customHeight="1"/>
    <row r="539" ht="18.600000000000001" customHeight="1"/>
    <row r="540" ht="18.600000000000001" customHeight="1"/>
    <row r="541" ht="18.600000000000001" customHeight="1"/>
    <row r="542" ht="18.600000000000001" customHeight="1"/>
    <row r="543" ht="36" customHeight="1"/>
    <row r="548" ht="18.600000000000001" customHeight="1"/>
    <row r="549" ht="63.95" customHeight="1"/>
    <row r="550" ht="18.600000000000001" customHeight="1"/>
    <row r="551" ht="18.600000000000001" customHeight="1"/>
    <row r="553" ht="42.6" customHeight="1"/>
    <row r="561" ht="18.600000000000001" customHeight="1"/>
    <row r="567" ht="60.6" customHeight="1"/>
    <row r="574" ht="41.1" customHeight="1"/>
    <row r="580" ht="42.95" customHeight="1"/>
    <row r="587" ht="27" customHeight="1"/>
    <row r="592" ht="39.6" customHeight="1"/>
    <row r="606" ht="29.45" customHeight="1"/>
    <row r="607" ht="26.45" customHeight="1"/>
    <row r="609" ht="18.95" customHeight="1"/>
    <row r="612" ht="12.6" customHeight="1"/>
    <row r="616" ht="14.45" customHeight="1"/>
    <row r="619" ht="87.95" customHeight="1"/>
    <row r="624" ht="84.6" customHeight="1"/>
    <row r="625" ht="18.600000000000001" customHeight="1"/>
    <row r="626" ht="18.95" customHeight="1"/>
    <row r="627" ht="18.600000000000001" customHeight="1"/>
    <row r="628" ht="18.600000000000001" customHeight="1"/>
    <row r="629" ht="18.600000000000001" customHeight="1"/>
    <row r="631" ht="18.600000000000001" customHeight="1"/>
    <row r="632" ht="18.600000000000001" customHeight="1"/>
    <row r="634" ht="18.600000000000001" customHeight="1"/>
    <row r="635" ht="18.600000000000001" customHeight="1"/>
    <row r="636" ht="21" customHeight="1"/>
    <row r="637" ht="15.95" customHeight="1"/>
    <row r="638" ht="18.600000000000001" customHeight="1"/>
    <row r="640" ht="18.600000000000001" customHeight="1"/>
    <row r="644" ht="15.95" customHeight="1"/>
    <row r="645" ht="18.600000000000001" customHeight="1"/>
    <row r="647" ht="18.600000000000001" customHeight="1"/>
    <row r="648" ht="18.600000000000001" customHeight="1"/>
    <row r="649" ht="18.600000000000001" customHeight="1"/>
    <row r="650" ht="18.600000000000001" customHeight="1"/>
    <row r="651" ht="14.45" customHeight="1"/>
    <row r="655" ht="14.45" customHeight="1"/>
    <row r="656" ht="14.45" customHeight="1"/>
    <row r="657" ht="14.45" customHeight="1"/>
  </sheetData>
  <mergeCells count="8">
    <mergeCell ref="C15:M15"/>
    <mergeCell ref="C16:M16"/>
    <mergeCell ref="C5:M5"/>
    <mergeCell ref="C7:M7"/>
    <mergeCell ref="C12:M12"/>
    <mergeCell ref="C8:M8"/>
    <mergeCell ref="C10:M10"/>
    <mergeCell ref="C13:M13"/>
  </mergeCells>
  <hyperlinks>
    <hyperlink ref="A4" location="'ÍNDICE REMISSIVO'!A1" display="Índice" xr:uid="{00000000-0004-0000-2B00-000000000000}"/>
    <hyperlink ref="L1" location="GRI!A1" display="GRI" xr:uid="{00000000-0004-0000-2B00-000001000000}"/>
    <hyperlink ref="M1" location="SASB!A1" display="SASB" xr:uid="{00000000-0004-0000-2B00-000002000000}"/>
    <hyperlink ref="K1" location="SOCIAL!A1" display="Social " xr:uid="{00000000-0004-0000-2B00-000003000000}"/>
    <hyperlink ref="F1" location="ÍNDICE!A1" display="Índice" xr:uid="{00000000-0004-0000-2B00-000004000000}"/>
    <hyperlink ref="G1" location="'TEMAS MATERIAIS'!A1" display="Temas materiais" xr:uid="{00000000-0004-0000-2B00-000005000000}"/>
    <hyperlink ref="H1" location="AMBIENTAL!A1" display="Ambiental" xr:uid="{00000000-0004-0000-2B00-000006000000}"/>
    <hyperlink ref="I1" location="ECONÔMICO!A1" display="Econômico " xr:uid="{00000000-0004-0000-2B00-000007000000}"/>
    <hyperlink ref="J1" location="GOVERNANÇA!A1" display="Governança " xr:uid="{00000000-0004-0000-2B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0070C0"/>
  </sheetPr>
  <dimension ref="A1:S655"/>
  <sheetViews>
    <sheetView showGridLines="0" zoomScale="80" zoomScaleNormal="80" workbookViewId="0">
      <selection activeCell="C16" sqref="C16"/>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row>
    <row r="2" spans="1:19" ht="18.600000000000001">
      <c r="A2" s="3"/>
      <c r="B2" s="3"/>
      <c r="C2" s="3"/>
      <c r="D2" s="3"/>
      <c r="E2" s="3"/>
      <c r="F2" s="15"/>
      <c r="G2" s="15"/>
      <c r="H2" s="15"/>
      <c r="I2" s="15"/>
      <c r="J2" s="15"/>
      <c r="K2" s="15"/>
      <c r="L2" s="15"/>
      <c r="M2" s="15"/>
    </row>
    <row r="3" spans="1:19" ht="28.5">
      <c r="A3" s="3"/>
      <c r="C3" s="530" t="s">
        <v>1460</v>
      </c>
      <c r="S3" s="21"/>
    </row>
    <row r="4" spans="1:19" ht="21">
      <c r="A4" s="5" t="s">
        <v>9</v>
      </c>
      <c r="B4" s="6">
        <v>3</v>
      </c>
      <c r="C4" s="4"/>
    </row>
    <row r="5" spans="1:19" ht="20.25" customHeight="1">
      <c r="A5" s="5"/>
      <c r="B5" s="6"/>
      <c r="C5" s="811" t="s">
        <v>1461</v>
      </c>
      <c r="D5" s="811"/>
      <c r="E5" s="811"/>
      <c r="F5" s="811"/>
      <c r="G5" s="811"/>
      <c r="H5" s="811"/>
      <c r="I5" s="811"/>
      <c r="J5" s="811"/>
      <c r="K5" s="811"/>
      <c r="L5" s="811"/>
      <c r="M5" s="811"/>
    </row>
    <row r="6" spans="1:19" ht="18.600000000000001">
      <c r="A6" s="5"/>
      <c r="B6" s="6"/>
      <c r="C6" s="121"/>
    </row>
    <row r="7" spans="1:19" ht="118.5" customHeight="1" thickBot="1">
      <c r="A7" s="5"/>
      <c r="B7" s="6"/>
      <c r="C7" s="636" t="s">
        <v>1462</v>
      </c>
      <c r="D7" s="636"/>
      <c r="E7" s="636"/>
      <c r="F7" s="636"/>
      <c r="G7" s="636"/>
      <c r="H7" s="636"/>
      <c r="I7" s="636"/>
      <c r="J7" s="636"/>
      <c r="K7" s="636"/>
      <c r="L7" s="636"/>
      <c r="M7" s="636"/>
    </row>
    <row r="8" spans="1:19" ht="272.25" customHeight="1">
      <c r="C8" s="822" t="s">
        <v>1463</v>
      </c>
      <c r="D8" s="635"/>
      <c r="E8" s="635"/>
      <c r="F8" s="635"/>
      <c r="G8" s="635"/>
      <c r="H8" s="635"/>
      <c r="I8" s="635"/>
      <c r="J8" s="635"/>
      <c r="K8" s="635"/>
      <c r="L8" s="635"/>
      <c r="M8" s="635"/>
    </row>
    <row r="9" spans="1:19" ht="32.25" customHeight="1">
      <c r="C9" s="769" t="s">
        <v>1464</v>
      </c>
      <c r="D9" s="769"/>
      <c r="E9" s="769"/>
      <c r="F9" s="769"/>
      <c r="G9" s="769"/>
      <c r="H9" s="769"/>
      <c r="I9" s="769"/>
      <c r="J9" s="769"/>
      <c r="K9" s="769"/>
      <c r="L9" s="769"/>
      <c r="M9" s="769"/>
    </row>
    <row r="10" spans="1:19" ht="28.5" customHeight="1">
      <c r="C10" s="821" t="s">
        <v>1465</v>
      </c>
      <c r="D10" s="821"/>
      <c r="E10" s="821"/>
      <c r="F10" s="821"/>
      <c r="G10" s="821"/>
      <c r="H10" s="821"/>
      <c r="I10" s="821"/>
      <c r="J10" s="821"/>
      <c r="K10" s="821"/>
      <c r="L10" s="821"/>
      <c r="M10" s="821"/>
    </row>
    <row r="11" spans="1:19" ht="14.25" customHeight="1">
      <c r="C11" s="150"/>
      <c r="D11" s="150"/>
      <c r="E11" s="150"/>
      <c r="F11" s="150"/>
      <c r="G11" s="150"/>
      <c r="H11" s="150"/>
      <c r="I11" s="150"/>
      <c r="J11" s="150"/>
      <c r="K11" s="150"/>
      <c r="L11" s="150"/>
      <c r="M11" s="150"/>
    </row>
    <row r="12" spans="1:19" ht="20.25" customHeight="1">
      <c r="C12" s="811" t="s">
        <v>1466</v>
      </c>
      <c r="D12" s="811"/>
      <c r="E12" s="811"/>
      <c r="F12" s="811"/>
      <c r="G12" s="811"/>
      <c r="H12" s="811"/>
      <c r="I12" s="811"/>
      <c r="J12" s="811"/>
      <c r="K12" s="811"/>
      <c r="L12" s="811"/>
      <c r="M12" s="811"/>
    </row>
    <row r="14" spans="1:19" ht="77.25" customHeight="1" thickBot="1">
      <c r="C14" s="645" t="s">
        <v>1467</v>
      </c>
      <c r="D14" s="645"/>
      <c r="E14" s="645"/>
      <c r="F14" s="645"/>
      <c r="G14" s="645"/>
      <c r="H14" s="645"/>
      <c r="I14" s="645"/>
      <c r="J14" s="645"/>
      <c r="K14" s="645"/>
      <c r="L14" s="645"/>
      <c r="M14" s="645"/>
    </row>
    <row r="15" spans="1:19" ht="46.5" customHeight="1">
      <c r="C15" s="641" t="s">
        <v>1468</v>
      </c>
      <c r="D15" s="641"/>
      <c r="E15" s="641"/>
      <c r="F15" s="641"/>
      <c r="G15" s="641"/>
      <c r="H15" s="641"/>
      <c r="I15" s="641"/>
      <c r="J15" s="641"/>
      <c r="K15" s="641"/>
      <c r="L15" s="641"/>
      <c r="M15" s="641"/>
      <c r="N15" s="206"/>
      <c r="O15" s="206"/>
      <c r="P15" s="206"/>
    </row>
    <row r="16" spans="1:19" ht="18.600000000000001" customHeight="1">
      <c r="C16" s="272"/>
      <c r="D16" s="272"/>
      <c r="E16" s="272"/>
      <c r="F16" s="272"/>
      <c r="G16" s="272"/>
      <c r="H16" s="272"/>
      <c r="I16" s="272"/>
      <c r="J16" s="272"/>
      <c r="K16" s="272"/>
      <c r="L16" s="272"/>
      <c r="M16" s="272"/>
    </row>
    <row r="17" spans="3:14" ht="18.600000000000001" customHeight="1" thickBot="1">
      <c r="C17" s="815" t="s">
        <v>1469</v>
      </c>
      <c r="D17" s="815"/>
      <c r="E17" s="815"/>
      <c r="F17" s="815"/>
      <c r="G17" s="815"/>
      <c r="H17" s="815"/>
      <c r="I17" s="815"/>
      <c r="J17" s="815"/>
      <c r="K17" s="815"/>
      <c r="L17" s="815"/>
      <c r="M17" s="815"/>
    </row>
    <row r="18" spans="3:14" ht="45" customHeight="1">
      <c r="C18" s="641" t="s">
        <v>1468</v>
      </c>
      <c r="D18" s="641"/>
      <c r="E18" s="641"/>
      <c r="F18" s="641"/>
      <c r="G18" s="641"/>
      <c r="H18" s="641"/>
      <c r="I18" s="641"/>
      <c r="J18" s="641"/>
      <c r="K18" s="641"/>
      <c r="L18" s="641"/>
      <c r="M18" s="641"/>
    </row>
    <row r="19" spans="3:14" ht="18.600000000000001" customHeight="1"/>
    <row r="20" spans="3:14" ht="18.600000000000001" customHeight="1">
      <c r="C20" s="811" t="s">
        <v>1470</v>
      </c>
      <c r="D20" s="811"/>
      <c r="E20" s="811"/>
      <c r="F20" s="811"/>
      <c r="G20" s="811"/>
      <c r="H20" s="811"/>
      <c r="I20" s="811"/>
      <c r="J20" s="811"/>
      <c r="K20" s="811"/>
      <c r="L20" s="811"/>
      <c r="M20" s="811"/>
    </row>
    <row r="21" spans="3:14" ht="18.600000000000001" customHeight="1"/>
    <row r="22" spans="3:14" ht="96.75" customHeight="1" thickBot="1">
      <c r="C22" s="645" t="s">
        <v>1471</v>
      </c>
      <c r="D22" s="645"/>
      <c r="E22" s="645"/>
      <c r="F22" s="645"/>
      <c r="G22" s="645"/>
      <c r="H22" s="645"/>
      <c r="I22" s="645"/>
      <c r="J22" s="645"/>
      <c r="K22" s="645"/>
      <c r="L22" s="645"/>
      <c r="M22" s="645"/>
    </row>
    <row r="23" spans="3:14" ht="74.25" customHeight="1">
      <c r="C23" s="646" t="s">
        <v>598</v>
      </c>
      <c r="D23" s="646"/>
      <c r="E23" s="646"/>
      <c r="F23" s="646"/>
      <c r="G23" s="646"/>
      <c r="H23" s="646"/>
      <c r="I23" s="646"/>
      <c r="J23" s="646"/>
      <c r="K23" s="646"/>
      <c r="L23" s="646"/>
      <c r="M23" s="646"/>
      <c r="N23" s="646"/>
    </row>
    <row r="24" spans="3:14" ht="18.600000000000001" customHeight="1"/>
    <row r="25" spans="3:14" ht="18.600000000000001" customHeight="1" thickBot="1">
      <c r="C25" s="645" t="s">
        <v>1472</v>
      </c>
      <c r="D25" s="645"/>
      <c r="E25" s="645"/>
      <c r="F25" s="645"/>
      <c r="G25" s="645"/>
      <c r="H25" s="645"/>
      <c r="I25" s="645"/>
      <c r="J25" s="645"/>
      <c r="K25" s="645"/>
      <c r="L25" s="645"/>
      <c r="M25" s="645"/>
    </row>
    <row r="26" spans="3:14" ht="79.5" customHeight="1">
      <c r="C26" s="646" t="s">
        <v>598</v>
      </c>
      <c r="D26" s="646"/>
      <c r="E26" s="646"/>
      <c r="F26" s="646"/>
      <c r="G26" s="646"/>
      <c r="H26" s="646"/>
      <c r="I26" s="646"/>
      <c r="J26" s="646"/>
      <c r="K26" s="646"/>
      <c r="L26" s="646"/>
      <c r="M26" s="646"/>
      <c r="N26" s="646"/>
    </row>
    <row r="27" spans="3:14" ht="18.600000000000001" customHeight="1"/>
    <row r="28" spans="3:14" ht="18.600000000000001" customHeight="1"/>
    <row r="29" spans="3:14" ht="18.600000000000001" customHeight="1"/>
    <row r="30" spans="3:14" ht="18.600000000000001" customHeight="1"/>
    <row r="31" spans="3:14" ht="18.600000000000001" customHeight="1"/>
    <row r="32" spans="3:14"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73.5"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41.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39"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7" ht="18.600000000000001" customHeight="1"/>
    <row r="438" ht="18.600000000000001" customHeight="1"/>
    <row r="439" ht="39" customHeight="1"/>
    <row r="440" ht="18.600000000000001" customHeight="1"/>
    <row r="441" ht="87" customHeight="1"/>
    <row r="442" ht="18.600000000000001" customHeight="1"/>
    <row r="443" ht="41.45" customHeight="1"/>
    <row r="444" ht="27" customHeight="1"/>
    <row r="448" ht="54.95" customHeight="1"/>
    <row r="464" ht="18.600000000000001" customHeight="1"/>
    <row r="465" ht="37.5" customHeight="1"/>
    <row r="466" ht="18.600000000000001" customHeight="1"/>
    <row r="467" ht="18.600000000000001" customHeight="1"/>
    <row r="468" ht="18.600000000000001" customHeight="1"/>
    <row r="469" ht="51.6" customHeight="1"/>
    <row r="470" ht="18.600000000000001" customHeight="1"/>
    <row r="471" ht="18.600000000000001" customHeight="1"/>
    <row r="472" ht="18.600000000000001" customHeight="1"/>
    <row r="473" ht="81" customHeight="1"/>
    <row r="474" ht="18.600000000000001" customHeight="1"/>
    <row r="475" ht="18.600000000000001" customHeight="1"/>
    <row r="476" ht="18.600000000000001" customHeight="1"/>
    <row r="477" ht="78" customHeight="1"/>
    <row r="478" ht="18.600000000000001" customHeight="1"/>
    <row r="479" ht="18.600000000000001" customHeight="1"/>
    <row r="480" ht="18.600000000000001" customHeight="1"/>
    <row r="481" ht="38.1" customHeight="1"/>
    <row r="482" ht="113.45" customHeight="1"/>
    <row r="483" ht="18.600000000000001" customHeight="1"/>
    <row r="484" ht="18.600000000000001" customHeight="1"/>
    <row r="485" ht="18.600000000000001" customHeight="1"/>
    <row r="486" ht="18.600000000000001" customHeight="1"/>
    <row r="487" ht="73.5" customHeight="1"/>
    <row r="488" ht="18.600000000000001" customHeight="1"/>
    <row r="489" ht="18.600000000000001"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3" ht="18.600000000000001" customHeight="1"/>
    <row r="524" ht="18.600000000000001" customHeight="1"/>
    <row r="525" ht="18.600000000000001" customHeight="1"/>
    <row r="526" ht="18.600000000000001" customHeight="1"/>
    <row r="528" ht="18.600000000000001" customHeight="1"/>
    <row r="532" ht="18.600000000000001" customHeight="1"/>
    <row r="534" ht="18.95" customHeight="1"/>
    <row r="535" ht="282" customHeight="1"/>
    <row r="537" ht="18.600000000000001" customHeight="1"/>
    <row r="538" ht="18.600000000000001" customHeight="1"/>
    <row r="539" ht="18.600000000000001" customHeight="1"/>
    <row r="540" ht="18.600000000000001" customHeight="1"/>
    <row r="541" ht="36" customHeight="1"/>
    <row r="546" ht="18.600000000000001" customHeight="1"/>
    <row r="547" ht="63.95" customHeight="1"/>
    <row r="548" ht="18.600000000000001" customHeight="1"/>
    <row r="549" ht="18.600000000000001" customHeight="1"/>
    <row r="551" ht="42.6" customHeight="1"/>
    <row r="559" ht="18.600000000000001" customHeight="1"/>
    <row r="565" ht="60.6" customHeight="1"/>
    <row r="572" ht="41.1" customHeight="1"/>
    <row r="578" ht="42.95" customHeight="1"/>
    <row r="585" ht="27" customHeight="1"/>
    <row r="590" ht="39.6" customHeight="1"/>
    <row r="604" ht="29.45" customHeight="1"/>
    <row r="605" ht="26.45" customHeight="1"/>
    <row r="607" ht="18.95" customHeight="1"/>
    <row r="610" ht="12.6" customHeight="1"/>
    <row r="614" ht="14.45" customHeight="1"/>
    <row r="617" ht="87.95" customHeight="1"/>
    <row r="622" ht="84.6" customHeight="1"/>
    <row r="623" ht="18.600000000000001" customHeight="1"/>
    <row r="624" ht="18.95" customHeight="1"/>
    <row r="625" ht="18.600000000000001" customHeight="1"/>
    <row r="626" ht="18.600000000000001" customHeight="1"/>
    <row r="627" ht="18.600000000000001" customHeight="1"/>
    <row r="629" ht="18.600000000000001" customHeight="1"/>
    <row r="630" ht="18.600000000000001" customHeight="1"/>
    <row r="632" ht="18.600000000000001" customHeight="1"/>
    <row r="633" ht="18.600000000000001" customHeight="1"/>
    <row r="634" ht="21" customHeight="1"/>
    <row r="635" ht="15.95" customHeight="1"/>
    <row r="636" ht="18.600000000000001" customHeight="1"/>
    <row r="638" ht="18.600000000000001" customHeight="1"/>
    <row r="642" ht="15.95" customHeight="1"/>
    <row r="643" ht="18.600000000000001" customHeight="1"/>
    <row r="645" ht="18.600000000000001" customHeight="1"/>
    <row r="646" ht="18.600000000000001" customHeight="1"/>
    <row r="647" ht="18.600000000000001" customHeight="1"/>
    <row r="648" ht="18.600000000000001" customHeight="1"/>
    <row r="649" ht="14.45" customHeight="1"/>
    <row r="653" ht="14.45" customHeight="1"/>
    <row r="654" ht="14.45" customHeight="1"/>
    <row r="655" ht="14.45" customHeight="1"/>
  </sheetData>
  <mergeCells count="15">
    <mergeCell ref="C17:M17"/>
    <mergeCell ref="C18:M18"/>
    <mergeCell ref="C9:M9"/>
    <mergeCell ref="C10:M10"/>
    <mergeCell ref="C5:M5"/>
    <mergeCell ref="C7:M7"/>
    <mergeCell ref="C8:M8"/>
    <mergeCell ref="C12:M12"/>
    <mergeCell ref="C14:M14"/>
    <mergeCell ref="C15:M15"/>
    <mergeCell ref="C20:M20"/>
    <mergeCell ref="C22:M22"/>
    <mergeCell ref="C25:M25"/>
    <mergeCell ref="C23:N23"/>
    <mergeCell ref="C26:N26"/>
  </mergeCells>
  <hyperlinks>
    <hyperlink ref="A4" location="'ÍNDICE REMISSIVO'!A1" display="Índice" xr:uid="{00000000-0004-0000-2C00-000000000000}"/>
    <hyperlink ref="L1" location="GRI!A1" display="GRI" xr:uid="{00000000-0004-0000-2C00-000001000000}"/>
    <hyperlink ref="M1" location="SASB!A1" display="SASB" xr:uid="{00000000-0004-0000-2C00-000002000000}"/>
    <hyperlink ref="K1" location="SOCIAL!A1" display="Social " xr:uid="{00000000-0004-0000-2C00-000003000000}"/>
    <hyperlink ref="F1" location="ÍNDICE!A1" display="Índice" xr:uid="{00000000-0004-0000-2C00-000004000000}"/>
    <hyperlink ref="G1" location="'TEMAS MATERIAIS'!A1" display="Temas materiais" xr:uid="{00000000-0004-0000-2C00-000005000000}"/>
    <hyperlink ref="H1" location="AMBIENTAL!A1" display="Ambiental" xr:uid="{00000000-0004-0000-2C00-000006000000}"/>
    <hyperlink ref="I1" location="ECONÔMICO!A1" display="Econômico " xr:uid="{00000000-0004-0000-2C00-000007000000}"/>
    <hyperlink ref="J1" location="GOVERNANÇA!A1" display="Governança " xr:uid="{00000000-0004-0000-2C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0070C0"/>
  </sheetPr>
  <dimension ref="A1:S657"/>
  <sheetViews>
    <sheetView showGridLines="0" topLeftCell="A3" zoomScale="80" zoomScaleNormal="80" workbookViewId="0">
      <selection activeCell="F6" sqref="F6"/>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row>
    <row r="2" spans="1:19" ht="18.600000000000001">
      <c r="A2" s="3"/>
      <c r="B2" s="3"/>
      <c r="C2" s="3"/>
      <c r="D2" s="3"/>
      <c r="E2" s="3"/>
      <c r="F2" s="15"/>
      <c r="G2" s="15"/>
      <c r="H2" s="15"/>
      <c r="I2" s="15"/>
      <c r="J2" s="15"/>
      <c r="K2" s="15"/>
      <c r="L2" s="15"/>
      <c r="M2" s="15"/>
    </row>
    <row r="3" spans="1:19" ht="28.5">
      <c r="A3" s="3"/>
      <c r="C3" s="530" t="s">
        <v>1473</v>
      </c>
      <c r="S3" s="21"/>
    </row>
    <row r="4" spans="1:19" ht="21">
      <c r="A4" s="5" t="s">
        <v>9</v>
      </c>
      <c r="B4" s="6">
        <v>3</v>
      </c>
      <c r="C4" s="4"/>
    </row>
    <row r="5" spans="1:19" ht="20.25" customHeight="1">
      <c r="A5" s="5"/>
      <c r="B5" s="6"/>
      <c r="C5" s="811" t="s">
        <v>1474</v>
      </c>
      <c r="D5" s="811"/>
      <c r="E5" s="811"/>
      <c r="F5" s="811"/>
      <c r="G5" s="811"/>
      <c r="H5" s="811"/>
      <c r="I5" s="811"/>
      <c r="J5" s="811"/>
      <c r="K5" s="811"/>
      <c r="L5" s="811"/>
      <c r="M5" s="811"/>
    </row>
    <row r="6" spans="1:19" ht="18.600000000000001">
      <c r="A6" s="5"/>
      <c r="B6" s="6"/>
      <c r="C6" s="121"/>
    </row>
    <row r="7" spans="1:19" ht="55.5" customHeight="1" thickBot="1">
      <c r="A7" s="5"/>
      <c r="B7" s="6"/>
      <c r="C7" s="645" t="s">
        <v>1475</v>
      </c>
      <c r="D7" s="645"/>
      <c r="E7" s="645"/>
      <c r="F7" s="645"/>
      <c r="G7" s="645"/>
      <c r="H7" s="645"/>
      <c r="I7" s="645"/>
      <c r="J7" s="645"/>
      <c r="K7" s="645"/>
      <c r="L7" s="645"/>
      <c r="M7" s="645"/>
    </row>
    <row r="8" spans="1:19" ht="24.75" customHeight="1">
      <c r="C8" s="56" t="s">
        <v>507</v>
      </c>
      <c r="D8" s="254"/>
      <c r="E8" s="254"/>
      <c r="F8" s="254"/>
      <c r="G8" s="254"/>
      <c r="H8" s="254"/>
      <c r="I8" s="254"/>
      <c r="J8" s="254"/>
      <c r="K8" s="254"/>
      <c r="L8" s="250"/>
      <c r="M8" s="250"/>
    </row>
    <row r="9" spans="1:19" ht="34.5" customHeight="1">
      <c r="C9" s="646" t="s">
        <v>1476</v>
      </c>
      <c r="D9" s="646"/>
      <c r="E9" s="646"/>
      <c r="F9" s="646"/>
      <c r="G9" s="646"/>
      <c r="H9" s="646"/>
      <c r="I9" s="646"/>
      <c r="J9" s="646"/>
      <c r="K9" s="646"/>
      <c r="L9" s="646"/>
      <c r="M9" s="646"/>
    </row>
    <row r="10" spans="1:19" ht="18.600000000000001" customHeight="1"/>
    <row r="11" spans="1:19" ht="21.75" customHeight="1">
      <c r="C11" s="769" t="s">
        <v>1477</v>
      </c>
      <c r="D11" s="769"/>
      <c r="E11" s="769"/>
      <c r="F11" s="769"/>
      <c r="G11" s="769"/>
      <c r="H11" s="769"/>
      <c r="I11" s="769"/>
      <c r="J11" s="769"/>
      <c r="K11" s="769"/>
      <c r="L11" s="769"/>
      <c r="M11" s="769"/>
      <c r="N11" s="7"/>
      <c r="O11" s="205"/>
      <c r="P11" s="205"/>
    </row>
    <row r="12" spans="1:19" ht="18.600000000000001" customHeight="1">
      <c r="C12" s="56" t="s">
        <v>507</v>
      </c>
      <c r="D12" s="254"/>
      <c r="E12" s="254"/>
      <c r="F12" s="254"/>
      <c r="G12" s="254"/>
      <c r="H12" s="254"/>
      <c r="I12" s="254"/>
      <c r="J12" s="254"/>
      <c r="K12" s="254"/>
      <c r="L12" s="250"/>
      <c r="M12" s="250"/>
      <c r="N12" s="206"/>
      <c r="O12" s="206"/>
      <c r="P12" s="206"/>
    </row>
    <row r="13" spans="1:19" ht="44.25" customHeight="1">
      <c r="C13" s="646" t="s">
        <v>1476</v>
      </c>
      <c r="D13" s="646"/>
      <c r="E13" s="646"/>
      <c r="F13" s="646"/>
      <c r="G13" s="646"/>
      <c r="H13" s="646"/>
      <c r="I13" s="646"/>
      <c r="J13" s="646"/>
      <c r="K13" s="646"/>
      <c r="L13" s="646"/>
      <c r="M13" s="646"/>
    </row>
    <row r="14" spans="1:19" ht="18.600000000000001" customHeight="1"/>
    <row r="15" spans="1:19" ht="18.600000000000001" customHeight="1" thickBot="1">
      <c r="C15" s="645" t="s">
        <v>1478</v>
      </c>
      <c r="D15" s="645"/>
      <c r="E15" s="645"/>
      <c r="F15" s="645"/>
      <c r="G15" s="645"/>
      <c r="H15" s="645"/>
      <c r="I15" s="645"/>
      <c r="J15" s="645"/>
      <c r="K15" s="645"/>
      <c r="L15" s="645"/>
      <c r="M15" s="645"/>
    </row>
    <row r="16" spans="1:19" ht="18.600000000000001" customHeight="1">
      <c r="C16" s="56" t="s">
        <v>507</v>
      </c>
      <c r="D16" s="254"/>
      <c r="E16" s="254"/>
      <c r="F16" s="254"/>
      <c r="G16" s="254"/>
      <c r="H16" s="254"/>
      <c r="I16" s="254"/>
      <c r="J16" s="254"/>
      <c r="K16" s="254"/>
      <c r="L16" s="250"/>
      <c r="M16" s="250"/>
    </row>
    <row r="17" spans="3:13" ht="49.5" customHeight="1">
      <c r="C17" s="646" t="s">
        <v>1476</v>
      </c>
      <c r="D17" s="646"/>
      <c r="E17" s="646"/>
      <c r="F17" s="646"/>
      <c r="G17" s="646"/>
      <c r="H17" s="646"/>
      <c r="I17" s="646"/>
      <c r="J17" s="646"/>
      <c r="K17" s="646"/>
      <c r="L17" s="646"/>
      <c r="M17" s="646"/>
    </row>
    <row r="18" spans="3:13" ht="18.600000000000001" customHeight="1"/>
    <row r="19" spans="3:13" ht="18.600000000000001" customHeight="1"/>
    <row r="20" spans="3:13" ht="18.600000000000001" customHeight="1"/>
    <row r="21" spans="3:13" ht="18.600000000000001" customHeight="1"/>
    <row r="22" spans="3:13" ht="18.600000000000001" customHeight="1"/>
    <row r="23" spans="3:13" ht="18.600000000000001" customHeight="1"/>
    <row r="24" spans="3:13" ht="18.600000000000001" customHeight="1"/>
    <row r="25" spans="3:13" ht="18.600000000000001" customHeight="1"/>
    <row r="26" spans="3:13" ht="18.600000000000001" customHeight="1"/>
    <row r="27" spans="3:13" ht="18.600000000000001" customHeight="1"/>
    <row r="28" spans="3:13" ht="18.600000000000001" customHeight="1"/>
    <row r="29" spans="3:13" ht="18.600000000000001" customHeight="1"/>
    <row r="30" spans="3:13" ht="18.600000000000001" customHeight="1"/>
    <row r="31" spans="3:13" ht="18.600000000000001" customHeight="1"/>
    <row r="32" spans="3:13"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73.5"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41.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39"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9" ht="18.600000000000001" customHeight="1"/>
    <row r="440" ht="18.600000000000001" customHeight="1"/>
    <row r="441" ht="39" customHeight="1"/>
    <row r="442" ht="18.600000000000001" customHeight="1"/>
    <row r="443" ht="87" customHeight="1"/>
    <row r="444" ht="18.600000000000001" customHeight="1"/>
    <row r="445" ht="41.45" customHeight="1"/>
    <row r="446" ht="27" customHeight="1"/>
    <row r="450" ht="54.95" customHeight="1"/>
    <row r="466" ht="18.600000000000001" customHeight="1"/>
    <row r="467" ht="37.5" customHeight="1"/>
    <row r="468" ht="18.600000000000001" customHeight="1"/>
    <row r="469" ht="18.600000000000001" customHeight="1"/>
    <row r="470" ht="18.600000000000001" customHeight="1"/>
    <row r="471" ht="51.6" customHeight="1"/>
    <row r="472" ht="18.600000000000001" customHeight="1"/>
    <row r="473" ht="18.600000000000001" customHeight="1"/>
    <row r="474" ht="18.600000000000001" customHeight="1"/>
    <row r="475" ht="81" customHeight="1"/>
    <row r="476" ht="18.600000000000001" customHeight="1"/>
    <row r="477" ht="18.600000000000001" customHeight="1"/>
    <row r="478" ht="18.600000000000001" customHeight="1"/>
    <row r="479" ht="78" customHeight="1"/>
    <row r="480" ht="18.600000000000001" customHeight="1"/>
    <row r="481" ht="18.600000000000001" customHeight="1"/>
    <row r="482" ht="18.600000000000001" customHeight="1"/>
    <row r="483" ht="38.1" customHeight="1"/>
    <row r="484" ht="113.45" customHeight="1"/>
    <row r="485" ht="18.600000000000001" customHeight="1"/>
    <row r="486" ht="18.600000000000001" customHeight="1"/>
    <row r="487" ht="18.600000000000001" customHeight="1"/>
    <row r="488" ht="18.600000000000001" customHeight="1"/>
    <row r="489" ht="73.5"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5" ht="18.600000000000001" customHeight="1"/>
    <row r="526" ht="18.600000000000001" customHeight="1"/>
    <row r="527" ht="18.600000000000001" customHeight="1"/>
    <row r="528" ht="18.600000000000001" customHeight="1"/>
    <row r="530" ht="18.600000000000001" customHeight="1"/>
    <row r="534" ht="18.600000000000001" customHeight="1"/>
    <row r="536" ht="18.95" customHeight="1"/>
    <row r="537" ht="282" customHeight="1"/>
    <row r="539" ht="18.600000000000001" customHeight="1"/>
    <row r="540" ht="18.600000000000001" customHeight="1"/>
    <row r="541" ht="18.600000000000001" customHeight="1"/>
    <row r="542" ht="18.600000000000001" customHeight="1"/>
    <row r="543" ht="36" customHeight="1"/>
    <row r="548" ht="18.600000000000001" customHeight="1"/>
    <row r="549" ht="63.95" customHeight="1"/>
    <row r="550" ht="18.600000000000001" customHeight="1"/>
    <row r="551" ht="18.600000000000001" customHeight="1"/>
    <row r="553" ht="42.6" customHeight="1"/>
    <row r="561" ht="18.600000000000001" customHeight="1"/>
    <row r="567" ht="60.6" customHeight="1"/>
    <row r="574" ht="41.1" customHeight="1"/>
    <row r="580" ht="42.95" customHeight="1"/>
    <row r="587" ht="27" customHeight="1"/>
    <row r="592" ht="39.6" customHeight="1"/>
    <row r="606" ht="29.45" customHeight="1"/>
    <row r="607" ht="26.45" customHeight="1"/>
    <row r="609" ht="18.95" customHeight="1"/>
    <row r="612" ht="12.6" customHeight="1"/>
    <row r="616" ht="14.45" customHeight="1"/>
    <row r="619" ht="87.95" customHeight="1"/>
    <row r="624" ht="84.6" customHeight="1"/>
    <row r="625" ht="18.600000000000001" customHeight="1"/>
    <row r="626" ht="18.95" customHeight="1"/>
    <row r="627" ht="18.600000000000001" customHeight="1"/>
    <row r="628" ht="18.600000000000001" customHeight="1"/>
    <row r="629" ht="18.600000000000001" customHeight="1"/>
    <row r="631" ht="18.600000000000001" customHeight="1"/>
    <row r="632" ht="18.600000000000001" customHeight="1"/>
    <row r="634" ht="18.600000000000001" customHeight="1"/>
    <row r="635" ht="18.600000000000001" customHeight="1"/>
    <row r="636" ht="21" customHeight="1"/>
    <row r="637" ht="15.95" customHeight="1"/>
    <row r="638" ht="18.600000000000001" customHeight="1"/>
    <row r="640" ht="18.600000000000001" customHeight="1"/>
    <row r="644" ht="15.95" customHeight="1"/>
    <row r="645" ht="18.600000000000001" customHeight="1"/>
    <row r="647" ht="18.600000000000001" customHeight="1"/>
    <row r="648" ht="18.600000000000001" customHeight="1"/>
    <row r="649" ht="18.600000000000001" customHeight="1"/>
    <row r="650" ht="18.600000000000001" customHeight="1"/>
    <row r="651" ht="14.45" customHeight="1"/>
    <row r="655" ht="14.45" customHeight="1"/>
    <row r="656" ht="14.45" customHeight="1"/>
    <row r="657" ht="14.45" customHeight="1"/>
  </sheetData>
  <mergeCells count="7">
    <mergeCell ref="C13:M13"/>
    <mergeCell ref="C15:M15"/>
    <mergeCell ref="C17:M17"/>
    <mergeCell ref="C5:M5"/>
    <mergeCell ref="C7:M7"/>
    <mergeCell ref="C9:M9"/>
    <mergeCell ref="C11:M11"/>
  </mergeCells>
  <hyperlinks>
    <hyperlink ref="A4" location="'ÍNDICE REMISSIVO'!A1" display="Índice" xr:uid="{00000000-0004-0000-2D00-000000000000}"/>
    <hyperlink ref="L1" location="GRI!A1" display="GRI" xr:uid="{00000000-0004-0000-2D00-000001000000}"/>
    <hyperlink ref="M1" location="SASB!A1" display="SASB" xr:uid="{00000000-0004-0000-2D00-000002000000}"/>
    <hyperlink ref="K1" location="SOCIAL!A1" display="Social " xr:uid="{00000000-0004-0000-2D00-000003000000}"/>
    <hyperlink ref="F1" location="ÍNDICE!A1" display="Índice" xr:uid="{00000000-0004-0000-2D00-000004000000}"/>
    <hyperlink ref="G1" location="'TEMAS MATERIAIS'!A1" display="Temas materiais" xr:uid="{00000000-0004-0000-2D00-000005000000}"/>
    <hyperlink ref="H1" location="AMBIENTAL!A1" display="Ambiental" xr:uid="{00000000-0004-0000-2D00-000006000000}"/>
    <hyperlink ref="I1" location="ECONÔMICO!A1" display="Econômico " xr:uid="{00000000-0004-0000-2D00-000007000000}"/>
    <hyperlink ref="J1" location="GOVERNANÇA!A1" display="Governança " xr:uid="{00000000-0004-0000-2D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0070C0"/>
  </sheetPr>
  <dimension ref="A1:X714"/>
  <sheetViews>
    <sheetView showGridLines="0" topLeftCell="A36" zoomScale="80" zoomScaleNormal="80" workbookViewId="0">
      <selection activeCell="P42" sqref="P42"/>
    </sheetView>
  </sheetViews>
  <sheetFormatPr defaultRowHeight="14.45"/>
  <cols>
    <col min="1" max="1" width="2.85546875" customWidth="1"/>
    <col min="2" max="2" width="7.85546875" customWidth="1"/>
    <col min="5" max="5" width="2.28515625" customWidth="1"/>
    <col min="6" max="13" width="22.42578125" customWidth="1"/>
    <col min="14" max="14" width="20" customWidth="1"/>
    <col min="19" max="19" width="9.4257812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42"/>
    </row>
    <row r="2" spans="1:19" ht="18.600000000000001">
      <c r="A2" s="3"/>
      <c r="B2" s="3"/>
      <c r="C2" s="3"/>
      <c r="D2" s="3"/>
      <c r="E2" s="3"/>
      <c r="F2" s="15"/>
      <c r="G2" s="15"/>
      <c r="H2" s="15"/>
      <c r="I2" s="15"/>
      <c r="J2" s="15"/>
      <c r="K2" s="15"/>
      <c r="L2" s="15"/>
      <c r="M2" s="15"/>
      <c r="N2" s="15"/>
    </row>
    <row r="3" spans="1:19" ht="28.5">
      <c r="A3" s="3"/>
      <c r="C3" s="530" t="s">
        <v>1479</v>
      </c>
      <c r="S3" s="21"/>
    </row>
    <row r="4" spans="1:19" ht="21">
      <c r="A4" s="5" t="s">
        <v>9</v>
      </c>
      <c r="B4" s="6">
        <v>3</v>
      </c>
      <c r="C4" s="4"/>
    </row>
    <row r="5" spans="1:19" ht="21">
      <c r="A5" s="5"/>
      <c r="B5" s="6"/>
      <c r="C5" s="520" t="s">
        <v>1480</v>
      </c>
      <c r="D5" s="10"/>
      <c r="E5" s="10"/>
      <c r="F5" s="10"/>
      <c r="G5" s="10"/>
      <c r="H5" s="10"/>
      <c r="I5" s="10"/>
      <c r="J5" s="10"/>
      <c r="K5" s="10"/>
      <c r="L5" s="10"/>
      <c r="M5" s="10"/>
      <c r="N5" s="10"/>
    </row>
    <row r="6" spans="1:19" ht="18.600000000000001">
      <c r="A6" s="5"/>
      <c r="B6" s="6"/>
      <c r="C6" s="121"/>
    </row>
    <row r="7" spans="1:19" ht="26.25" customHeight="1" thickBot="1">
      <c r="C7" s="633"/>
      <c r="D7" s="633"/>
      <c r="E7" s="633"/>
      <c r="F7" s="633"/>
      <c r="G7" s="633"/>
      <c r="H7" s="76"/>
      <c r="I7" s="76"/>
      <c r="J7" s="76">
        <v>2021</v>
      </c>
      <c r="K7" s="76">
        <v>2022</v>
      </c>
      <c r="L7" s="76">
        <v>2023</v>
      </c>
      <c r="M7" s="76">
        <v>2024</v>
      </c>
      <c r="N7" s="76">
        <v>2025</v>
      </c>
    </row>
    <row r="8" spans="1:19" ht="18.600000000000001">
      <c r="C8" s="168"/>
      <c r="D8" s="168"/>
      <c r="E8" s="168"/>
      <c r="F8" s="168"/>
      <c r="G8" s="168"/>
      <c r="H8" s="168"/>
      <c r="I8" s="168"/>
      <c r="J8" s="168"/>
      <c r="K8" s="168"/>
      <c r="L8" s="168"/>
      <c r="M8" s="168"/>
      <c r="N8" s="168"/>
    </row>
    <row r="9" spans="1:19" ht="21">
      <c r="C9" s="228" t="s">
        <v>413</v>
      </c>
      <c r="D9" s="227"/>
      <c r="E9" s="227"/>
      <c r="F9" s="227"/>
      <c r="G9" s="227"/>
      <c r="H9" s="227"/>
      <c r="I9" s="227"/>
      <c r="J9" s="227"/>
      <c r="K9" s="227"/>
      <c r="L9" s="227"/>
      <c r="M9" s="227"/>
      <c r="N9" s="227"/>
    </row>
    <row r="10" spans="1:19" ht="21">
      <c r="C10" s="229"/>
      <c r="D10" s="168"/>
      <c r="E10" s="168"/>
      <c r="F10" s="168"/>
      <c r="G10" s="168"/>
      <c r="H10" s="168"/>
      <c r="I10" s="168"/>
      <c r="J10" s="168"/>
      <c r="K10" s="168"/>
      <c r="L10" s="168"/>
      <c r="M10" s="168"/>
      <c r="N10" s="168"/>
    </row>
    <row r="11" spans="1:19" ht="18.600000000000001" customHeight="1">
      <c r="C11" s="824" t="s">
        <v>1481</v>
      </c>
      <c r="D11" s="824"/>
      <c r="E11" s="824"/>
      <c r="F11" s="824"/>
      <c r="G11" s="292"/>
      <c r="H11" s="292"/>
      <c r="I11" s="292"/>
      <c r="J11" s="292"/>
      <c r="K11" s="292"/>
      <c r="L11" s="292"/>
      <c r="M11" s="292"/>
      <c r="N11" s="292"/>
      <c r="O11" s="168"/>
    </row>
    <row r="12" spans="1:19" ht="18.600000000000001" customHeight="1">
      <c r="C12" s="823" t="s">
        <v>1482</v>
      </c>
      <c r="D12" s="823"/>
      <c r="E12" s="823"/>
      <c r="F12" s="823"/>
      <c r="G12" s="274"/>
      <c r="H12" s="274"/>
      <c r="I12" s="274"/>
      <c r="J12" s="293">
        <v>9468000</v>
      </c>
      <c r="K12" s="293">
        <v>9468000</v>
      </c>
      <c r="L12" s="293">
        <v>9468000</v>
      </c>
      <c r="M12" s="293">
        <v>9468000</v>
      </c>
      <c r="N12" s="626">
        <v>9743000</v>
      </c>
      <c r="O12" s="168"/>
    </row>
    <row r="13" spans="1:19" ht="18.600000000000001" customHeight="1">
      <c r="C13" s="541" t="s">
        <v>1483</v>
      </c>
      <c r="D13" s="542"/>
      <c r="E13" s="542"/>
      <c r="F13" s="542"/>
      <c r="G13" s="274"/>
      <c r="H13" s="274"/>
      <c r="I13" s="274"/>
      <c r="J13" s="293">
        <v>7862003.3133719992</v>
      </c>
      <c r="K13" s="293">
        <v>7507595.3337139999</v>
      </c>
      <c r="L13" s="293">
        <v>6745109.8100400008</v>
      </c>
      <c r="M13" s="293">
        <v>6852505</v>
      </c>
      <c r="N13" s="627">
        <v>6489777.3454649998</v>
      </c>
      <c r="O13" s="168"/>
    </row>
    <row r="14" spans="1:19" ht="18.600000000000001" customHeight="1">
      <c r="C14" s="541" t="s">
        <v>1484</v>
      </c>
      <c r="D14" s="542"/>
      <c r="E14" s="542"/>
      <c r="F14" s="542"/>
      <c r="G14" s="274"/>
      <c r="H14" s="274"/>
      <c r="I14" s="274"/>
      <c r="J14" s="294">
        <v>0.80667227788352902</v>
      </c>
      <c r="K14" s="294">
        <v>0.77603624304824104</v>
      </c>
      <c r="L14" s="294">
        <v>0.70719660428758002</v>
      </c>
      <c r="M14" s="294">
        <v>0.71776911144456301</v>
      </c>
      <c r="N14" s="294">
        <v>0.68257033804527001</v>
      </c>
      <c r="O14" s="168"/>
      <c r="P14" s="390"/>
    </row>
    <row r="15" spans="1:19" ht="18.600000000000001" customHeight="1">
      <c r="C15" s="824" t="s">
        <v>1485</v>
      </c>
      <c r="D15" s="824"/>
      <c r="E15" s="824"/>
      <c r="F15" s="824"/>
      <c r="G15" s="292"/>
      <c r="H15" s="292"/>
      <c r="I15" s="292"/>
      <c r="J15" s="273"/>
      <c r="K15" s="273"/>
      <c r="L15" s="273"/>
      <c r="M15" s="273"/>
      <c r="N15" s="273"/>
      <c r="O15" s="168"/>
      <c r="P15" s="390"/>
    </row>
    <row r="16" spans="1:19" ht="18.600000000000001" customHeight="1">
      <c r="C16" s="823" t="s">
        <v>1486</v>
      </c>
      <c r="D16" s="823"/>
      <c r="E16" s="823"/>
      <c r="F16" s="823"/>
      <c r="G16" s="274"/>
      <c r="H16" s="274"/>
      <c r="I16" s="274"/>
      <c r="J16" s="293">
        <v>2926000</v>
      </c>
      <c r="K16" s="293">
        <v>2926000</v>
      </c>
      <c r="L16" s="293">
        <v>2926000</v>
      </c>
      <c r="M16" s="293">
        <v>2926000</v>
      </c>
      <c r="N16" s="293">
        <v>2926000</v>
      </c>
      <c r="O16" s="168"/>
      <c r="P16" s="390"/>
    </row>
    <row r="17" spans="3:16" ht="18.600000000000001" customHeight="1">
      <c r="C17" s="541" t="s">
        <v>1487</v>
      </c>
      <c r="D17" s="606"/>
      <c r="E17" s="606"/>
      <c r="F17" s="606"/>
      <c r="G17" s="274"/>
      <c r="H17" s="274"/>
      <c r="I17" s="274"/>
      <c r="J17" s="293">
        <v>2433989.4709899998</v>
      </c>
      <c r="K17" s="293">
        <v>2439373.5641299998</v>
      </c>
      <c r="L17" s="293">
        <v>2199640.2459399998</v>
      </c>
      <c r="M17" s="293">
        <v>2238295.70823</v>
      </c>
      <c r="N17" s="293">
        <v>2182378.7204999998</v>
      </c>
      <c r="O17" s="168"/>
      <c r="P17" s="390"/>
    </row>
    <row r="18" spans="3:16" ht="18.600000000000001" customHeight="1">
      <c r="C18" s="823" t="s">
        <v>1488</v>
      </c>
      <c r="D18" s="823"/>
      <c r="E18" s="823"/>
      <c r="F18" s="823"/>
      <c r="G18" s="274"/>
      <c r="H18" s="274"/>
      <c r="I18" s="274"/>
      <c r="J18" s="293">
        <v>200000</v>
      </c>
      <c r="K18" s="293">
        <v>200000</v>
      </c>
      <c r="L18" s="293">
        <v>260000</v>
      </c>
      <c r="M18" s="293">
        <v>260000</v>
      </c>
      <c r="N18" s="293">
        <v>275000</v>
      </c>
      <c r="O18" s="168"/>
      <c r="P18" s="390"/>
    </row>
    <row r="19" spans="3:16" ht="18.600000000000001" customHeight="1">
      <c r="C19" s="541" t="s">
        <v>1489</v>
      </c>
      <c r="D19" s="542"/>
      <c r="E19" s="542"/>
      <c r="F19" s="542"/>
      <c r="G19" s="274"/>
      <c r="H19" s="274"/>
      <c r="I19" s="274"/>
      <c r="J19" s="293">
        <v>195078.64299999998</v>
      </c>
      <c r="K19" s="293">
        <v>184798.19999999998</v>
      </c>
      <c r="L19" s="293">
        <v>161337.26</v>
      </c>
      <c r="M19" s="293">
        <v>192955.114</v>
      </c>
      <c r="N19" s="293">
        <v>169113.35200000001</v>
      </c>
      <c r="O19" s="168"/>
      <c r="P19" s="390"/>
    </row>
    <row r="20" spans="3:16" ht="18.600000000000001" customHeight="1">
      <c r="C20" s="541" t="s">
        <v>1490</v>
      </c>
      <c r="D20" s="542"/>
      <c r="E20" s="542"/>
      <c r="F20" s="542"/>
      <c r="G20" s="274"/>
      <c r="H20" s="274"/>
      <c r="I20" s="274"/>
      <c r="J20" s="294">
        <v>0.80033679443207895</v>
      </c>
      <c r="K20" s="294">
        <v>0.80275690708019598</v>
      </c>
      <c r="L20" s="294">
        <v>0.72237781863829797</v>
      </c>
      <c r="M20" s="294">
        <v>0.73266804287397702</v>
      </c>
      <c r="N20" s="294">
        <v>0.682299824927323</v>
      </c>
      <c r="O20" s="168"/>
      <c r="P20" s="390"/>
    </row>
    <row r="21" spans="3:16" ht="18.600000000000001" customHeight="1">
      <c r="C21" s="824" t="s">
        <v>1491</v>
      </c>
      <c r="D21" s="824"/>
      <c r="E21" s="824"/>
      <c r="F21" s="824"/>
      <c r="G21" s="292"/>
      <c r="H21" s="292"/>
      <c r="I21" s="292"/>
      <c r="J21" s="273"/>
      <c r="K21" s="273"/>
      <c r="L21" s="273"/>
      <c r="M21" s="273"/>
      <c r="N21" s="273"/>
      <c r="O21" s="168"/>
      <c r="P21" s="390"/>
    </row>
    <row r="22" spans="3:16" ht="18.600000000000001" customHeight="1">
      <c r="C22" s="823" t="s">
        <v>1482</v>
      </c>
      <c r="D22" s="823"/>
      <c r="E22" s="823"/>
      <c r="F22" s="823"/>
      <c r="G22" s="274"/>
      <c r="H22" s="274"/>
      <c r="I22" s="274"/>
      <c r="J22" s="293">
        <v>1850000</v>
      </c>
      <c r="K22" s="293">
        <v>1850000</v>
      </c>
      <c r="L22" s="293">
        <v>1850000</v>
      </c>
      <c r="M22" s="293">
        <v>1850000</v>
      </c>
      <c r="N22" s="293">
        <v>1905000</v>
      </c>
      <c r="O22" s="168"/>
      <c r="P22" s="390"/>
    </row>
    <row r="23" spans="3:16" ht="18.600000000000001" customHeight="1">
      <c r="C23" s="541" t="s">
        <v>1483</v>
      </c>
      <c r="D23" s="542"/>
      <c r="E23" s="542"/>
      <c r="F23" s="542"/>
      <c r="G23" s="274"/>
      <c r="H23" s="274"/>
      <c r="I23" s="274"/>
      <c r="J23" s="293">
        <v>1511794.1384999999</v>
      </c>
      <c r="K23" s="293">
        <v>1397811.0400999999</v>
      </c>
      <c r="L23" s="293">
        <v>1349614.7314999998</v>
      </c>
      <c r="M23" s="293">
        <v>1379965</v>
      </c>
      <c r="N23" s="293">
        <v>1294677.0874999999</v>
      </c>
      <c r="O23" s="168"/>
      <c r="P23" s="390"/>
    </row>
    <row r="24" spans="3:16" ht="18.600000000000001" customHeight="1">
      <c r="C24" s="541" t="s">
        <v>1484</v>
      </c>
      <c r="D24" s="542"/>
      <c r="E24" s="542"/>
      <c r="F24" s="542"/>
      <c r="G24" s="274"/>
      <c r="H24" s="274"/>
      <c r="I24" s="274"/>
      <c r="J24" s="294">
        <v>0.81718602081081082</v>
      </c>
      <c r="K24" s="294">
        <v>0.75557353518918913</v>
      </c>
      <c r="L24" s="294">
        <v>0.72952147648648635</v>
      </c>
      <c r="M24" s="294">
        <v>0.74592682756756801</v>
      </c>
      <c r="N24" s="294">
        <v>0.68523990755310704</v>
      </c>
      <c r="O24" s="168"/>
      <c r="P24" s="390"/>
    </row>
    <row r="25" spans="3:16" ht="18.600000000000001" customHeight="1">
      <c r="C25" s="824" t="s">
        <v>1492</v>
      </c>
      <c r="D25" s="824"/>
      <c r="E25" s="824"/>
      <c r="F25" s="824"/>
      <c r="G25" s="292"/>
      <c r="H25" s="292"/>
      <c r="I25" s="292"/>
      <c r="J25" s="273"/>
      <c r="K25" s="273"/>
      <c r="L25" s="273"/>
      <c r="M25" s="273"/>
      <c r="N25" s="273"/>
      <c r="O25" s="168"/>
      <c r="P25" s="390"/>
    </row>
    <row r="26" spans="3:16" ht="18.600000000000001" customHeight="1">
      <c r="C26" s="823" t="s">
        <v>1482</v>
      </c>
      <c r="D26" s="823"/>
      <c r="E26" s="823"/>
      <c r="F26" s="823"/>
      <c r="G26" s="274"/>
      <c r="H26" s="274"/>
      <c r="I26" s="274"/>
      <c r="J26" s="293">
        <v>710000</v>
      </c>
      <c r="K26" s="293">
        <v>710000</v>
      </c>
      <c r="L26" s="293">
        <v>710000</v>
      </c>
      <c r="M26" s="293">
        <v>710000</v>
      </c>
      <c r="N26" s="293">
        <v>730000</v>
      </c>
      <c r="O26" s="168"/>
      <c r="P26" s="390"/>
    </row>
    <row r="27" spans="3:16" ht="18.600000000000001" customHeight="1">
      <c r="C27" s="541" t="s">
        <v>1483</v>
      </c>
      <c r="D27" s="542"/>
      <c r="E27" s="542"/>
      <c r="F27" s="542"/>
      <c r="G27" s="274"/>
      <c r="H27" s="274"/>
      <c r="I27" s="274"/>
      <c r="J27" s="293">
        <v>464964.36409599998</v>
      </c>
      <c r="K27" s="293">
        <v>469848.73727200006</v>
      </c>
      <c r="L27" s="293">
        <v>493456.76833999995</v>
      </c>
      <c r="M27" s="293">
        <v>461810</v>
      </c>
      <c r="N27" s="293">
        <v>439081.56632799999</v>
      </c>
      <c r="O27" s="168"/>
      <c r="P27" s="390"/>
    </row>
    <row r="28" spans="3:16" ht="18.600000000000001" customHeight="1">
      <c r="C28" s="541" t="s">
        <v>1484</v>
      </c>
      <c r="D28" s="542"/>
      <c r="E28" s="542"/>
      <c r="F28" s="542"/>
      <c r="G28" s="274"/>
      <c r="H28" s="274"/>
      <c r="I28" s="274"/>
      <c r="J28" s="294">
        <v>0.65487938605070417</v>
      </c>
      <c r="K28" s="294">
        <v>0.66175878489014095</v>
      </c>
      <c r="L28" s="294">
        <v>0.6950095328732393</v>
      </c>
      <c r="M28" s="294">
        <v>0.650437133932394</v>
      </c>
      <c r="N28" s="294">
        <v>0.60613544405100095</v>
      </c>
      <c r="O28" s="168"/>
      <c r="P28" s="390"/>
    </row>
    <row r="29" spans="3:16" ht="18.600000000000001" customHeight="1">
      <c r="C29" s="274"/>
      <c r="D29" s="274"/>
      <c r="E29" s="274"/>
      <c r="F29" s="274"/>
      <c r="G29" s="274"/>
      <c r="H29" s="274"/>
      <c r="I29" s="274"/>
      <c r="J29" s="274"/>
      <c r="K29" s="274"/>
      <c r="L29" s="274"/>
      <c r="M29" s="274"/>
      <c r="N29" s="274"/>
      <c r="O29" s="168"/>
      <c r="P29" s="390"/>
    </row>
    <row r="30" spans="3:16" ht="18.600000000000001" customHeight="1">
      <c r="C30" s="825" t="s">
        <v>415</v>
      </c>
      <c r="D30" s="825"/>
      <c r="E30" s="825"/>
      <c r="F30" s="825"/>
      <c r="G30" s="825"/>
      <c r="H30" s="227"/>
      <c r="I30" s="227"/>
      <c r="J30" s="227"/>
      <c r="K30" s="227"/>
      <c r="L30" s="227"/>
      <c r="M30" s="227"/>
      <c r="N30" s="227"/>
      <c r="O30" s="168"/>
      <c r="P30" s="390"/>
    </row>
    <row r="31" spans="3:16" ht="18.600000000000001" customHeight="1">
      <c r="C31" s="824" t="s">
        <v>1491</v>
      </c>
      <c r="D31" s="824"/>
      <c r="E31" s="824"/>
      <c r="F31" s="824"/>
      <c r="G31" s="543"/>
      <c r="H31" s="292"/>
      <c r="I31" s="292"/>
      <c r="J31" s="292"/>
      <c r="K31" s="292"/>
      <c r="L31" s="292"/>
      <c r="M31" s="292"/>
      <c r="N31" s="292"/>
      <c r="O31" s="168"/>
      <c r="P31" s="390"/>
    </row>
    <row r="32" spans="3:16" ht="18.600000000000001" customHeight="1">
      <c r="C32" s="823" t="s">
        <v>1482</v>
      </c>
      <c r="D32" s="823"/>
      <c r="E32" s="823"/>
      <c r="F32" s="823"/>
      <c r="G32" s="542"/>
      <c r="H32" s="274"/>
      <c r="I32" s="274"/>
      <c r="J32" s="293">
        <v>2021000</v>
      </c>
      <c r="K32" s="293">
        <v>2021000</v>
      </c>
      <c r="L32" s="293">
        <v>2021000</v>
      </c>
      <c r="M32" s="293">
        <v>2021000</v>
      </c>
      <c r="N32" s="293">
        <v>2021000</v>
      </c>
      <c r="O32" s="168"/>
      <c r="P32" s="390"/>
    </row>
    <row r="33" spans="3:24" ht="18.600000000000001" customHeight="1">
      <c r="C33" s="541" t="s">
        <v>1483</v>
      </c>
      <c r="D33" s="542"/>
      <c r="E33" s="542"/>
      <c r="F33" s="542"/>
      <c r="G33" s="542"/>
      <c r="H33" s="274"/>
      <c r="I33" s="274"/>
      <c r="J33" s="293">
        <v>1728566.7557256001</v>
      </c>
      <c r="K33" s="293">
        <v>1603670.7023568</v>
      </c>
      <c r="L33" s="293">
        <v>1642648.6452046642</v>
      </c>
      <c r="M33" s="295">
        <v>1520880</v>
      </c>
      <c r="N33" s="295">
        <v>1544849.862325344</v>
      </c>
      <c r="O33" s="168"/>
      <c r="P33" s="390"/>
    </row>
    <row r="34" spans="3:24" ht="18.600000000000001" customHeight="1">
      <c r="C34" s="541" t="s">
        <v>1484</v>
      </c>
      <c r="D34" s="542"/>
      <c r="E34" s="542"/>
      <c r="F34" s="542"/>
      <c r="G34" s="542"/>
      <c r="H34" s="274"/>
      <c r="I34" s="274"/>
      <c r="J34" s="294">
        <v>0.85530269951786253</v>
      </c>
      <c r="K34" s="294">
        <v>0.79350356375893116</v>
      </c>
      <c r="L34" s="294">
        <v>0.81279002731551919</v>
      </c>
      <c r="M34" s="296">
        <v>0.75</v>
      </c>
      <c r="N34" s="296">
        <v>0.7642153185795646</v>
      </c>
      <c r="O34" s="168"/>
      <c r="P34" s="390"/>
    </row>
    <row r="35" spans="3:24" ht="18.600000000000001" customHeight="1">
      <c r="C35" s="297"/>
      <c r="D35" s="274"/>
      <c r="E35" s="274"/>
      <c r="F35" s="274"/>
      <c r="G35" s="274"/>
      <c r="H35" s="274"/>
      <c r="I35" s="274"/>
      <c r="J35" s="274"/>
      <c r="K35" s="274"/>
      <c r="L35" s="274"/>
      <c r="M35" s="274"/>
      <c r="N35" s="274"/>
      <c r="O35" s="168"/>
      <c r="P35" s="390"/>
    </row>
    <row r="36" spans="3:24" ht="18.600000000000001" customHeight="1">
      <c r="C36" s="825" t="s">
        <v>416</v>
      </c>
      <c r="D36" s="825"/>
      <c r="E36" s="825"/>
      <c r="F36" s="825"/>
      <c r="G36" s="825"/>
      <c r="H36" s="227"/>
      <c r="I36" s="227"/>
      <c r="J36" s="227"/>
      <c r="K36" s="227"/>
      <c r="L36" s="227"/>
      <c r="M36" s="227"/>
      <c r="N36" s="227"/>
      <c r="O36" s="168"/>
      <c r="P36" s="390"/>
    </row>
    <row r="37" spans="3:24" ht="18.600000000000001" customHeight="1">
      <c r="C37" s="824" t="s">
        <v>1493</v>
      </c>
      <c r="D37" s="824"/>
      <c r="E37" s="824"/>
      <c r="F37" s="824"/>
      <c r="G37" s="543"/>
      <c r="H37" s="292"/>
      <c r="I37" s="292"/>
      <c r="J37" s="292"/>
      <c r="K37" s="292"/>
      <c r="L37" s="292"/>
      <c r="M37" s="292"/>
      <c r="N37" s="292"/>
      <c r="O37" s="168"/>
      <c r="P37" s="390"/>
    </row>
    <row r="38" spans="3:24" ht="18.600000000000001" customHeight="1">
      <c r="C38" s="823" t="s">
        <v>1482</v>
      </c>
      <c r="D38" s="823"/>
      <c r="E38" s="823"/>
      <c r="F38" s="823"/>
      <c r="G38" s="542"/>
      <c r="H38" s="274"/>
      <c r="I38" s="274"/>
      <c r="J38" s="293">
        <v>1050000</v>
      </c>
      <c r="K38" s="293">
        <v>1050000</v>
      </c>
      <c r="L38" s="293">
        <v>1050000</v>
      </c>
      <c r="M38" s="293">
        <v>1050000</v>
      </c>
      <c r="N38" s="293">
        <v>1050000</v>
      </c>
      <c r="O38" s="168"/>
      <c r="P38" s="390"/>
    </row>
    <row r="39" spans="3:24" ht="18.600000000000001" customHeight="1">
      <c r="C39" s="541" t="s">
        <v>1483</v>
      </c>
      <c r="D39" s="542"/>
      <c r="E39" s="542"/>
      <c r="F39" s="542"/>
      <c r="G39" s="542"/>
      <c r="H39" s="274"/>
      <c r="I39" s="274"/>
      <c r="J39" s="293">
        <v>703862.09499999997</v>
      </c>
      <c r="K39" s="293">
        <v>769520.66799999995</v>
      </c>
      <c r="L39" s="293">
        <v>807417.8</v>
      </c>
      <c r="M39" s="295">
        <v>829917</v>
      </c>
      <c r="N39" s="295">
        <v>696465.61393030791</v>
      </c>
      <c r="O39" s="168"/>
      <c r="P39" s="390"/>
    </row>
    <row r="40" spans="3:24" ht="18.600000000000001" customHeight="1">
      <c r="C40" s="541" t="s">
        <v>1484</v>
      </c>
      <c r="D40" s="542"/>
      <c r="E40" s="542"/>
      <c r="F40" s="542"/>
      <c r="G40" s="542"/>
      <c r="H40" s="274"/>
      <c r="I40" s="274"/>
      <c r="J40" s="294">
        <v>0.67034485238095232</v>
      </c>
      <c r="K40" s="294">
        <v>0.73287682666666665</v>
      </c>
      <c r="L40" s="294">
        <v>0.76896933333333339</v>
      </c>
      <c r="M40" s="296">
        <v>0.79</v>
      </c>
      <c r="N40" s="296">
        <v>0.66337044648568289</v>
      </c>
      <c r="O40" s="219"/>
      <c r="P40" s="390"/>
      <c r="Q40" s="219"/>
      <c r="R40" s="219"/>
      <c r="S40" s="219"/>
      <c r="T40" s="219"/>
      <c r="U40" s="219"/>
      <c r="V40" s="219"/>
      <c r="W40" s="219"/>
      <c r="X40" s="219"/>
    </row>
    <row r="41" spans="3:24" ht="18.600000000000001" customHeight="1">
      <c r="C41" s="824" t="s">
        <v>1485</v>
      </c>
      <c r="D41" s="824"/>
      <c r="E41" s="824"/>
      <c r="F41" s="824"/>
      <c r="G41" s="543"/>
      <c r="H41" s="292"/>
      <c r="I41" s="292"/>
      <c r="J41" s="292"/>
      <c r="K41" s="292"/>
      <c r="L41" s="292"/>
      <c r="M41" s="273"/>
      <c r="N41" s="292"/>
      <c r="O41" s="168"/>
      <c r="P41" s="390"/>
    </row>
    <row r="42" spans="3:24" ht="18.600000000000001" customHeight="1">
      <c r="C42" s="823" t="s">
        <v>1482</v>
      </c>
      <c r="D42" s="823"/>
      <c r="E42" s="823"/>
      <c r="F42" s="823"/>
      <c r="G42" s="542"/>
      <c r="H42" s="274"/>
      <c r="I42" s="274"/>
      <c r="J42" s="293">
        <v>1050000</v>
      </c>
      <c r="K42" s="293">
        <v>1050000</v>
      </c>
      <c r="L42" s="293">
        <v>1050000</v>
      </c>
      <c r="M42" s="295">
        <v>1050000</v>
      </c>
      <c r="N42" s="293">
        <v>1050000</v>
      </c>
      <c r="O42" s="168"/>
      <c r="P42" s="390"/>
    </row>
    <row r="43" spans="3:24" ht="18.600000000000001" customHeight="1">
      <c r="C43" s="541" t="s">
        <v>1483</v>
      </c>
      <c r="D43" s="542"/>
      <c r="E43" s="542"/>
      <c r="F43" s="542"/>
      <c r="G43" s="542"/>
      <c r="H43" s="274"/>
      <c r="I43" s="274"/>
      <c r="J43" s="293">
        <v>696271.28800000006</v>
      </c>
      <c r="K43" s="293">
        <v>765314.08899999992</v>
      </c>
      <c r="L43" s="293">
        <v>807373.31200000003</v>
      </c>
      <c r="M43" s="295">
        <v>819513</v>
      </c>
      <c r="N43" s="295">
        <v>667969.92419899988</v>
      </c>
      <c r="O43" s="168"/>
      <c r="P43" s="390"/>
    </row>
    <row r="44" spans="3:24" ht="18.600000000000001" customHeight="1">
      <c r="C44" s="541" t="s">
        <v>1484</v>
      </c>
      <c r="D44" s="542"/>
      <c r="E44" s="542"/>
      <c r="F44" s="542"/>
      <c r="G44" s="542"/>
      <c r="H44" s="274"/>
      <c r="I44" s="274"/>
      <c r="J44" s="294">
        <v>0.66311551238095245</v>
      </c>
      <c r="K44" s="294">
        <v>0.7288705609523809</v>
      </c>
      <c r="L44" s="294">
        <v>0.76892696380952386</v>
      </c>
      <c r="M44" s="296">
        <v>0.78</v>
      </c>
      <c r="N44" s="296">
        <v>0.63644802853684301</v>
      </c>
      <c r="O44" s="168"/>
      <c r="P44" s="390"/>
    </row>
    <row r="45" spans="3:24" ht="18.600000000000001" customHeight="1">
      <c r="C45" s="297"/>
      <c r="D45" s="274"/>
      <c r="E45" s="274"/>
      <c r="F45" s="274"/>
      <c r="G45" s="274"/>
      <c r="H45" s="274"/>
      <c r="I45" s="274"/>
      <c r="J45" s="274"/>
      <c r="K45" s="274"/>
      <c r="L45" s="274"/>
      <c r="M45" s="274"/>
      <c r="N45" s="168"/>
      <c r="O45" s="168"/>
      <c r="P45" s="390"/>
    </row>
    <row r="46" spans="3:24" ht="18.600000000000001" customHeight="1">
      <c r="C46" s="825" t="s">
        <v>414</v>
      </c>
      <c r="D46" s="825"/>
      <c r="E46" s="825"/>
      <c r="F46" s="825"/>
      <c r="G46" s="826"/>
      <c r="H46" s="826"/>
      <c r="I46" s="826"/>
      <c r="J46" s="826"/>
      <c r="K46" s="826"/>
      <c r="L46" s="826"/>
      <c r="M46" s="826"/>
      <c r="N46" s="227"/>
      <c r="O46" s="168"/>
      <c r="P46" s="390"/>
    </row>
    <row r="47" spans="3:24" ht="18.600000000000001" customHeight="1">
      <c r="C47" s="824" t="s">
        <v>1491</v>
      </c>
      <c r="D47" s="824"/>
      <c r="E47" s="824"/>
      <c r="F47" s="824"/>
      <c r="G47" s="292"/>
      <c r="H47" s="292"/>
      <c r="I47" s="292"/>
      <c r="J47" s="292"/>
      <c r="K47" s="292"/>
      <c r="L47" s="292"/>
      <c r="M47" s="292"/>
      <c r="N47" s="292"/>
      <c r="O47" s="168"/>
      <c r="P47" s="390"/>
    </row>
    <row r="48" spans="3:24" ht="18.600000000000001" customHeight="1">
      <c r="C48" s="823" t="s">
        <v>1482</v>
      </c>
      <c r="D48" s="823"/>
      <c r="E48" s="823"/>
      <c r="F48" s="823"/>
      <c r="G48" s="274"/>
      <c r="H48" s="274"/>
      <c r="I48" s="274"/>
      <c r="J48" s="293">
        <v>625000</v>
      </c>
      <c r="K48" s="293">
        <v>625000</v>
      </c>
      <c r="L48" s="293">
        <v>625000</v>
      </c>
      <c r="M48" s="295">
        <v>625000</v>
      </c>
      <c r="N48" s="295">
        <v>625000</v>
      </c>
      <c r="O48" s="168"/>
      <c r="P48" s="390"/>
    </row>
    <row r="49" spans="3:16" ht="18.600000000000001" customHeight="1">
      <c r="C49" s="541" t="s">
        <v>1483</v>
      </c>
      <c r="D49" s="542"/>
      <c r="E49" s="542"/>
      <c r="F49" s="542"/>
      <c r="G49" s="274"/>
      <c r="H49" s="274"/>
      <c r="I49" s="274"/>
      <c r="J49" s="293">
        <v>570211.32520000008</v>
      </c>
      <c r="K49" s="293">
        <v>504323.50800000003</v>
      </c>
      <c r="L49" s="293">
        <v>493667.68499999994</v>
      </c>
      <c r="M49" s="295">
        <v>432662</v>
      </c>
      <c r="N49" s="295">
        <v>409909.87800000003</v>
      </c>
      <c r="O49" s="168"/>
      <c r="P49" s="390"/>
    </row>
    <row r="50" spans="3:16" ht="18.600000000000001" customHeight="1">
      <c r="C50" s="541" t="s">
        <v>1484</v>
      </c>
      <c r="D50" s="542"/>
      <c r="E50" s="542"/>
      <c r="F50" s="542"/>
      <c r="G50" s="274"/>
      <c r="H50" s="274"/>
      <c r="I50" s="274"/>
      <c r="J50" s="294">
        <v>0.91233812032000006</v>
      </c>
      <c r="K50" s="294">
        <v>0.80691761279999996</v>
      </c>
      <c r="L50" s="294">
        <v>0.78986829600000008</v>
      </c>
      <c r="M50" s="296">
        <v>0.69</v>
      </c>
      <c r="N50" s="296">
        <v>0.65642519245630948</v>
      </c>
      <c r="O50" s="168"/>
      <c r="P50" s="390"/>
    </row>
    <row r="51" spans="3:16" ht="18.600000000000001" customHeight="1">
      <c r="C51" s="168"/>
      <c r="D51" s="168"/>
      <c r="E51" s="168"/>
      <c r="F51" s="168"/>
      <c r="G51" s="168"/>
      <c r="H51" s="168"/>
      <c r="I51" s="168"/>
      <c r="J51" s="168"/>
      <c r="K51" s="168"/>
      <c r="L51" s="168"/>
      <c r="M51" s="168"/>
      <c r="N51" s="168"/>
      <c r="O51" s="168"/>
    </row>
    <row r="52" spans="3:16" ht="18.600000000000001" customHeight="1">
      <c r="C52" s="168"/>
      <c r="D52" s="168"/>
      <c r="E52" s="168"/>
      <c r="F52" s="168"/>
      <c r="G52" s="168"/>
      <c r="H52" s="168"/>
      <c r="I52" s="168"/>
      <c r="J52" s="168"/>
      <c r="K52" s="168"/>
      <c r="L52" s="168"/>
      <c r="M52" s="398"/>
      <c r="N52" s="168"/>
      <c r="O52" s="168"/>
    </row>
    <row r="53" spans="3:16" ht="18.600000000000001" customHeight="1">
      <c r="C53" s="168"/>
      <c r="D53" s="168"/>
      <c r="E53" s="168"/>
      <c r="F53" s="168"/>
      <c r="G53" s="168"/>
      <c r="H53" s="168"/>
      <c r="I53" s="168"/>
      <c r="J53" s="168"/>
      <c r="K53" s="168"/>
      <c r="L53" s="168"/>
      <c r="M53" s="168"/>
      <c r="N53" s="168"/>
      <c r="O53" s="168"/>
    </row>
    <row r="54" spans="3:16" ht="18.600000000000001" customHeight="1">
      <c r="C54" s="168"/>
      <c r="D54" s="168"/>
      <c r="E54" s="168"/>
      <c r="F54" s="168"/>
      <c r="G54" s="168"/>
      <c r="H54" s="168"/>
      <c r="I54" s="168"/>
      <c r="J54" s="168"/>
      <c r="K54" s="168"/>
      <c r="L54" s="168"/>
      <c r="M54" s="168"/>
      <c r="N54" s="168"/>
      <c r="O54" s="168"/>
    </row>
    <row r="55" spans="3:16" ht="18.600000000000001" customHeight="1">
      <c r="C55" s="168"/>
      <c r="D55" s="168"/>
      <c r="E55" s="168"/>
      <c r="F55" s="168"/>
      <c r="G55" s="168"/>
      <c r="H55" s="168"/>
      <c r="I55" s="168"/>
      <c r="J55" s="168"/>
      <c r="K55" s="168"/>
      <c r="L55" s="168"/>
      <c r="M55" s="168"/>
      <c r="N55" s="168"/>
      <c r="O55" s="168"/>
    </row>
    <row r="56" spans="3:16" ht="18.600000000000001" customHeight="1">
      <c r="C56" s="168"/>
      <c r="D56" s="168"/>
      <c r="E56" s="168"/>
      <c r="F56" s="168"/>
      <c r="G56" s="168"/>
      <c r="H56" s="168"/>
      <c r="I56" s="168"/>
      <c r="J56" s="168"/>
      <c r="K56" s="168"/>
      <c r="L56" s="168"/>
      <c r="M56" s="168"/>
      <c r="N56" s="168"/>
      <c r="O56" s="168"/>
    </row>
    <row r="57" spans="3:16" ht="18.600000000000001" customHeight="1">
      <c r="C57" s="168"/>
      <c r="D57" s="168"/>
      <c r="E57" s="168"/>
      <c r="F57" s="168"/>
      <c r="G57" s="168"/>
      <c r="H57" s="168"/>
      <c r="I57" s="168"/>
      <c r="J57" s="168"/>
      <c r="K57" s="168"/>
      <c r="L57" s="168"/>
      <c r="M57" s="168"/>
      <c r="N57" s="168"/>
      <c r="O57" s="168"/>
    </row>
    <row r="58" spans="3:16" ht="18.600000000000001" customHeight="1">
      <c r="C58" s="168"/>
      <c r="D58" s="168"/>
      <c r="E58" s="168"/>
      <c r="F58" s="168"/>
      <c r="G58" s="168"/>
      <c r="H58" s="168"/>
      <c r="I58" s="168"/>
      <c r="J58" s="168"/>
      <c r="K58" s="168"/>
      <c r="L58" s="168"/>
      <c r="M58" s="168"/>
      <c r="N58" s="168"/>
      <c r="O58" s="168"/>
    </row>
    <row r="59" spans="3:16" ht="18.600000000000001" customHeight="1">
      <c r="C59" s="168"/>
      <c r="D59" s="168"/>
      <c r="E59" s="168"/>
      <c r="F59" s="168"/>
      <c r="G59" s="168"/>
      <c r="H59" s="168"/>
      <c r="I59" s="168"/>
      <c r="J59" s="168"/>
      <c r="K59" s="168"/>
      <c r="L59" s="168"/>
      <c r="M59" s="168"/>
      <c r="N59" s="168"/>
      <c r="O59" s="168"/>
    </row>
    <row r="60" spans="3:16" ht="18.600000000000001" customHeight="1">
      <c r="C60" s="168"/>
      <c r="D60" s="168"/>
      <c r="E60" s="168"/>
      <c r="F60" s="168"/>
      <c r="G60" s="168"/>
      <c r="H60" s="168"/>
      <c r="I60" s="168"/>
      <c r="J60" s="168"/>
      <c r="K60" s="168"/>
      <c r="L60" s="168"/>
      <c r="M60" s="168"/>
      <c r="N60" s="168"/>
      <c r="O60" s="168"/>
    </row>
    <row r="61" spans="3:16" ht="18.600000000000001" customHeight="1">
      <c r="C61" s="168"/>
      <c r="D61" s="168"/>
      <c r="E61" s="168"/>
      <c r="F61" s="168"/>
      <c r="G61" s="168"/>
      <c r="H61" s="168"/>
      <c r="I61" s="168"/>
      <c r="J61" s="168"/>
      <c r="K61" s="168"/>
      <c r="L61" s="168"/>
      <c r="M61" s="168"/>
      <c r="N61" s="168"/>
      <c r="O61" s="168"/>
    </row>
    <row r="62" spans="3:16" ht="18.600000000000001" customHeight="1">
      <c r="C62" s="168"/>
      <c r="D62" s="168"/>
      <c r="E62" s="168"/>
      <c r="F62" s="168"/>
      <c r="G62" s="168"/>
      <c r="H62" s="168"/>
      <c r="I62" s="168"/>
      <c r="J62" s="168"/>
      <c r="K62" s="168"/>
      <c r="L62" s="168"/>
      <c r="M62" s="168"/>
      <c r="N62" s="168"/>
      <c r="O62" s="168"/>
    </row>
    <row r="63" spans="3:16" ht="18.600000000000001" customHeight="1">
      <c r="C63" s="168"/>
      <c r="D63" s="168"/>
      <c r="E63" s="168"/>
      <c r="F63" s="168"/>
      <c r="G63" s="168"/>
      <c r="H63" s="168"/>
      <c r="I63" s="168"/>
      <c r="J63" s="168"/>
      <c r="K63" s="168"/>
      <c r="L63" s="168"/>
      <c r="M63" s="168"/>
      <c r="N63" s="168"/>
      <c r="O63" s="168"/>
    </row>
    <row r="64" spans="3:16" ht="18.600000000000001" customHeight="1">
      <c r="C64" s="168"/>
      <c r="D64" s="168"/>
      <c r="E64" s="168"/>
      <c r="F64" s="168"/>
      <c r="G64" s="168"/>
      <c r="H64" s="168"/>
      <c r="I64" s="168"/>
      <c r="J64" s="168"/>
      <c r="K64" s="168"/>
      <c r="L64" s="168"/>
      <c r="M64" s="168"/>
      <c r="N64" s="168"/>
      <c r="O64" s="168"/>
    </row>
    <row r="65" spans="3:15" ht="18.600000000000001" customHeight="1">
      <c r="C65" s="168"/>
      <c r="D65" s="168"/>
      <c r="E65" s="168"/>
      <c r="F65" s="168"/>
      <c r="G65" s="168"/>
      <c r="H65" s="168"/>
      <c r="I65" s="168"/>
      <c r="J65" s="168"/>
      <c r="K65" s="168"/>
      <c r="L65" s="168"/>
      <c r="M65" s="168"/>
      <c r="N65" s="168"/>
      <c r="O65" s="168"/>
    </row>
    <row r="66" spans="3:15" ht="18.600000000000001" customHeight="1">
      <c r="C66" s="168"/>
      <c r="D66" s="168"/>
      <c r="E66" s="168"/>
      <c r="F66" s="168"/>
      <c r="G66" s="168"/>
      <c r="H66" s="168"/>
      <c r="I66" s="168"/>
      <c r="J66" s="168"/>
      <c r="K66" s="168"/>
      <c r="L66" s="168"/>
      <c r="M66" s="168"/>
      <c r="N66" s="168"/>
      <c r="O66" s="168"/>
    </row>
    <row r="67" spans="3:15" ht="18.600000000000001" customHeight="1">
      <c r="C67" s="168"/>
      <c r="D67" s="168"/>
      <c r="E67" s="168"/>
      <c r="F67" s="168"/>
      <c r="G67" s="168"/>
      <c r="H67" s="168"/>
      <c r="I67" s="168"/>
      <c r="J67" s="168"/>
      <c r="K67" s="168"/>
      <c r="L67" s="168"/>
      <c r="M67" s="168"/>
      <c r="N67" s="168"/>
      <c r="O67" s="168"/>
    </row>
    <row r="68" spans="3:15" ht="18.600000000000001" customHeight="1">
      <c r="C68" s="168"/>
      <c r="D68" s="168"/>
      <c r="E68" s="168"/>
      <c r="F68" s="168"/>
      <c r="G68" s="168"/>
      <c r="H68" s="168"/>
      <c r="I68" s="168"/>
      <c r="J68" s="168"/>
      <c r="K68" s="168"/>
      <c r="L68" s="168"/>
      <c r="M68" s="168"/>
      <c r="N68" s="168"/>
      <c r="O68" s="168"/>
    </row>
    <row r="69" spans="3:15" ht="18.600000000000001" customHeight="1">
      <c r="C69" s="168"/>
      <c r="D69" s="168"/>
      <c r="E69" s="168"/>
      <c r="F69" s="168"/>
      <c r="G69" s="168"/>
      <c r="H69" s="168"/>
      <c r="I69" s="168"/>
      <c r="J69" s="168"/>
      <c r="K69" s="168"/>
      <c r="L69" s="168"/>
      <c r="M69" s="168"/>
      <c r="N69" s="168"/>
      <c r="O69" s="168"/>
    </row>
    <row r="70" spans="3:15" ht="18.600000000000001" customHeight="1">
      <c r="C70" s="168"/>
      <c r="D70" s="168"/>
      <c r="E70" s="168"/>
      <c r="F70" s="168"/>
      <c r="G70" s="168"/>
      <c r="H70" s="168"/>
      <c r="I70" s="168"/>
      <c r="J70" s="168"/>
      <c r="K70" s="168"/>
      <c r="L70" s="168"/>
      <c r="M70" s="168"/>
      <c r="N70" s="168"/>
      <c r="O70" s="168"/>
    </row>
    <row r="71" spans="3:15" ht="18.600000000000001" customHeight="1">
      <c r="C71" s="168"/>
      <c r="D71" s="168"/>
      <c r="E71" s="168"/>
      <c r="F71" s="168"/>
      <c r="G71" s="168"/>
      <c r="H71" s="168"/>
      <c r="I71" s="168"/>
      <c r="J71" s="168"/>
      <c r="K71" s="168"/>
      <c r="L71" s="168"/>
      <c r="M71" s="168"/>
      <c r="N71" s="168"/>
      <c r="O71" s="168"/>
    </row>
    <row r="72" spans="3:15" ht="18.600000000000001" customHeight="1">
      <c r="C72" s="168"/>
      <c r="D72" s="168"/>
      <c r="E72" s="168"/>
      <c r="F72" s="168"/>
      <c r="G72" s="168"/>
      <c r="H72" s="168"/>
      <c r="I72" s="168"/>
      <c r="J72" s="168"/>
      <c r="K72" s="168"/>
      <c r="L72" s="168"/>
      <c r="M72" s="168"/>
      <c r="N72" s="168"/>
      <c r="O72" s="168"/>
    </row>
    <row r="73" spans="3:15" ht="18.600000000000001" customHeight="1">
      <c r="C73" s="168"/>
      <c r="D73" s="168"/>
      <c r="E73" s="168"/>
      <c r="F73" s="168"/>
      <c r="G73" s="168"/>
      <c r="H73" s="168"/>
      <c r="I73" s="168"/>
      <c r="J73" s="168"/>
      <c r="K73" s="168"/>
      <c r="L73" s="168"/>
      <c r="M73" s="168"/>
      <c r="N73" s="168"/>
      <c r="O73" s="168"/>
    </row>
    <row r="74" spans="3:15" ht="18.600000000000001" customHeight="1">
      <c r="C74" s="168"/>
      <c r="D74" s="168"/>
      <c r="E74" s="168"/>
      <c r="F74" s="168"/>
      <c r="G74" s="168"/>
      <c r="H74" s="168"/>
      <c r="I74" s="168"/>
      <c r="J74" s="168"/>
      <c r="K74" s="168"/>
      <c r="L74" s="168"/>
      <c r="M74" s="168"/>
      <c r="N74" s="168"/>
      <c r="O74" s="168"/>
    </row>
    <row r="75" spans="3:15" ht="18.600000000000001" customHeight="1">
      <c r="C75" s="168"/>
      <c r="D75" s="168"/>
      <c r="E75" s="168"/>
      <c r="F75" s="168"/>
      <c r="G75" s="168"/>
      <c r="H75" s="168"/>
      <c r="I75" s="168"/>
      <c r="J75" s="168"/>
      <c r="K75" s="168"/>
      <c r="L75" s="168"/>
      <c r="M75" s="168"/>
      <c r="N75" s="168"/>
      <c r="O75" s="168"/>
    </row>
    <row r="76" spans="3:15" ht="18.600000000000001" customHeight="1">
      <c r="C76" s="168"/>
      <c r="D76" s="168"/>
      <c r="E76" s="168"/>
      <c r="F76" s="168"/>
      <c r="G76" s="168"/>
      <c r="H76" s="168"/>
      <c r="I76" s="168"/>
      <c r="J76" s="168"/>
      <c r="K76" s="168"/>
      <c r="L76" s="168"/>
      <c r="M76" s="168"/>
      <c r="N76" s="168"/>
      <c r="O76" s="168"/>
    </row>
    <row r="77" spans="3:15" ht="18.600000000000001" customHeight="1">
      <c r="C77" s="168"/>
      <c r="D77" s="168"/>
      <c r="E77" s="168"/>
      <c r="F77" s="168"/>
      <c r="G77" s="168"/>
      <c r="H77" s="168"/>
      <c r="I77" s="168"/>
      <c r="J77" s="168"/>
      <c r="K77" s="168"/>
      <c r="L77" s="168"/>
      <c r="M77" s="168"/>
      <c r="N77" s="168"/>
      <c r="O77" s="168"/>
    </row>
    <row r="78" spans="3:15" ht="18.600000000000001" customHeight="1">
      <c r="C78" s="168"/>
      <c r="D78" s="168"/>
      <c r="E78" s="168"/>
      <c r="F78" s="168"/>
      <c r="G78" s="168"/>
      <c r="H78" s="168"/>
      <c r="I78" s="168"/>
      <c r="J78" s="168"/>
      <c r="K78" s="168"/>
      <c r="L78" s="168"/>
      <c r="M78" s="168"/>
      <c r="N78" s="168"/>
      <c r="O78" s="168"/>
    </row>
    <row r="79" spans="3:15" ht="18.600000000000001" customHeight="1">
      <c r="C79" s="168"/>
      <c r="D79" s="168"/>
      <c r="E79" s="168"/>
      <c r="F79" s="168"/>
      <c r="G79" s="168"/>
      <c r="H79" s="168"/>
      <c r="I79" s="168"/>
      <c r="J79" s="168"/>
      <c r="K79" s="168"/>
      <c r="L79" s="168"/>
      <c r="M79" s="168"/>
      <c r="N79" s="168"/>
      <c r="O79" s="168"/>
    </row>
    <row r="80" spans="3:15" ht="18.600000000000001" customHeight="1">
      <c r="C80" s="168"/>
      <c r="D80" s="168"/>
      <c r="E80" s="168"/>
      <c r="F80" s="168"/>
      <c r="G80" s="168"/>
      <c r="H80" s="168"/>
      <c r="I80" s="168"/>
      <c r="J80" s="168"/>
      <c r="K80" s="168"/>
      <c r="L80" s="168"/>
      <c r="M80" s="168"/>
      <c r="N80" s="168"/>
      <c r="O80" s="168"/>
    </row>
    <row r="81" spans="3:15" ht="18.600000000000001" customHeight="1">
      <c r="C81" s="168"/>
      <c r="D81" s="168"/>
      <c r="E81" s="168"/>
      <c r="F81" s="168"/>
      <c r="G81" s="168"/>
      <c r="H81" s="168"/>
      <c r="I81" s="168"/>
      <c r="J81" s="168"/>
      <c r="K81" s="168"/>
      <c r="L81" s="168"/>
      <c r="M81" s="168"/>
      <c r="N81" s="168"/>
      <c r="O81" s="168"/>
    </row>
    <row r="82" spans="3:15" ht="18.600000000000001" customHeight="1">
      <c r="C82" s="168"/>
      <c r="D82" s="168"/>
      <c r="E82" s="168"/>
      <c r="F82" s="168"/>
      <c r="G82" s="168"/>
      <c r="H82" s="168"/>
      <c r="I82" s="168"/>
      <c r="J82" s="168"/>
      <c r="K82" s="168"/>
      <c r="L82" s="168"/>
      <c r="M82" s="168"/>
      <c r="N82" s="168"/>
      <c r="O82" s="168"/>
    </row>
    <row r="83" spans="3:15" ht="18.600000000000001" customHeight="1">
      <c r="C83" s="168"/>
      <c r="D83" s="168"/>
      <c r="E83" s="168"/>
      <c r="F83" s="168"/>
      <c r="G83" s="168"/>
      <c r="H83" s="168"/>
      <c r="I83" s="168"/>
      <c r="J83" s="168"/>
      <c r="K83" s="168"/>
      <c r="L83" s="168"/>
      <c r="M83" s="168"/>
      <c r="N83" s="168"/>
      <c r="O83" s="168"/>
    </row>
    <row r="84" spans="3:15" ht="18.600000000000001" customHeight="1">
      <c r="C84" s="168"/>
      <c r="D84" s="168"/>
      <c r="E84" s="168"/>
      <c r="F84" s="168"/>
      <c r="G84" s="168"/>
      <c r="H84" s="168"/>
      <c r="I84" s="168"/>
      <c r="J84" s="168"/>
      <c r="K84" s="168"/>
      <c r="L84" s="168"/>
      <c r="M84" s="168"/>
      <c r="N84" s="168"/>
      <c r="O84" s="168"/>
    </row>
    <row r="85" spans="3:15" ht="18.600000000000001" customHeight="1">
      <c r="C85" s="168"/>
      <c r="D85" s="168"/>
      <c r="E85" s="168"/>
      <c r="F85" s="168"/>
      <c r="G85" s="168"/>
      <c r="H85" s="168"/>
      <c r="I85" s="168"/>
      <c r="J85" s="168"/>
      <c r="K85" s="168"/>
      <c r="L85" s="168"/>
      <c r="M85" s="168"/>
      <c r="N85" s="168"/>
      <c r="O85" s="168"/>
    </row>
    <row r="86" spans="3:15" ht="18.600000000000001" customHeight="1">
      <c r="C86" s="168"/>
      <c r="D86" s="168"/>
      <c r="E86" s="168"/>
      <c r="F86" s="168"/>
      <c r="G86" s="168"/>
      <c r="H86" s="168"/>
      <c r="I86" s="168"/>
      <c r="J86" s="168"/>
      <c r="K86" s="168"/>
      <c r="L86" s="168"/>
      <c r="M86" s="168"/>
      <c r="N86" s="168"/>
      <c r="O86" s="168"/>
    </row>
    <row r="87" spans="3:15" ht="18.600000000000001" customHeight="1">
      <c r="C87" s="168"/>
      <c r="D87" s="168"/>
      <c r="E87" s="168"/>
      <c r="F87" s="168"/>
      <c r="G87" s="168"/>
      <c r="H87" s="168"/>
      <c r="I87" s="168"/>
      <c r="J87" s="168"/>
      <c r="K87" s="168"/>
      <c r="L87" s="168"/>
      <c r="M87" s="168"/>
      <c r="N87" s="168"/>
      <c r="O87" s="168"/>
    </row>
    <row r="88" spans="3:15" ht="18.600000000000001" customHeight="1">
      <c r="C88" s="168"/>
      <c r="D88" s="168"/>
      <c r="E88" s="168"/>
      <c r="F88" s="168"/>
      <c r="G88" s="168"/>
      <c r="H88" s="168"/>
      <c r="I88" s="168"/>
      <c r="J88" s="168"/>
      <c r="K88" s="168"/>
      <c r="L88" s="168"/>
      <c r="M88" s="168"/>
      <c r="N88" s="168"/>
      <c r="O88" s="168"/>
    </row>
    <row r="89" spans="3:15" ht="18.600000000000001" customHeight="1">
      <c r="C89" s="168"/>
      <c r="D89" s="168"/>
      <c r="E89" s="168"/>
      <c r="F89" s="168"/>
      <c r="G89" s="168"/>
      <c r="H89" s="168"/>
      <c r="I89" s="168"/>
      <c r="J89" s="168"/>
      <c r="K89" s="168"/>
      <c r="L89" s="168"/>
      <c r="M89" s="168"/>
      <c r="N89" s="168"/>
      <c r="O89" s="168"/>
    </row>
    <row r="90" spans="3:15" ht="18.600000000000001" customHeight="1">
      <c r="C90" s="168"/>
      <c r="D90" s="168"/>
      <c r="E90" s="168"/>
      <c r="F90" s="168"/>
      <c r="G90" s="168"/>
      <c r="H90" s="168"/>
      <c r="I90" s="168"/>
      <c r="J90" s="168"/>
      <c r="K90" s="168"/>
      <c r="L90" s="168"/>
      <c r="M90" s="168"/>
      <c r="N90" s="168"/>
      <c r="O90" s="168"/>
    </row>
    <row r="91" spans="3:15" ht="18.600000000000001" customHeight="1">
      <c r="C91" s="168"/>
      <c r="D91" s="168"/>
      <c r="E91" s="168"/>
      <c r="F91" s="168"/>
      <c r="G91" s="168"/>
      <c r="H91" s="168"/>
      <c r="I91" s="168"/>
      <c r="J91" s="168"/>
      <c r="K91" s="168"/>
      <c r="L91" s="168"/>
      <c r="M91" s="168"/>
      <c r="N91" s="168"/>
      <c r="O91" s="168"/>
    </row>
    <row r="92" spans="3:15" ht="18.600000000000001" customHeight="1">
      <c r="C92" s="168"/>
      <c r="D92" s="168"/>
      <c r="E92" s="168"/>
      <c r="F92" s="168"/>
      <c r="G92" s="168"/>
      <c r="H92" s="168"/>
      <c r="I92" s="168"/>
      <c r="J92" s="168"/>
      <c r="K92" s="168"/>
      <c r="L92" s="168"/>
      <c r="M92" s="168"/>
      <c r="N92" s="168"/>
      <c r="O92" s="168"/>
    </row>
    <row r="93" spans="3:15" ht="18.600000000000001" customHeight="1">
      <c r="C93" s="168"/>
      <c r="D93" s="168"/>
      <c r="E93" s="168"/>
      <c r="F93" s="168"/>
      <c r="G93" s="168"/>
      <c r="H93" s="168"/>
      <c r="I93" s="168"/>
      <c r="J93" s="168"/>
      <c r="K93" s="168"/>
      <c r="L93" s="168"/>
      <c r="M93" s="168"/>
      <c r="N93" s="168"/>
      <c r="O93" s="168"/>
    </row>
    <row r="94" spans="3:15" ht="18.600000000000001" customHeight="1">
      <c r="C94" s="168"/>
      <c r="D94" s="168"/>
      <c r="E94" s="168"/>
      <c r="F94" s="168"/>
      <c r="G94" s="168"/>
      <c r="H94" s="168"/>
      <c r="I94" s="168"/>
      <c r="J94" s="168"/>
      <c r="K94" s="168"/>
      <c r="L94" s="168"/>
      <c r="M94" s="168"/>
      <c r="N94" s="168"/>
      <c r="O94" s="168"/>
    </row>
    <row r="95" spans="3:15" ht="18.600000000000001" customHeight="1">
      <c r="C95" s="168"/>
      <c r="D95" s="168"/>
      <c r="E95" s="168"/>
      <c r="F95" s="168"/>
      <c r="G95" s="168"/>
      <c r="H95" s="168"/>
      <c r="I95" s="168"/>
      <c r="J95" s="168"/>
      <c r="K95" s="168"/>
      <c r="L95" s="168"/>
      <c r="M95" s="168"/>
      <c r="N95" s="168"/>
      <c r="O95" s="168"/>
    </row>
    <row r="96" spans="3:15" ht="18.600000000000001" customHeight="1">
      <c r="C96" s="168"/>
      <c r="D96" s="168"/>
      <c r="E96" s="168"/>
      <c r="F96" s="168"/>
      <c r="G96" s="168"/>
      <c r="H96" s="168"/>
      <c r="I96" s="168"/>
      <c r="J96" s="168"/>
      <c r="K96" s="168"/>
      <c r="L96" s="168"/>
      <c r="M96" s="168"/>
      <c r="N96" s="168"/>
      <c r="O96" s="168"/>
    </row>
    <row r="97" spans="3:15" ht="18.600000000000001" customHeight="1">
      <c r="C97" s="168"/>
      <c r="D97" s="168"/>
      <c r="E97" s="168"/>
      <c r="F97" s="168"/>
      <c r="G97" s="168"/>
      <c r="H97" s="168"/>
      <c r="I97" s="168"/>
      <c r="J97" s="168"/>
      <c r="K97" s="168"/>
      <c r="L97" s="168"/>
      <c r="M97" s="168"/>
      <c r="N97" s="168"/>
      <c r="O97" s="168"/>
    </row>
    <row r="98" spans="3:15" ht="18.600000000000001" customHeight="1">
      <c r="C98" s="168"/>
      <c r="D98" s="168"/>
      <c r="E98" s="168"/>
      <c r="F98" s="168"/>
      <c r="G98" s="168"/>
      <c r="H98" s="168"/>
      <c r="I98" s="168"/>
      <c r="J98" s="168"/>
      <c r="K98" s="168"/>
      <c r="L98" s="168"/>
      <c r="M98" s="168"/>
      <c r="N98" s="168"/>
      <c r="O98" s="168"/>
    </row>
    <row r="99" spans="3:15" ht="18.600000000000001" customHeight="1">
      <c r="C99" s="168"/>
      <c r="D99" s="168"/>
      <c r="E99" s="168"/>
      <c r="F99" s="168"/>
      <c r="G99" s="168"/>
      <c r="H99" s="168"/>
      <c r="I99" s="168"/>
      <c r="J99" s="168"/>
      <c r="K99" s="168"/>
      <c r="L99" s="168"/>
      <c r="M99" s="168"/>
      <c r="N99" s="168"/>
      <c r="O99" s="168"/>
    </row>
    <row r="100" spans="3:15" ht="18.600000000000001" customHeight="1">
      <c r="C100" s="168"/>
      <c r="D100" s="168"/>
      <c r="E100" s="168"/>
      <c r="F100" s="168"/>
      <c r="G100" s="168"/>
      <c r="H100" s="168"/>
      <c r="I100" s="168"/>
      <c r="J100" s="168"/>
      <c r="K100" s="168"/>
      <c r="L100" s="168"/>
      <c r="M100" s="168"/>
      <c r="N100" s="168"/>
      <c r="O100" s="168"/>
    </row>
    <row r="101" spans="3:15" ht="18.600000000000001" customHeight="1">
      <c r="C101" s="168"/>
      <c r="D101" s="168"/>
      <c r="E101" s="168"/>
      <c r="F101" s="168"/>
      <c r="G101" s="168"/>
      <c r="H101" s="168"/>
      <c r="I101" s="168"/>
      <c r="J101" s="168"/>
      <c r="K101" s="168"/>
      <c r="L101" s="168"/>
      <c r="M101" s="168"/>
      <c r="N101" s="168"/>
      <c r="O101" s="168"/>
    </row>
    <row r="102" spans="3:15" ht="18.600000000000001" customHeight="1">
      <c r="C102" s="168"/>
      <c r="D102" s="168"/>
      <c r="E102" s="168"/>
      <c r="F102" s="168"/>
      <c r="G102" s="168"/>
      <c r="H102" s="168"/>
      <c r="I102" s="168"/>
      <c r="J102" s="168"/>
      <c r="K102" s="168"/>
      <c r="L102" s="168"/>
      <c r="M102" s="168"/>
      <c r="N102" s="168"/>
      <c r="O102" s="168"/>
    </row>
    <row r="103" spans="3:15" ht="18.600000000000001" customHeight="1">
      <c r="C103" s="168"/>
      <c r="D103" s="168"/>
      <c r="E103" s="168"/>
      <c r="F103" s="168"/>
      <c r="G103" s="168"/>
      <c r="H103" s="168"/>
      <c r="I103" s="168"/>
      <c r="J103" s="168"/>
      <c r="K103" s="168"/>
      <c r="L103" s="168"/>
      <c r="M103" s="168"/>
      <c r="N103" s="168"/>
      <c r="O103" s="168"/>
    </row>
    <row r="104" spans="3:15" ht="18.600000000000001" customHeight="1">
      <c r="C104" s="168"/>
      <c r="D104" s="168"/>
      <c r="E104" s="168"/>
      <c r="F104" s="168"/>
      <c r="G104" s="168"/>
      <c r="H104" s="168"/>
      <c r="I104" s="168"/>
      <c r="J104" s="168"/>
      <c r="K104" s="168"/>
      <c r="L104" s="168"/>
      <c r="M104" s="168"/>
      <c r="N104" s="168"/>
      <c r="O104" s="168"/>
    </row>
    <row r="105" spans="3:15" ht="18.600000000000001" customHeight="1">
      <c r="C105" s="168"/>
      <c r="D105" s="168"/>
      <c r="E105" s="168"/>
      <c r="F105" s="168"/>
      <c r="G105" s="168"/>
      <c r="H105" s="168"/>
      <c r="I105" s="168"/>
      <c r="J105" s="168"/>
      <c r="K105" s="168"/>
      <c r="L105" s="168"/>
      <c r="M105" s="168"/>
      <c r="N105" s="168"/>
      <c r="O105" s="168"/>
    </row>
    <row r="106" spans="3:15" ht="18.600000000000001" customHeight="1">
      <c r="C106" s="168"/>
      <c r="D106" s="168"/>
      <c r="E106" s="168"/>
      <c r="F106" s="168"/>
      <c r="G106" s="168"/>
      <c r="H106" s="168"/>
      <c r="I106" s="168"/>
      <c r="J106" s="168"/>
      <c r="K106" s="168"/>
      <c r="L106" s="168"/>
      <c r="M106" s="168"/>
      <c r="N106" s="168"/>
      <c r="O106" s="168"/>
    </row>
    <row r="107" spans="3:15" ht="18.600000000000001" customHeight="1">
      <c r="C107" s="168"/>
      <c r="D107" s="168"/>
      <c r="E107" s="168"/>
      <c r="F107" s="168"/>
      <c r="G107" s="168"/>
      <c r="H107" s="168"/>
      <c r="I107" s="168"/>
      <c r="J107" s="168"/>
      <c r="K107" s="168"/>
      <c r="L107" s="168"/>
      <c r="M107" s="168"/>
      <c r="N107" s="168"/>
      <c r="O107" s="168"/>
    </row>
    <row r="108" spans="3:15" ht="18.600000000000001" customHeight="1">
      <c r="C108" s="168"/>
      <c r="D108" s="168"/>
      <c r="E108" s="168"/>
      <c r="F108" s="168"/>
      <c r="G108" s="168"/>
      <c r="H108" s="168"/>
      <c r="I108" s="168"/>
      <c r="J108" s="168"/>
      <c r="K108" s="168"/>
      <c r="L108" s="168"/>
      <c r="M108" s="168"/>
      <c r="N108" s="168"/>
      <c r="O108" s="168"/>
    </row>
    <row r="109" spans="3:15" ht="18.600000000000001" customHeight="1">
      <c r="C109" s="168"/>
      <c r="D109" s="168"/>
      <c r="E109" s="168"/>
      <c r="F109" s="168"/>
      <c r="G109" s="168"/>
      <c r="H109" s="168"/>
      <c r="I109" s="168"/>
      <c r="J109" s="168"/>
      <c r="K109" s="168"/>
      <c r="L109" s="168"/>
      <c r="M109" s="168"/>
      <c r="N109" s="168"/>
      <c r="O109" s="168"/>
    </row>
    <row r="110" spans="3:15" ht="18.600000000000001" customHeight="1">
      <c r="C110" s="168"/>
      <c r="D110" s="168"/>
      <c r="E110" s="168"/>
      <c r="F110" s="168"/>
      <c r="G110" s="168"/>
      <c r="H110" s="168"/>
      <c r="I110" s="168"/>
      <c r="J110" s="168"/>
      <c r="K110" s="168"/>
      <c r="L110" s="168"/>
      <c r="M110" s="168"/>
      <c r="N110" s="168"/>
      <c r="O110" s="168"/>
    </row>
    <row r="111" spans="3:15" ht="18.600000000000001" customHeight="1">
      <c r="C111" s="168"/>
      <c r="D111" s="168"/>
      <c r="E111" s="168"/>
      <c r="F111" s="168"/>
      <c r="G111" s="168"/>
      <c r="H111" s="168"/>
      <c r="I111" s="168"/>
      <c r="J111" s="168"/>
      <c r="K111" s="168"/>
      <c r="L111" s="168"/>
      <c r="M111" s="168"/>
      <c r="N111" s="168"/>
      <c r="O111" s="168"/>
    </row>
    <row r="112" spans="3:15" ht="18.600000000000001" customHeight="1">
      <c r="C112" s="168"/>
      <c r="D112" s="168"/>
      <c r="E112" s="168"/>
      <c r="F112" s="168"/>
      <c r="G112" s="168"/>
      <c r="H112" s="168"/>
      <c r="I112" s="168"/>
      <c r="J112" s="168"/>
      <c r="K112" s="168"/>
      <c r="L112" s="168"/>
      <c r="M112" s="168"/>
      <c r="N112" s="168"/>
      <c r="O112" s="168"/>
    </row>
    <row r="113" spans="3:15" ht="18.600000000000001" customHeight="1">
      <c r="C113" s="168"/>
      <c r="D113" s="168"/>
      <c r="E113" s="168"/>
      <c r="F113" s="168"/>
      <c r="G113" s="168"/>
      <c r="H113" s="168"/>
      <c r="I113" s="168"/>
      <c r="J113" s="168"/>
      <c r="K113" s="168"/>
      <c r="L113" s="168"/>
      <c r="M113" s="168"/>
      <c r="N113" s="168"/>
      <c r="O113" s="168"/>
    </row>
    <row r="114" spans="3:15" ht="18.600000000000001" customHeight="1">
      <c r="C114" s="168"/>
      <c r="D114" s="168"/>
      <c r="E114" s="168"/>
      <c r="F114" s="168"/>
      <c r="G114" s="168"/>
      <c r="H114" s="168"/>
      <c r="I114" s="168"/>
      <c r="J114" s="168"/>
      <c r="K114" s="168"/>
      <c r="L114" s="168"/>
      <c r="M114" s="168"/>
      <c r="N114" s="168"/>
      <c r="O114" s="168"/>
    </row>
    <row r="115" spans="3:15" ht="18.600000000000001" customHeight="1">
      <c r="C115" s="168"/>
      <c r="D115" s="168"/>
      <c r="E115" s="168"/>
      <c r="F115" s="168"/>
      <c r="G115" s="168"/>
      <c r="H115" s="168"/>
      <c r="I115" s="168"/>
      <c r="J115" s="168"/>
      <c r="K115" s="168"/>
      <c r="L115" s="168"/>
      <c r="M115" s="168"/>
      <c r="N115" s="168"/>
      <c r="O115" s="168"/>
    </row>
    <row r="116" spans="3:15" ht="18.600000000000001" customHeight="1">
      <c r="C116" s="168"/>
      <c r="D116" s="168"/>
      <c r="E116" s="168"/>
      <c r="F116" s="168"/>
      <c r="G116" s="168"/>
      <c r="H116" s="168"/>
      <c r="I116" s="168"/>
      <c r="J116" s="168"/>
      <c r="K116" s="168"/>
      <c r="L116" s="168"/>
      <c r="M116" s="168"/>
      <c r="N116" s="168"/>
      <c r="O116" s="168"/>
    </row>
    <row r="117" spans="3:15" ht="18.600000000000001" customHeight="1">
      <c r="C117" s="168"/>
      <c r="D117" s="168"/>
      <c r="E117" s="168"/>
      <c r="F117" s="168"/>
      <c r="G117" s="168"/>
      <c r="H117" s="168"/>
      <c r="I117" s="168"/>
      <c r="J117" s="168"/>
      <c r="K117" s="168"/>
      <c r="L117" s="168"/>
      <c r="M117" s="168"/>
      <c r="N117" s="168"/>
      <c r="O117" s="168"/>
    </row>
    <row r="118" spans="3:15" ht="18.600000000000001" customHeight="1">
      <c r="C118" s="168"/>
      <c r="D118" s="168"/>
      <c r="E118" s="168"/>
      <c r="F118" s="168"/>
      <c r="G118" s="168"/>
      <c r="H118" s="168"/>
      <c r="I118" s="168"/>
      <c r="J118" s="168"/>
      <c r="K118" s="168"/>
      <c r="L118" s="168"/>
      <c r="M118" s="168"/>
      <c r="N118" s="168"/>
      <c r="O118" s="168"/>
    </row>
    <row r="119" spans="3:15" ht="18.600000000000001" customHeight="1">
      <c r="C119" s="168"/>
      <c r="D119" s="168"/>
      <c r="E119" s="168"/>
      <c r="F119" s="168"/>
      <c r="G119" s="168"/>
      <c r="H119" s="168"/>
      <c r="I119" s="168"/>
      <c r="J119" s="168"/>
      <c r="K119" s="168"/>
      <c r="L119" s="168"/>
      <c r="M119" s="168"/>
      <c r="N119" s="168"/>
      <c r="O119" s="168"/>
    </row>
    <row r="120" spans="3:15" ht="18.600000000000001" customHeight="1">
      <c r="C120" s="168"/>
      <c r="D120" s="168"/>
      <c r="E120" s="168"/>
      <c r="F120" s="168"/>
      <c r="G120" s="168"/>
      <c r="H120" s="168"/>
      <c r="I120" s="168"/>
      <c r="J120" s="168"/>
      <c r="K120" s="168"/>
      <c r="L120" s="168"/>
      <c r="M120" s="168"/>
      <c r="N120" s="168"/>
      <c r="O120" s="168"/>
    </row>
    <row r="121" spans="3:15" ht="18.600000000000001" customHeight="1">
      <c r="C121" s="168"/>
      <c r="D121" s="168"/>
      <c r="E121" s="168"/>
      <c r="F121" s="168"/>
      <c r="G121" s="168"/>
      <c r="H121" s="168"/>
      <c r="I121" s="168"/>
      <c r="J121" s="168"/>
      <c r="K121" s="168"/>
      <c r="L121" s="168"/>
      <c r="M121" s="168"/>
      <c r="N121" s="168"/>
      <c r="O121" s="168"/>
    </row>
    <row r="122" spans="3:15" ht="18.600000000000001" customHeight="1">
      <c r="C122" s="168"/>
      <c r="D122" s="168"/>
      <c r="E122" s="168"/>
      <c r="F122" s="168"/>
      <c r="G122" s="168"/>
      <c r="H122" s="168"/>
      <c r="I122" s="168"/>
      <c r="J122" s="168"/>
      <c r="K122" s="168"/>
      <c r="L122" s="168"/>
      <c r="M122" s="168"/>
      <c r="N122" s="168"/>
      <c r="O122" s="168"/>
    </row>
    <row r="123" spans="3:15" ht="18.600000000000001" customHeight="1">
      <c r="C123" s="168"/>
      <c r="D123" s="168"/>
      <c r="E123" s="168"/>
      <c r="F123" s="168"/>
      <c r="G123" s="168"/>
      <c r="H123" s="168"/>
      <c r="I123" s="168"/>
      <c r="J123" s="168"/>
      <c r="K123" s="168"/>
      <c r="L123" s="168"/>
      <c r="M123" s="168"/>
      <c r="N123" s="168"/>
      <c r="O123" s="168"/>
    </row>
    <row r="124" spans="3:15" ht="18.600000000000001" customHeight="1">
      <c r="C124" s="168"/>
      <c r="D124" s="168"/>
      <c r="E124" s="168"/>
      <c r="F124" s="168"/>
      <c r="G124" s="168"/>
      <c r="H124" s="168"/>
      <c r="I124" s="168"/>
      <c r="J124" s="168"/>
      <c r="K124" s="168"/>
      <c r="L124" s="168"/>
      <c r="M124" s="168"/>
      <c r="N124" s="168"/>
      <c r="O124" s="168"/>
    </row>
    <row r="125" spans="3:15" ht="18.600000000000001" customHeight="1">
      <c r="C125" s="168"/>
      <c r="D125" s="168"/>
      <c r="E125" s="168"/>
      <c r="F125" s="168"/>
      <c r="G125" s="168"/>
      <c r="H125" s="168"/>
      <c r="I125" s="168"/>
      <c r="J125" s="168"/>
      <c r="K125" s="168"/>
      <c r="L125" s="168"/>
      <c r="M125" s="168"/>
      <c r="N125" s="168"/>
      <c r="O125" s="168"/>
    </row>
    <row r="126" spans="3:15" ht="18.600000000000001" customHeight="1">
      <c r="C126" s="168"/>
      <c r="D126" s="168"/>
      <c r="E126" s="168"/>
      <c r="F126" s="168"/>
      <c r="G126" s="168"/>
      <c r="H126" s="168"/>
      <c r="I126" s="168"/>
      <c r="J126" s="168"/>
      <c r="K126" s="168"/>
      <c r="L126" s="168"/>
      <c r="M126" s="168"/>
      <c r="N126" s="168"/>
      <c r="O126" s="168"/>
    </row>
    <row r="127" spans="3:15" ht="18.600000000000001" customHeight="1">
      <c r="C127" s="168"/>
      <c r="D127" s="168"/>
      <c r="E127" s="168"/>
      <c r="F127" s="168"/>
      <c r="G127" s="168"/>
      <c r="H127" s="168"/>
      <c r="I127" s="168"/>
      <c r="J127" s="168"/>
      <c r="K127" s="168"/>
      <c r="L127" s="168"/>
      <c r="M127" s="168"/>
      <c r="N127" s="168"/>
      <c r="O127" s="168"/>
    </row>
    <row r="128" spans="3:15" ht="18.600000000000001" customHeight="1">
      <c r="C128" s="168"/>
      <c r="D128" s="168"/>
      <c r="E128" s="168"/>
      <c r="F128" s="168"/>
      <c r="G128" s="168"/>
      <c r="H128" s="168"/>
      <c r="I128" s="168"/>
      <c r="J128" s="168"/>
      <c r="K128" s="168"/>
      <c r="L128" s="168"/>
      <c r="M128" s="168"/>
      <c r="N128" s="168"/>
      <c r="O128" s="168"/>
    </row>
    <row r="129" spans="3:15" ht="18.600000000000001" customHeight="1">
      <c r="C129" s="168"/>
      <c r="D129" s="168"/>
      <c r="E129" s="168"/>
      <c r="F129" s="168"/>
      <c r="G129" s="168"/>
      <c r="H129" s="168"/>
      <c r="I129" s="168"/>
      <c r="J129" s="168"/>
      <c r="K129" s="168"/>
      <c r="L129" s="168"/>
      <c r="M129" s="168"/>
      <c r="N129" s="168"/>
      <c r="O129" s="168"/>
    </row>
    <row r="130" spans="3:15" ht="18.600000000000001" customHeight="1">
      <c r="C130" s="168"/>
      <c r="D130" s="168"/>
      <c r="E130" s="168"/>
      <c r="F130" s="168"/>
      <c r="G130" s="168"/>
      <c r="H130" s="168"/>
      <c r="I130" s="168"/>
      <c r="J130" s="168"/>
      <c r="K130" s="168"/>
      <c r="L130" s="168"/>
      <c r="M130" s="168"/>
      <c r="N130" s="168"/>
      <c r="O130" s="168"/>
    </row>
    <row r="131" spans="3:15" ht="18.600000000000001" customHeight="1">
      <c r="C131" s="168"/>
      <c r="D131" s="168"/>
      <c r="E131" s="168"/>
      <c r="F131" s="168"/>
      <c r="G131" s="168"/>
      <c r="H131" s="168"/>
      <c r="I131" s="168"/>
      <c r="J131" s="168"/>
      <c r="K131" s="168"/>
      <c r="L131" s="168"/>
      <c r="M131" s="168"/>
      <c r="N131" s="168"/>
      <c r="O131" s="168"/>
    </row>
    <row r="132" spans="3:15" ht="18.600000000000001" customHeight="1">
      <c r="C132" s="168"/>
      <c r="D132" s="168"/>
      <c r="E132" s="168"/>
      <c r="F132" s="168"/>
      <c r="G132" s="168"/>
      <c r="H132" s="168"/>
      <c r="I132" s="168"/>
      <c r="J132" s="168"/>
      <c r="K132" s="168"/>
      <c r="L132" s="168"/>
      <c r="M132" s="168"/>
      <c r="N132" s="168"/>
      <c r="O132" s="168"/>
    </row>
    <row r="133" spans="3:15" ht="18.600000000000001" customHeight="1">
      <c r="C133" s="168"/>
      <c r="D133" s="168"/>
      <c r="E133" s="168"/>
      <c r="F133" s="168"/>
      <c r="G133" s="168"/>
      <c r="H133" s="168"/>
      <c r="I133" s="168"/>
      <c r="J133" s="168"/>
      <c r="K133" s="168"/>
      <c r="L133" s="168"/>
      <c r="M133" s="168"/>
      <c r="N133" s="168"/>
      <c r="O133" s="168"/>
    </row>
    <row r="134" spans="3:15" ht="18.600000000000001" customHeight="1">
      <c r="C134" s="168"/>
      <c r="D134" s="168"/>
      <c r="E134" s="168"/>
      <c r="F134" s="168"/>
      <c r="G134" s="168"/>
      <c r="H134" s="168"/>
      <c r="I134" s="168"/>
      <c r="J134" s="168"/>
      <c r="K134" s="168"/>
      <c r="L134" s="168"/>
      <c r="M134" s="168"/>
      <c r="N134" s="168"/>
      <c r="O134" s="168"/>
    </row>
    <row r="135" spans="3:15" ht="18.600000000000001" customHeight="1">
      <c r="C135" s="168"/>
      <c r="D135" s="168"/>
      <c r="E135" s="168"/>
      <c r="F135" s="168"/>
      <c r="G135" s="168"/>
      <c r="H135" s="168"/>
      <c r="I135" s="168"/>
      <c r="J135" s="168"/>
      <c r="K135" s="168"/>
      <c r="L135" s="168"/>
      <c r="M135" s="168"/>
      <c r="N135" s="168"/>
      <c r="O135" s="168"/>
    </row>
    <row r="136" spans="3:15" ht="18.600000000000001" customHeight="1">
      <c r="C136" s="168"/>
      <c r="D136" s="168"/>
      <c r="E136" s="168"/>
      <c r="F136" s="168"/>
      <c r="G136" s="168"/>
      <c r="H136" s="168"/>
      <c r="I136" s="168"/>
      <c r="J136" s="168"/>
      <c r="K136" s="168"/>
      <c r="L136" s="168"/>
      <c r="M136" s="168"/>
      <c r="N136" s="168"/>
      <c r="O136" s="168"/>
    </row>
    <row r="137" spans="3:15" ht="18.600000000000001" customHeight="1">
      <c r="C137" s="168"/>
      <c r="D137" s="168"/>
      <c r="E137" s="168"/>
      <c r="F137" s="168"/>
      <c r="G137" s="168"/>
      <c r="H137" s="168"/>
      <c r="I137" s="168"/>
      <c r="J137" s="168"/>
      <c r="K137" s="168"/>
      <c r="L137" s="168"/>
      <c r="M137" s="168"/>
      <c r="N137" s="168"/>
      <c r="O137" s="168"/>
    </row>
    <row r="138" spans="3:15" ht="18.600000000000001" customHeight="1">
      <c r="C138" s="168"/>
      <c r="D138" s="168"/>
      <c r="E138" s="168"/>
      <c r="F138" s="168"/>
      <c r="G138" s="168"/>
      <c r="H138" s="168"/>
      <c r="I138" s="168"/>
      <c r="J138" s="168"/>
      <c r="K138" s="168"/>
      <c r="L138" s="168"/>
      <c r="M138" s="168"/>
      <c r="N138" s="168"/>
      <c r="O138" s="168"/>
    </row>
    <row r="139" spans="3:15" ht="18.600000000000001" customHeight="1">
      <c r="C139" s="168"/>
      <c r="D139" s="168"/>
      <c r="E139" s="168"/>
      <c r="F139" s="168"/>
      <c r="G139" s="168"/>
      <c r="H139" s="168"/>
      <c r="I139" s="168"/>
      <c r="J139" s="168"/>
      <c r="K139" s="168"/>
      <c r="L139" s="168"/>
      <c r="M139" s="168"/>
      <c r="N139" s="168"/>
      <c r="O139" s="168"/>
    </row>
    <row r="140" spans="3:15" ht="18.600000000000001" customHeight="1">
      <c r="C140" s="168"/>
      <c r="D140" s="168"/>
      <c r="E140" s="168"/>
      <c r="F140" s="168"/>
      <c r="G140" s="168"/>
      <c r="H140" s="168"/>
      <c r="I140" s="168"/>
      <c r="J140" s="168"/>
      <c r="K140" s="168"/>
      <c r="L140" s="168"/>
      <c r="M140" s="168"/>
      <c r="N140" s="168"/>
      <c r="O140" s="168"/>
    </row>
    <row r="141" spans="3:15" ht="18.600000000000001" customHeight="1">
      <c r="C141" s="168"/>
      <c r="D141" s="168"/>
      <c r="E141" s="168"/>
      <c r="F141" s="168"/>
      <c r="G141" s="168"/>
      <c r="H141" s="168"/>
      <c r="I141" s="168"/>
      <c r="J141" s="168"/>
      <c r="K141" s="168"/>
      <c r="L141" s="168"/>
      <c r="M141" s="168"/>
      <c r="N141" s="168"/>
      <c r="O141" s="168"/>
    </row>
    <row r="142" spans="3:15" ht="18.600000000000001" customHeight="1">
      <c r="C142" s="168"/>
      <c r="D142" s="168"/>
      <c r="E142" s="168"/>
      <c r="F142" s="168"/>
      <c r="G142" s="168"/>
      <c r="H142" s="168"/>
      <c r="I142" s="168"/>
      <c r="J142" s="168"/>
      <c r="K142" s="168"/>
      <c r="L142" s="168"/>
      <c r="M142" s="168"/>
      <c r="N142" s="168"/>
      <c r="O142" s="168"/>
    </row>
    <row r="143" spans="3:15" ht="18.600000000000001" customHeight="1">
      <c r="C143" s="168"/>
      <c r="D143" s="168"/>
      <c r="E143" s="168"/>
      <c r="F143" s="168"/>
      <c r="G143" s="168"/>
      <c r="H143" s="168"/>
      <c r="I143" s="168"/>
      <c r="J143" s="168"/>
      <c r="K143" s="168"/>
      <c r="L143" s="168"/>
      <c r="M143" s="168"/>
      <c r="N143" s="168"/>
      <c r="O143" s="168"/>
    </row>
    <row r="144" spans="3:15" ht="18.600000000000001" customHeight="1">
      <c r="C144" s="168"/>
      <c r="D144" s="168"/>
      <c r="E144" s="168"/>
      <c r="F144" s="168"/>
      <c r="G144" s="168"/>
      <c r="H144" s="168"/>
      <c r="I144" s="168"/>
      <c r="J144" s="168"/>
      <c r="K144" s="168"/>
      <c r="L144" s="168"/>
      <c r="M144" s="168"/>
      <c r="N144" s="168"/>
      <c r="O144" s="168"/>
    </row>
    <row r="145" spans="3:15" ht="18.600000000000001" customHeight="1">
      <c r="C145" s="168"/>
      <c r="D145" s="168"/>
      <c r="E145" s="168"/>
      <c r="F145" s="168"/>
      <c r="G145" s="168"/>
      <c r="H145" s="168"/>
      <c r="I145" s="168"/>
      <c r="J145" s="168"/>
      <c r="K145" s="168"/>
      <c r="L145" s="168"/>
      <c r="M145" s="168"/>
      <c r="N145" s="168"/>
      <c r="O145" s="168"/>
    </row>
    <row r="146" spans="3:15" ht="18.600000000000001" customHeight="1">
      <c r="C146" s="168"/>
      <c r="D146" s="168"/>
      <c r="E146" s="168"/>
      <c r="F146" s="168"/>
      <c r="G146" s="168"/>
      <c r="H146" s="168"/>
      <c r="I146" s="168"/>
      <c r="J146" s="168"/>
      <c r="K146" s="168"/>
      <c r="L146" s="168"/>
      <c r="M146" s="168"/>
      <c r="N146" s="168"/>
      <c r="O146" s="168"/>
    </row>
    <row r="147" spans="3:15" ht="18.600000000000001" customHeight="1">
      <c r="C147" s="168"/>
      <c r="D147" s="168"/>
      <c r="E147" s="168"/>
      <c r="F147" s="168"/>
      <c r="G147" s="168"/>
      <c r="H147" s="168"/>
      <c r="I147" s="168"/>
      <c r="J147" s="168"/>
      <c r="K147" s="168"/>
      <c r="L147" s="168"/>
      <c r="M147" s="168"/>
      <c r="N147" s="168"/>
      <c r="O147" s="168"/>
    </row>
    <row r="148" spans="3:15" ht="18.600000000000001" customHeight="1">
      <c r="C148" s="168"/>
      <c r="D148" s="168"/>
      <c r="E148" s="168"/>
      <c r="F148" s="168"/>
      <c r="G148" s="168"/>
      <c r="H148" s="168"/>
      <c r="I148" s="168"/>
      <c r="J148" s="168"/>
      <c r="K148" s="168"/>
      <c r="L148" s="168"/>
      <c r="M148" s="168"/>
      <c r="N148" s="168"/>
      <c r="O148" s="168"/>
    </row>
    <row r="149" spans="3:15" ht="18.600000000000001" customHeight="1">
      <c r="C149" s="168"/>
      <c r="D149" s="168"/>
      <c r="E149" s="168"/>
      <c r="F149" s="168"/>
      <c r="G149" s="168"/>
      <c r="H149" s="168"/>
      <c r="I149" s="168"/>
      <c r="J149" s="168"/>
      <c r="K149" s="168"/>
      <c r="L149" s="168"/>
      <c r="M149" s="168"/>
      <c r="N149" s="168"/>
      <c r="O149" s="168"/>
    </row>
    <row r="150" spans="3:15" ht="18.600000000000001" customHeight="1">
      <c r="C150" s="168"/>
      <c r="D150" s="168"/>
      <c r="E150" s="168"/>
      <c r="F150" s="168"/>
      <c r="G150" s="168"/>
      <c r="H150" s="168"/>
      <c r="I150" s="168"/>
      <c r="J150" s="168"/>
      <c r="K150" s="168"/>
      <c r="L150" s="168"/>
      <c r="M150" s="168"/>
      <c r="N150" s="168"/>
      <c r="O150" s="168"/>
    </row>
    <row r="151" spans="3:15" ht="18.600000000000001" customHeight="1">
      <c r="C151" s="168"/>
      <c r="D151" s="168"/>
      <c r="E151" s="168"/>
      <c r="F151" s="168"/>
      <c r="G151" s="168"/>
      <c r="H151" s="168"/>
      <c r="I151" s="168"/>
      <c r="J151" s="168"/>
      <c r="K151" s="168"/>
      <c r="L151" s="168"/>
      <c r="M151" s="168"/>
      <c r="N151" s="168"/>
      <c r="O151" s="168"/>
    </row>
    <row r="152" spans="3:15" ht="18.600000000000001" customHeight="1">
      <c r="C152" s="168"/>
      <c r="D152" s="168"/>
      <c r="E152" s="168"/>
      <c r="F152" s="168"/>
      <c r="G152" s="168"/>
      <c r="H152" s="168"/>
      <c r="I152" s="168"/>
      <c r="J152" s="168"/>
      <c r="K152" s="168"/>
      <c r="L152" s="168"/>
      <c r="M152" s="168"/>
      <c r="N152" s="168"/>
      <c r="O152" s="168"/>
    </row>
    <row r="153" spans="3:15" ht="18.600000000000001" customHeight="1">
      <c r="C153" s="168"/>
      <c r="D153" s="168"/>
      <c r="E153" s="168"/>
      <c r="F153" s="168"/>
      <c r="G153" s="168"/>
      <c r="H153" s="168"/>
      <c r="I153" s="168"/>
      <c r="J153" s="168"/>
      <c r="K153" s="168"/>
      <c r="L153" s="168"/>
      <c r="M153" s="168"/>
      <c r="N153" s="168"/>
      <c r="O153" s="168"/>
    </row>
    <row r="154" spans="3:15" ht="18.600000000000001" customHeight="1">
      <c r="C154" s="168"/>
      <c r="D154" s="168"/>
      <c r="E154" s="168"/>
      <c r="F154" s="168"/>
      <c r="G154" s="168"/>
      <c r="H154" s="168"/>
      <c r="I154" s="168"/>
      <c r="J154" s="168"/>
      <c r="K154" s="168"/>
      <c r="L154" s="168"/>
      <c r="M154" s="168"/>
      <c r="N154" s="168"/>
      <c r="O154" s="168"/>
    </row>
    <row r="155" spans="3:15" ht="18.600000000000001" customHeight="1">
      <c r="C155" s="168"/>
      <c r="D155" s="168"/>
      <c r="E155" s="168"/>
      <c r="F155" s="168"/>
      <c r="G155" s="168"/>
      <c r="H155" s="168"/>
      <c r="I155" s="168"/>
      <c r="J155" s="168"/>
      <c r="K155" s="168"/>
      <c r="L155" s="168"/>
      <c r="M155" s="168"/>
      <c r="N155" s="168"/>
      <c r="O155" s="168"/>
    </row>
    <row r="156" spans="3:15" ht="18.600000000000001" customHeight="1">
      <c r="C156" s="168"/>
      <c r="D156" s="168"/>
      <c r="E156" s="168"/>
      <c r="F156" s="168"/>
      <c r="G156" s="168"/>
      <c r="H156" s="168"/>
      <c r="I156" s="168"/>
      <c r="J156" s="168"/>
      <c r="K156" s="168"/>
      <c r="L156" s="168"/>
      <c r="M156" s="168"/>
      <c r="N156" s="168"/>
      <c r="O156" s="168"/>
    </row>
    <row r="157" spans="3:15" ht="18.600000000000001" customHeight="1">
      <c r="C157" s="168"/>
      <c r="D157" s="168"/>
      <c r="E157" s="168"/>
      <c r="F157" s="168"/>
      <c r="G157" s="168"/>
      <c r="H157" s="168"/>
      <c r="I157" s="168"/>
      <c r="J157" s="168"/>
      <c r="K157" s="168"/>
      <c r="L157" s="168"/>
      <c r="M157" s="168"/>
      <c r="N157" s="168"/>
      <c r="O157" s="168"/>
    </row>
    <row r="158" spans="3:15" ht="18.600000000000001" customHeight="1">
      <c r="C158" s="168"/>
      <c r="D158" s="168"/>
      <c r="E158" s="168"/>
      <c r="F158" s="168"/>
      <c r="G158" s="168"/>
      <c r="H158" s="168"/>
      <c r="I158" s="168"/>
      <c r="J158" s="168"/>
      <c r="K158" s="168"/>
      <c r="L158" s="168"/>
      <c r="M158" s="168"/>
      <c r="N158" s="168"/>
      <c r="O158" s="168"/>
    </row>
    <row r="159" spans="3:15" ht="18.600000000000001" customHeight="1">
      <c r="C159" s="168"/>
      <c r="D159" s="168"/>
      <c r="E159" s="168"/>
      <c r="F159" s="168"/>
      <c r="G159" s="168"/>
      <c r="H159" s="168"/>
      <c r="I159" s="168"/>
      <c r="J159" s="168"/>
      <c r="K159" s="168"/>
      <c r="L159" s="168"/>
      <c r="M159" s="168"/>
      <c r="N159" s="168"/>
      <c r="O159" s="168"/>
    </row>
    <row r="160" spans="3:15" ht="18.600000000000001" customHeight="1">
      <c r="C160" s="168"/>
      <c r="D160" s="168"/>
      <c r="E160" s="168"/>
      <c r="F160" s="168"/>
      <c r="G160" s="168"/>
      <c r="H160" s="168"/>
      <c r="I160" s="168"/>
      <c r="J160" s="168"/>
      <c r="K160" s="168"/>
      <c r="L160" s="168"/>
      <c r="M160" s="168"/>
      <c r="N160" s="168"/>
      <c r="O160" s="168"/>
    </row>
    <row r="161" spans="3:15" ht="18.600000000000001" customHeight="1">
      <c r="C161" s="168"/>
      <c r="D161" s="168"/>
      <c r="E161" s="168"/>
      <c r="F161" s="168"/>
      <c r="G161" s="168"/>
      <c r="H161" s="168"/>
      <c r="I161" s="168"/>
      <c r="J161" s="168"/>
      <c r="K161" s="168"/>
      <c r="L161" s="168"/>
      <c r="M161" s="168"/>
      <c r="N161" s="168"/>
      <c r="O161" s="168"/>
    </row>
    <row r="162" spans="3:15" ht="18.600000000000001" customHeight="1">
      <c r="C162" s="168"/>
      <c r="D162" s="168"/>
      <c r="E162" s="168"/>
      <c r="F162" s="168"/>
      <c r="G162" s="168"/>
      <c r="H162" s="168"/>
      <c r="I162" s="168"/>
      <c r="J162" s="168"/>
      <c r="K162" s="168"/>
      <c r="L162" s="168"/>
      <c r="M162" s="168"/>
      <c r="N162" s="168"/>
      <c r="O162" s="168"/>
    </row>
    <row r="163" spans="3:15" ht="18.600000000000001" customHeight="1">
      <c r="C163" s="168"/>
      <c r="D163" s="168"/>
      <c r="E163" s="168"/>
      <c r="F163" s="168"/>
      <c r="G163" s="168"/>
      <c r="H163" s="168"/>
      <c r="I163" s="168"/>
      <c r="J163" s="168"/>
      <c r="K163" s="168"/>
      <c r="L163" s="168"/>
      <c r="M163" s="168"/>
      <c r="N163" s="168"/>
      <c r="O163" s="168"/>
    </row>
    <row r="164" spans="3:15" ht="18.600000000000001" customHeight="1">
      <c r="C164" s="168"/>
      <c r="D164" s="168"/>
      <c r="E164" s="168"/>
      <c r="F164" s="168"/>
      <c r="G164" s="168"/>
      <c r="H164" s="168"/>
      <c r="I164" s="168"/>
      <c r="J164" s="168"/>
      <c r="K164" s="168"/>
      <c r="L164" s="168"/>
      <c r="M164" s="168"/>
      <c r="N164" s="168"/>
      <c r="O164" s="168"/>
    </row>
    <row r="165" spans="3:15" ht="18.600000000000001" customHeight="1">
      <c r="C165" s="168"/>
      <c r="D165" s="168"/>
      <c r="E165" s="168"/>
      <c r="F165" s="168"/>
      <c r="G165" s="168"/>
      <c r="H165" s="168"/>
      <c r="I165" s="168"/>
      <c r="J165" s="168"/>
      <c r="K165" s="168"/>
      <c r="L165" s="168"/>
      <c r="M165" s="168"/>
      <c r="N165" s="168"/>
      <c r="O165" s="168"/>
    </row>
    <row r="166" spans="3:15" ht="18.600000000000001" customHeight="1">
      <c r="C166" s="168"/>
      <c r="D166" s="168"/>
      <c r="E166" s="168"/>
      <c r="F166" s="168"/>
      <c r="G166" s="168"/>
      <c r="H166" s="168"/>
      <c r="I166" s="168"/>
      <c r="J166" s="168"/>
      <c r="K166" s="168"/>
      <c r="L166" s="168"/>
      <c r="M166" s="168"/>
      <c r="N166" s="168"/>
      <c r="O166" s="168"/>
    </row>
    <row r="167" spans="3:15" ht="18.600000000000001" customHeight="1">
      <c r="C167" s="168"/>
      <c r="D167" s="168"/>
      <c r="E167" s="168"/>
      <c r="F167" s="168"/>
      <c r="G167" s="168"/>
      <c r="H167" s="168"/>
      <c r="I167" s="168"/>
      <c r="J167" s="168"/>
      <c r="K167" s="168"/>
      <c r="L167" s="168"/>
      <c r="M167" s="168"/>
      <c r="N167" s="168"/>
      <c r="O167" s="168"/>
    </row>
    <row r="168" spans="3:15" ht="18.600000000000001" customHeight="1">
      <c r="C168" s="168"/>
      <c r="D168" s="168"/>
      <c r="E168" s="168"/>
      <c r="F168" s="168"/>
      <c r="G168" s="168"/>
      <c r="H168" s="168"/>
      <c r="I168" s="168"/>
      <c r="J168" s="168"/>
      <c r="K168" s="168"/>
      <c r="L168" s="168"/>
      <c r="M168" s="168"/>
      <c r="N168" s="168"/>
      <c r="O168" s="168"/>
    </row>
    <row r="169" spans="3:15" ht="18.600000000000001" customHeight="1">
      <c r="C169" s="168"/>
      <c r="D169" s="168"/>
      <c r="E169" s="168"/>
      <c r="F169" s="168"/>
      <c r="G169" s="168"/>
      <c r="H169" s="168"/>
      <c r="I169" s="168"/>
      <c r="J169" s="168"/>
      <c r="K169" s="168"/>
      <c r="L169" s="168"/>
      <c r="M169" s="168"/>
      <c r="N169" s="168"/>
      <c r="O169" s="168"/>
    </row>
    <row r="170" spans="3:15" ht="18.600000000000001" customHeight="1">
      <c r="C170" s="168"/>
      <c r="D170" s="168"/>
      <c r="E170" s="168"/>
      <c r="F170" s="168"/>
      <c r="G170" s="168"/>
      <c r="H170" s="168"/>
      <c r="I170" s="168"/>
      <c r="J170" s="168"/>
      <c r="K170" s="168"/>
      <c r="L170" s="168"/>
      <c r="M170" s="168"/>
      <c r="N170" s="168"/>
      <c r="O170" s="168"/>
    </row>
    <row r="171" spans="3:15" ht="18.600000000000001" customHeight="1">
      <c r="C171" s="168"/>
      <c r="D171" s="168"/>
      <c r="E171" s="168"/>
      <c r="F171" s="168"/>
      <c r="G171" s="168"/>
      <c r="H171" s="168"/>
      <c r="I171" s="168"/>
      <c r="J171" s="168"/>
      <c r="K171" s="168"/>
      <c r="L171" s="168"/>
      <c r="M171" s="168"/>
      <c r="N171" s="168"/>
      <c r="O171" s="168"/>
    </row>
    <row r="172" spans="3:15" ht="18.600000000000001" customHeight="1">
      <c r="C172" s="168"/>
      <c r="D172" s="168"/>
      <c r="E172" s="168"/>
      <c r="F172" s="168"/>
      <c r="G172" s="168"/>
      <c r="H172" s="168"/>
      <c r="I172" s="168"/>
      <c r="J172" s="168"/>
      <c r="K172" s="168"/>
      <c r="L172" s="168"/>
      <c r="M172" s="168"/>
      <c r="N172" s="168"/>
      <c r="O172" s="168"/>
    </row>
    <row r="173" spans="3:15" ht="18.600000000000001" customHeight="1">
      <c r="C173" s="168"/>
      <c r="D173" s="168"/>
      <c r="E173" s="168"/>
      <c r="F173" s="168"/>
      <c r="G173" s="168"/>
      <c r="H173" s="168"/>
      <c r="I173" s="168"/>
      <c r="J173" s="168"/>
      <c r="K173" s="168"/>
      <c r="L173" s="168"/>
      <c r="M173" s="168"/>
      <c r="N173" s="168"/>
      <c r="O173" s="168"/>
    </row>
    <row r="174" spans="3:15" ht="18.600000000000001" customHeight="1">
      <c r="C174" s="168"/>
      <c r="D174" s="168"/>
      <c r="E174" s="168"/>
      <c r="F174" s="168"/>
      <c r="G174" s="168"/>
      <c r="H174" s="168"/>
      <c r="I174" s="168"/>
      <c r="J174" s="168"/>
      <c r="K174" s="168"/>
      <c r="L174" s="168"/>
      <c r="M174" s="168"/>
      <c r="N174" s="168"/>
      <c r="O174" s="168"/>
    </row>
    <row r="175" spans="3:15" ht="18.600000000000001" customHeight="1">
      <c r="C175" s="168"/>
      <c r="D175" s="168"/>
      <c r="E175" s="168"/>
      <c r="F175" s="168"/>
      <c r="G175" s="168"/>
      <c r="H175" s="168"/>
      <c r="I175" s="168"/>
      <c r="J175" s="168"/>
      <c r="K175" s="168"/>
      <c r="L175" s="168"/>
      <c r="M175" s="168"/>
      <c r="N175" s="168"/>
      <c r="O175" s="168"/>
    </row>
    <row r="176" spans="3:15" ht="18.600000000000001" customHeight="1">
      <c r="C176" s="168"/>
      <c r="D176" s="168"/>
      <c r="E176" s="168"/>
      <c r="F176" s="168"/>
      <c r="G176" s="168"/>
      <c r="H176" s="168"/>
      <c r="I176" s="168"/>
      <c r="J176" s="168"/>
      <c r="K176" s="168"/>
      <c r="L176" s="168"/>
      <c r="M176" s="168"/>
      <c r="N176" s="168"/>
      <c r="O176" s="168"/>
    </row>
    <row r="177" spans="3:15" ht="18.600000000000001" customHeight="1">
      <c r="C177" s="168"/>
      <c r="D177" s="168"/>
      <c r="E177" s="168"/>
      <c r="F177" s="168"/>
      <c r="G177" s="168"/>
      <c r="H177" s="168"/>
      <c r="I177" s="168"/>
      <c r="J177" s="168"/>
      <c r="K177" s="168"/>
      <c r="L177" s="168"/>
      <c r="M177" s="168"/>
      <c r="N177" s="168"/>
      <c r="O177" s="168"/>
    </row>
    <row r="178" spans="3:15" ht="18.600000000000001" customHeight="1">
      <c r="C178" s="168"/>
      <c r="D178" s="168"/>
      <c r="E178" s="168"/>
      <c r="F178" s="168"/>
      <c r="G178" s="168"/>
      <c r="H178" s="168"/>
      <c r="I178" s="168"/>
      <c r="J178" s="168"/>
      <c r="K178" s="168"/>
      <c r="L178" s="168"/>
      <c r="M178" s="168"/>
      <c r="N178" s="168"/>
      <c r="O178" s="168"/>
    </row>
    <row r="179" spans="3:15" ht="18.600000000000001" customHeight="1">
      <c r="C179" s="168"/>
      <c r="D179" s="168"/>
      <c r="E179" s="168"/>
      <c r="F179" s="168"/>
      <c r="G179" s="168"/>
      <c r="H179" s="168"/>
      <c r="I179" s="168"/>
      <c r="J179" s="168"/>
      <c r="K179" s="168"/>
      <c r="L179" s="168"/>
      <c r="M179" s="168"/>
      <c r="N179" s="168"/>
      <c r="O179" s="168"/>
    </row>
    <row r="180" spans="3:15" ht="18.600000000000001" customHeight="1">
      <c r="C180" s="168"/>
      <c r="D180" s="168"/>
      <c r="E180" s="168"/>
      <c r="F180" s="168"/>
      <c r="G180" s="168"/>
      <c r="H180" s="168"/>
      <c r="I180" s="168"/>
      <c r="J180" s="168"/>
      <c r="K180" s="168"/>
      <c r="L180" s="168"/>
      <c r="M180" s="168"/>
      <c r="N180" s="168"/>
      <c r="O180" s="168"/>
    </row>
    <row r="181" spans="3:15" ht="18.600000000000001" customHeight="1">
      <c r="C181" s="168"/>
      <c r="D181" s="168"/>
      <c r="E181" s="168"/>
      <c r="F181" s="168"/>
      <c r="G181" s="168"/>
      <c r="H181" s="168"/>
      <c r="I181" s="168"/>
      <c r="J181" s="168"/>
      <c r="K181" s="168"/>
      <c r="L181" s="168"/>
      <c r="M181" s="168"/>
      <c r="N181" s="168"/>
      <c r="O181" s="168"/>
    </row>
    <row r="182" spans="3:15" ht="18.600000000000001" customHeight="1">
      <c r="C182" s="168"/>
      <c r="D182" s="168"/>
      <c r="E182" s="168"/>
      <c r="F182" s="168"/>
      <c r="G182" s="168"/>
      <c r="H182" s="168"/>
      <c r="I182" s="168"/>
      <c r="J182" s="168"/>
      <c r="K182" s="168"/>
      <c r="L182" s="168"/>
      <c r="M182" s="168"/>
      <c r="N182" s="168"/>
      <c r="O182" s="168"/>
    </row>
    <row r="183" spans="3:15" ht="18.600000000000001" customHeight="1">
      <c r="C183" s="168"/>
      <c r="D183" s="168"/>
      <c r="E183" s="168"/>
      <c r="F183" s="168"/>
      <c r="G183" s="168"/>
      <c r="H183" s="168"/>
      <c r="I183" s="168"/>
      <c r="J183" s="168"/>
      <c r="K183" s="168"/>
      <c r="L183" s="168"/>
      <c r="M183" s="168"/>
      <c r="N183" s="168"/>
      <c r="O183" s="168"/>
    </row>
    <row r="184" spans="3:15" ht="18.600000000000001" customHeight="1">
      <c r="C184" s="168"/>
      <c r="D184" s="168"/>
      <c r="E184" s="168"/>
      <c r="F184" s="168"/>
      <c r="G184" s="168"/>
      <c r="H184" s="168"/>
      <c r="I184" s="168"/>
      <c r="J184" s="168"/>
      <c r="K184" s="168"/>
      <c r="L184" s="168"/>
      <c r="M184" s="168"/>
      <c r="N184" s="168"/>
      <c r="O184" s="168"/>
    </row>
    <row r="185" spans="3:15" ht="18.600000000000001" customHeight="1">
      <c r="C185" s="168"/>
      <c r="D185" s="168"/>
      <c r="E185" s="168"/>
      <c r="F185" s="168"/>
      <c r="G185" s="168"/>
      <c r="H185" s="168"/>
      <c r="I185" s="168"/>
      <c r="J185" s="168"/>
      <c r="K185" s="168"/>
      <c r="L185" s="168"/>
      <c r="M185" s="168"/>
      <c r="N185" s="168"/>
      <c r="O185" s="168"/>
    </row>
    <row r="186" spans="3:15" ht="18.600000000000001" customHeight="1">
      <c r="C186" s="168"/>
      <c r="D186" s="168"/>
      <c r="E186" s="168"/>
      <c r="F186" s="168"/>
      <c r="G186" s="168"/>
      <c r="H186" s="168"/>
      <c r="I186" s="168"/>
      <c r="J186" s="168"/>
      <c r="K186" s="168"/>
      <c r="L186" s="168"/>
      <c r="M186" s="168"/>
      <c r="N186" s="168"/>
      <c r="O186" s="168"/>
    </row>
    <row r="187" spans="3:15" ht="18.600000000000001" customHeight="1">
      <c r="C187" s="168"/>
      <c r="D187" s="168"/>
      <c r="E187" s="168"/>
      <c r="F187" s="168"/>
      <c r="G187" s="168"/>
      <c r="H187" s="168"/>
      <c r="I187" s="168"/>
      <c r="J187" s="168"/>
      <c r="K187" s="168"/>
      <c r="L187" s="168"/>
      <c r="M187" s="168"/>
      <c r="N187" s="168"/>
      <c r="O187" s="168"/>
    </row>
    <row r="188" spans="3:15" ht="18.600000000000001" customHeight="1">
      <c r="C188" s="168"/>
      <c r="D188" s="168"/>
      <c r="E188" s="168"/>
      <c r="F188" s="168"/>
      <c r="G188" s="168"/>
      <c r="H188" s="168"/>
      <c r="I188" s="168"/>
      <c r="J188" s="168"/>
      <c r="K188" s="168"/>
      <c r="L188" s="168"/>
      <c r="M188" s="168"/>
      <c r="N188" s="168"/>
      <c r="O188" s="168"/>
    </row>
    <row r="189" spans="3:15" ht="18.600000000000001" customHeight="1">
      <c r="C189" s="168"/>
      <c r="D189" s="168"/>
      <c r="E189" s="168"/>
      <c r="F189" s="168"/>
      <c r="G189" s="168"/>
      <c r="H189" s="168"/>
      <c r="I189" s="168"/>
      <c r="J189" s="168"/>
      <c r="K189" s="168"/>
      <c r="L189" s="168"/>
      <c r="M189" s="168"/>
      <c r="N189" s="168"/>
      <c r="O189" s="168"/>
    </row>
    <row r="190" spans="3:15" ht="18.600000000000001" customHeight="1">
      <c r="C190" s="168"/>
      <c r="D190" s="168"/>
      <c r="E190" s="168"/>
      <c r="F190" s="168"/>
      <c r="G190" s="168"/>
      <c r="H190" s="168"/>
      <c r="I190" s="168"/>
      <c r="J190" s="168"/>
      <c r="K190" s="168"/>
      <c r="L190" s="168"/>
      <c r="M190" s="168"/>
      <c r="N190" s="168"/>
      <c r="O190" s="168"/>
    </row>
    <row r="191" spans="3:15" ht="18.600000000000001" customHeight="1">
      <c r="C191" s="168"/>
      <c r="D191" s="168"/>
      <c r="E191" s="168"/>
      <c r="F191" s="168"/>
      <c r="G191" s="168"/>
      <c r="H191" s="168"/>
      <c r="I191" s="168"/>
      <c r="J191" s="168"/>
      <c r="K191" s="168"/>
      <c r="L191" s="168"/>
      <c r="M191" s="168"/>
      <c r="N191" s="168"/>
      <c r="O191" s="168"/>
    </row>
    <row r="192" spans="3:15" ht="18.600000000000001" customHeight="1">
      <c r="C192" s="168"/>
      <c r="D192" s="168"/>
      <c r="E192" s="168"/>
      <c r="F192" s="168"/>
      <c r="G192" s="168"/>
      <c r="H192" s="168"/>
      <c r="I192" s="168"/>
      <c r="J192" s="168"/>
      <c r="K192" s="168"/>
      <c r="L192" s="168"/>
      <c r="M192" s="168"/>
      <c r="N192" s="168"/>
      <c r="O192" s="168"/>
    </row>
    <row r="193" spans="3:15" ht="18.600000000000001" customHeight="1">
      <c r="C193" s="168"/>
      <c r="D193" s="168"/>
      <c r="E193" s="168"/>
      <c r="F193" s="168"/>
      <c r="G193" s="168"/>
      <c r="H193" s="168"/>
      <c r="I193" s="168"/>
      <c r="J193" s="168"/>
      <c r="K193" s="168"/>
      <c r="L193" s="168"/>
      <c r="M193" s="168"/>
      <c r="N193" s="168"/>
      <c r="O193" s="168"/>
    </row>
    <row r="194" spans="3:15" ht="18.600000000000001" customHeight="1">
      <c r="C194" s="168"/>
      <c r="D194" s="168"/>
      <c r="E194" s="168"/>
      <c r="F194" s="168"/>
      <c r="G194" s="168"/>
      <c r="H194" s="168"/>
      <c r="I194" s="168"/>
      <c r="J194" s="168"/>
      <c r="K194" s="168"/>
      <c r="L194" s="168"/>
      <c r="M194" s="168"/>
      <c r="N194" s="168"/>
      <c r="O194" s="168"/>
    </row>
    <row r="195" spans="3:15" ht="18.600000000000001" customHeight="1">
      <c r="C195" s="168"/>
      <c r="D195" s="168"/>
      <c r="E195" s="168"/>
      <c r="F195" s="168"/>
      <c r="G195" s="168"/>
      <c r="H195" s="168"/>
      <c r="I195" s="168"/>
      <c r="J195" s="168"/>
      <c r="K195" s="168"/>
      <c r="L195" s="168"/>
      <c r="M195" s="168"/>
      <c r="N195" s="168"/>
      <c r="O195" s="168"/>
    </row>
    <row r="196" spans="3:15" ht="18.600000000000001" customHeight="1">
      <c r="C196" s="168"/>
      <c r="D196" s="168"/>
      <c r="E196" s="168"/>
      <c r="F196" s="168"/>
      <c r="G196" s="168"/>
      <c r="H196" s="168"/>
      <c r="I196" s="168"/>
      <c r="J196" s="168"/>
      <c r="K196" s="168"/>
      <c r="L196" s="168"/>
      <c r="M196" s="168"/>
      <c r="N196" s="168"/>
      <c r="O196" s="168"/>
    </row>
    <row r="197" spans="3:15" ht="18.600000000000001" customHeight="1">
      <c r="C197" s="168"/>
      <c r="D197" s="168"/>
      <c r="E197" s="168"/>
      <c r="F197" s="168"/>
      <c r="G197" s="168"/>
      <c r="H197" s="168"/>
      <c r="I197" s="168"/>
      <c r="J197" s="168"/>
      <c r="K197" s="168"/>
      <c r="L197" s="168"/>
      <c r="M197" s="168"/>
      <c r="N197" s="168"/>
      <c r="O197" s="168"/>
    </row>
    <row r="198" spans="3:15" ht="18.600000000000001" customHeight="1">
      <c r="C198" s="168"/>
      <c r="D198" s="168"/>
      <c r="E198" s="168"/>
      <c r="F198" s="168"/>
      <c r="G198" s="168"/>
      <c r="H198" s="168"/>
      <c r="I198" s="168"/>
      <c r="J198" s="168"/>
      <c r="K198" s="168"/>
      <c r="L198" s="168"/>
      <c r="M198" s="168"/>
      <c r="N198" s="168"/>
      <c r="O198" s="168"/>
    </row>
    <row r="199" spans="3:15" ht="18.600000000000001" customHeight="1">
      <c r="C199" s="168"/>
      <c r="D199" s="168"/>
      <c r="E199" s="168"/>
      <c r="F199" s="168"/>
      <c r="G199" s="168"/>
      <c r="H199" s="168"/>
      <c r="I199" s="168"/>
      <c r="J199" s="168"/>
      <c r="K199" s="168"/>
      <c r="L199" s="168"/>
      <c r="M199" s="168"/>
      <c r="N199" s="168"/>
      <c r="O199" s="168"/>
    </row>
    <row r="200" spans="3:15" ht="18.600000000000001" customHeight="1">
      <c r="C200" s="168"/>
      <c r="D200" s="168"/>
      <c r="E200" s="168"/>
      <c r="F200" s="168"/>
      <c r="G200" s="168"/>
      <c r="H200" s="168"/>
      <c r="I200" s="168"/>
      <c r="J200" s="168"/>
      <c r="K200" s="168"/>
      <c r="L200" s="168"/>
      <c r="M200" s="168"/>
      <c r="N200" s="168"/>
      <c r="O200" s="168"/>
    </row>
    <row r="201" spans="3:15" ht="18.600000000000001" customHeight="1">
      <c r="C201" s="168"/>
      <c r="D201" s="168"/>
      <c r="E201" s="168"/>
      <c r="F201" s="168"/>
      <c r="G201" s="168"/>
      <c r="H201" s="168"/>
      <c r="I201" s="168"/>
      <c r="J201" s="168"/>
      <c r="K201" s="168"/>
      <c r="L201" s="168"/>
      <c r="M201" s="168"/>
      <c r="N201" s="168"/>
      <c r="O201" s="168"/>
    </row>
    <row r="202" spans="3:15" ht="18.600000000000001" customHeight="1">
      <c r="C202" s="168"/>
      <c r="D202" s="168"/>
      <c r="E202" s="168"/>
      <c r="F202" s="168"/>
      <c r="G202" s="168"/>
      <c r="H202" s="168"/>
      <c r="I202" s="168"/>
      <c r="J202" s="168"/>
      <c r="K202" s="168"/>
      <c r="L202" s="168"/>
      <c r="M202" s="168"/>
      <c r="N202" s="168"/>
      <c r="O202" s="168"/>
    </row>
    <row r="203" spans="3:15" ht="18.600000000000001" customHeight="1">
      <c r="C203" s="168"/>
      <c r="D203" s="168"/>
      <c r="E203" s="168"/>
      <c r="F203" s="168"/>
      <c r="G203" s="168"/>
      <c r="H203" s="168"/>
      <c r="I203" s="168"/>
      <c r="J203" s="168"/>
      <c r="K203" s="168"/>
      <c r="L203" s="168"/>
      <c r="M203" s="168"/>
      <c r="N203" s="168"/>
      <c r="O203" s="168"/>
    </row>
    <row r="204" spans="3:15" ht="18.600000000000001" customHeight="1">
      <c r="C204" s="168"/>
      <c r="D204" s="168"/>
      <c r="E204" s="168"/>
      <c r="F204" s="168"/>
      <c r="G204" s="168"/>
      <c r="H204" s="168"/>
      <c r="I204" s="168"/>
      <c r="J204" s="168"/>
      <c r="K204" s="168"/>
      <c r="L204" s="168"/>
      <c r="M204" s="168"/>
      <c r="N204" s="168"/>
      <c r="O204" s="168"/>
    </row>
    <row r="205" spans="3:15" ht="73.5" customHeight="1">
      <c r="C205" s="168"/>
      <c r="D205" s="168"/>
      <c r="E205" s="168"/>
      <c r="F205" s="168"/>
      <c r="G205" s="168"/>
      <c r="H205" s="168"/>
      <c r="I205" s="168"/>
      <c r="J205" s="168"/>
      <c r="K205" s="168"/>
      <c r="L205" s="168"/>
      <c r="M205" s="168"/>
      <c r="N205" s="168"/>
      <c r="O205" s="168"/>
    </row>
    <row r="206" spans="3:15" ht="18.600000000000001" customHeight="1">
      <c r="C206" s="168"/>
      <c r="D206" s="168"/>
      <c r="E206" s="168"/>
      <c r="F206" s="168"/>
      <c r="G206" s="168"/>
      <c r="H206" s="168"/>
      <c r="I206" s="168"/>
      <c r="J206" s="168"/>
      <c r="K206" s="168"/>
      <c r="L206" s="168"/>
      <c r="M206" s="168"/>
      <c r="N206" s="168"/>
      <c r="O206" s="168"/>
    </row>
    <row r="207" spans="3:15" ht="18.600000000000001" customHeight="1">
      <c r="C207" s="168"/>
      <c r="D207" s="168"/>
      <c r="E207" s="168"/>
      <c r="F207" s="168"/>
      <c r="G207" s="168"/>
      <c r="H207" s="168"/>
      <c r="I207" s="168"/>
      <c r="J207" s="168"/>
      <c r="K207" s="168"/>
      <c r="L207" s="168"/>
      <c r="M207" s="168"/>
      <c r="N207" s="168"/>
      <c r="O207" s="168"/>
    </row>
    <row r="208" spans="3:15" ht="18.600000000000001" customHeight="1">
      <c r="C208" s="168"/>
      <c r="D208" s="168"/>
      <c r="E208" s="168"/>
      <c r="F208" s="168"/>
      <c r="G208" s="168"/>
      <c r="H208" s="168"/>
      <c r="I208" s="168"/>
      <c r="J208" s="168"/>
      <c r="K208" s="168"/>
      <c r="L208" s="168"/>
      <c r="M208" s="168"/>
      <c r="N208" s="168"/>
      <c r="O208" s="168"/>
    </row>
    <row r="209" spans="3:15" ht="18.600000000000001" customHeight="1">
      <c r="C209" s="168"/>
      <c r="D209" s="168"/>
      <c r="E209" s="168"/>
      <c r="F209" s="168"/>
      <c r="G209" s="168"/>
      <c r="H209" s="168"/>
      <c r="I209" s="168"/>
      <c r="J209" s="168"/>
      <c r="K209" s="168"/>
      <c r="L209" s="168"/>
      <c r="M209" s="168"/>
      <c r="N209" s="168"/>
      <c r="O209" s="168"/>
    </row>
    <row r="210" spans="3:15" ht="18.600000000000001" customHeight="1">
      <c r="C210" s="168"/>
      <c r="D210" s="168"/>
      <c r="E210" s="168"/>
      <c r="F210" s="168"/>
      <c r="G210" s="168"/>
      <c r="H210" s="168"/>
      <c r="I210" s="168"/>
      <c r="J210" s="168"/>
      <c r="K210" s="168"/>
      <c r="L210" s="168"/>
      <c r="M210" s="168"/>
      <c r="N210" s="168"/>
      <c r="O210" s="168"/>
    </row>
    <row r="211" spans="3:15" ht="18.600000000000001" customHeight="1">
      <c r="C211" s="168"/>
      <c r="D211" s="168"/>
      <c r="E211" s="168"/>
      <c r="F211" s="168"/>
      <c r="G211" s="168"/>
      <c r="H211" s="168"/>
      <c r="I211" s="168"/>
      <c r="J211" s="168"/>
      <c r="K211" s="168"/>
      <c r="L211" s="168"/>
      <c r="M211" s="168"/>
      <c r="N211" s="168"/>
      <c r="O211" s="168"/>
    </row>
    <row r="212" spans="3:15" ht="18.600000000000001" customHeight="1">
      <c r="C212" s="168"/>
      <c r="D212" s="168"/>
      <c r="E212" s="168"/>
      <c r="F212" s="168"/>
      <c r="G212" s="168"/>
      <c r="H212" s="168"/>
      <c r="I212" s="168"/>
      <c r="J212" s="168"/>
      <c r="K212" s="168"/>
      <c r="L212" s="168"/>
      <c r="M212" s="168"/>
      <c r="N212" s="168"/>
      <c r="O212" s="168"/>
    </row>
    <row r="213" spans="3:15" ht="18.600000000000001" customHeight="1">
      <c r="C213" s="168"/>
      <c r="D213" s="168"/>
      <c r="E213" s="168"/>
      <c r="F213" s="168"/>
      <c r="G213" s="168"/>
      <c r="H213" s="168"/>
      <c r="I213" s="168"/>
      <c r="J213" s="168"/>
      <c r="K213" s="168"/>
      <c r="L213" s="168"/>
      <c r="M213" s="168"/>
      <c r="N213" s="168"/>
      <c r="O213" s="168"/>
    </row>
    <row r="214" spans="3:15" ht="18.600000000000001" customHeight="1">
      <c r="C214" s="168"/>
      <c r="D214" s="168"/>
      <c r="E214" s="168"/>
      <c r="F214" s="168"/>
      <c r="G214" s="168"/>
      <c r="H214" s="168"/>
      <c r="I214" s="168"/>
      <c r="J214" s="168"/>
      <c r="K214" s="168"/>
      <c r="L214" s="168"/>
      <c r="M214" s="168"/>
      <c r="N214" s="168"/>
      <c r="O214" s="168"/>
    </row>
    <row r="215" spans="3:15" ht="18.600000000000001" customHeight="1">
      <c r="C215" s="168"/>
      <c r="D215" s="168"/>
      <c r="E215" s="168"/>
      <c r="F215" s="168"/>
      <c r="G215" s="168"/>
      <c r="H215" s="168"/>
      <c r="I215" s="168"/>
      <c r="J215" s="168"/>
      <c r="K215" s="168"/>
      <c r="L215" s="168"/>
      <c r="M215" s="168"/>
      <c r="N215" s="168"/>
      <c r="O215" s="168"/>
    </row>
    <row r="216" spans="3:15" ht="18.600000000000001" customHeight="1">
      <c r="C216" s="168"/>
      <c r="D216" s="168"/>
      <c r="E216" s="168"/>
      <c r="F216" s="168"/>
      <c r="G216" s="168"/>
      <c r="H216" s="168"/>
      <c r="I216" s="168"/>
      <c r="J216" s="168"/>
      <c r="K216" s="168"/>
      <c r="L216" s="168"/>
      <c r="M216" s="168"/>
      <c r="N216" s="168"/>
      <c r="O216" s="168"/>
    </row>
    <row r="217" spans="3:15" ht="18.600000000000001" customHeight="1">
      <c r="C217" s="168"/>
      <c r="D217" s="168"/>
      <c r="E217" s="168"/>
      <c r="F217" s="168"/>
      <c r="G217" s="168"/>
      <c r="H217" s="168"/>
      <c r="I217" s="168"/>
      <c r="J217" s="168"/>
      <c r="K217" s="168"/>
      <c r="L217" s="168"/>
      <c r="M217" s="168"/>
      <c r="N217" s="168"/>
      <c r="O217" s="168"/>
    </row>
    <row r="218" spans="3:15" ht="18.600000000000001" customHeight="1">
      <c r="C218" s="168"/>
      <c r="D218" s="168"/>
      <c r="E218" s="168"/>
      <c r="F218" s="168"/>
      <c r="G218" s="168"/>
      <c r="H218" s="168"/>
      <c r="I218" s="168"/>
      <c r="J218" s="168"/>
      <c r="K218" s="168"/>
      <c r="L218" s="168"/>
      <c r="M218" s="168"/>
      <c r="N218" s="168"/>
      <c r="O218" s="168"/>
    </row>
    <row r="219" spans="3:15" ht="18.600000000000001" customHeight="1">
      <c r="C219" s="168"/>
      <c r="D219" s="168"/>
      <c r="E219" s="168"/>
      <c r="F219" s="168"/>
      <c r="G219" s="168"/>
      <c r="H219" s="168"/>
      <c r="I219" s="168"/>
      <c r="J219" s="168"/>
      <c r="K219" s="168"/>
      <c r="L219" s="168"/>
      <c r="M219" s="168"/>
      <c r="N219" s="168"/>
      <c r="O219" s="168"/>
    </row>
    <row r="220" spans="3:15" ht="18.600000000000001" customHeight="1">
      <c r="C220" s="168"/>
      <c r="D220" s="168"/>
      <c r="E220" s="168"/>
      <c r="F220" s="168"/>
      <c r="G220" s="168"/>
      <c r="H220" s="168"/>
      <c r="I220" s="168"/>
      <c r="J220" s="168"/>
      <c r="K220" s="168"/>
      <c r="L220" s="168"/>
      <c r="M220" s="168"/>
      <c r="N220" s="168"/>
      <c r="O220" s="168"/>
    </row>
    <row r="221" spans="3:15" ht="18.600000000000001" customHeight="1">
      <c r="C221" s="168"/>
      <c r="D221" s="168"/>
      <c r="E221" s="168"/>
      <c r="F221" s="168"/>
      <c r="G221" s="168"/>
      <c r="H221" s="168"/>
      <c r="I221" s="168"/>
      <c r="J221" s="168"/>
      <c r="K221" s="168"/>
      <c r="L221" s="168"/>
      <c r="M221" s="168"/>
      <c r="N221" s="168"/>
      <c r="O221" s="168"/>
    </row>
    <row r="222" spans="3:15" ht="18.600000000000001" customHeight="1">
      <c r="C222" s="168"/>
      <c r="D222" s="168"/>
      <c r="E222" s="168"/>
      <c r="F222" s="168"/>
      <c r="G222" s="168"/>
      <c r="H222" s="168"/>
      <c r="I222" s="168"/>
      <c r="J222" s="168"/>
      <c r="K222" s="168"/>
      <c r="L222" s="168"/>
      <c r="M222" s="168"/>
      <c r="N222" s="168"/>
      <c r="O222" s="168"/>
    </row>
    <row r="223" spans="3:15" ht="18.600000000000001" customHeight="1">
      <c r="C223" s="168"/>
      <c r="D223" s="168"/>
      <c r="E223" s="168"/>
      <c r="F223" s="168"/>
      <c r="G223" s="168"/>
      <c r="H223" s="168"/>
      <c r="I223" s="168"/>
      <c r="J223" s="168"/>
      <c r="K223" s="168"/>
      <c r="L223" s="168"/>
      <c r="M223" s="168"/>
      <c r="N223" s="168"/>
      <c r="O223" s="168"/>
    </row>
    <row r="224" spans="3:15" ht="18.600000000000001" customHeight="1">
      <c r="C224" s="168"/>
      <c r="D224" s="168"/>
      <c r="E224" s="168"/>
      <c r="F224" s="168"/>
      <c r="G224" s="168"/>
      <c r="H224" s="168"/>
      <c r="I224" s="168"/>
      <c r="J224" s="168"/>
      <c r="K224" s="168"/>
      <c r="L224" s="168"/>
      <c r="M224" s="168"/>
      <c r="N224" s="168"/>
      <c r="O224" s="168"/>
    </row>
    <row r="225" spans="3:15" ht="18.600000000000001" customHeight="1">
      <c r="C225" s="168"/>
      <c r="D225" s="168"/>
      <c r="E225" s="168"/>
      <c r="F225" s="168"/>
      <c r="G225" s="168"/>
      <c r="H225" s="168"/>
      <c r="I225" s="168"/>
      <c r="J225" s="168"/>
      <c r="K225" s="168"/>
      <c r="L225" s="168"/>
      <c r="M225" s="168"/>
      <c r="N225" s="168"/>
      <c r="O225" s="168"/>
    </row>
    <row r="226" spans="3:15" ht="18.600000000000001" customHeight="1">
      <c r="C226" s="168"/>
      <c r="D226" s="168"/>
      <c r="E226" s="168"/>
      <c r="F226" s="168"/>
      <c r="G226" s="168"/>
      <c r="H226" s="168"/>
      <c r="I226" s="168"/>
      <c r="J226" s="168"/>
      <c r="K226" s="168"/>
      <c r="L226" s="168"/>
      <c r="M226" s="168"/>
      <c r="N226" s="168"/>
      <c r="O226" s="168"/>
    </row>
    <row r="227" spans="3:15" ht="18.600000000000001" customHeight="1">
      <c r="C227" s="168"/>
      <c r="D227" s="168"/>
      <c r="E227" s="168"/>
      <c r="F227" s="168"/>
      <c r="G227" s="168"/>
      <c r="H227" s="168"/>
      <c r="I227" s="168"/>
      <c r="J227" s="168"/>
      <c r="K227" s="168"/>
      <c r="L227" s="168"/>
      <c r="M227" s="168"/>
      <c r="N227" s="168"/>
      <c r="O227" s="168"/>
    </row>
    <row r="228" spans="3:15" ht="18.600000000000001" customHeight="1">
      <c r="C228" s="168"/>
      <c r="D228" s="168"/>
      <c r="E228" s="168"/>
      <c r="F228" s="168"/>
      <c r="G228" s="168"/>
      <c r="H228" s="168"/>
      <c r="I228" s="168"/>
      <c r="J228" s="168"/>
      <c r="K228" s="168"/>
      <c r="L228" s="168"/>
      <c r="M228" s="168"/>
      <c r="N228" s="168"/>
      <c r="O228" s="168"/>
    </row>
    <row r="229" spans="3:15" ht="18.600000000000001" customHeight="1">
      <c r="C229" s="168"/>
      <c r="D229" s="168"/>
      <c r="E229" s="168"/>
      <c r="F229" s="168"/>
      <c r="G229" s="168"/>
      <c r="H229" s="168"/>
      <c r="I229" s="168"/>
      <c r="J229" s="168"/>
      <c r="K229" s="168"/>
      <c r="L229" s="168"/>
      <c r="M229" s="168"/>
      <c r="N229" s="168"/>
      <c r="O229" s="168"/>
    </row>
    <row r="230" spans="3:15" ht="18.600000000000001" customHeight="1">
      <c r="C230" s="168"/>
      <c r="D230" s="168"/>
      <c r="E230" s="168"/>
      <c r="F230" s="168"/>
      <c r="G230" s="168"/>
      <c r="H230" s="168"/>
      <c r="I230" s="168"/>
      <c r="J230" s="168"/>
      <c r="K230" s="168"/>
      <c r="L230" s="168"/>
      <c r="M230" s="168"/>
      <c r="N230" s="168"/>
      <c r="O230" s="168"/>
    </row>
    <row r="231" spans="3:15" ht="18.600000000000001" customHeight="1">
      <c r="C231" s="168"/>
      <c r="D231" s="168"/>
      <c r="E231" s="168"/>
      <c r="F231" s="168"/>
      <c r="G231" s="168"/>
      <c r="H231" s="168"/>
      <c r="I231" s="168"/>
      <c r="J231" s="168"/>
      <c r="K231" s="168"/>
      <c r="L231" s="168"/>
      <c r="M231" s="168"/>
      <c r="N231" s="168"/>
      <c r="O231" s="168"/>
    </row>
    <row r="232" spans="3:15" ht="18.600000000000001" customHeight="1">
      <c r="C232" s="168"/>
      <c r="D232" s="168"/>
      <c r="E232" s="168"/>
      <c r="F232" s="168"/>
      <c r="G232" s="168"/>
      <c r="H232" s="168"/>
      <c r="I232" s="168"/>
      <c r="J232" s="168"/>
      <c r="K232" s="168"/>
      <c r="L232" s="168"/>
      <c r="M232" s="168"/>
      <c r="N232" s="168"/>
      <c r="O232" s="168"/>
    </row>
    <row r="233" spans="3:15" ht="18.600000000000001" customHeight="1">
      <c r="C233" s="168"/>
      <c r="D233" s="168"/>
      <c r="E233" s="168"/>
      <c r="F233" s="168"/>
      <c r="G233" s="168"/>
      <c r="H233" s="168"/>
      <c r="I233" s="168"/>
      <c r="J233" s="168"/>
      <c r="K233" s="168"/>
      <c r="L233" s="168"/>
      <c r="M233" s="168"/>
      <c r="N233" s="168"/>
      <c r="O233" s="168"/>
    </row>
    <row r="234" spans="3:15" ht="18.600000000000001" customHeight="1">
      <c r="C234" s="168"/>
      <c r="D234" s="168"/>
      <c r="E234" s="168"/>
      <c r="F234" s="168"/>
      <c r="G234" s="168"/>
      <c r="H234" s="168"/>
      <c r="I234" s="168"/>
      <c r="J234" s="168"/>
      <c r="K234" s="168"/>
      <c r="L234" s="168"/>
      <c r="M234" s="168"/>
      <c r="N234" s="168"/>
      <c r="O234" s="168"/>
    </row>
    <row r="235" spans="3:15" ht="18.600000000000001" customHeight="1">
      <c r="C235" s="168"/>
      <c r="D235" s="168"/>
      <c r="E235" s="168"/>
      <c r="F235" s="168"/>
      <c r="G235" s="168"/>
      <c r="H235" s="168"/>
      <c r="I235" s="168"/>
      <c r="J235" s="168"/>
      <c r="K235" s="168"/>
      <c r="L235" s="168"/>
      <c r="M235" s="168"/>
      <c r="N235" s="168"/>
      <c r="O235" s="168"/>
    </row>
    <row r="236" spans="3:15" ht="18.600000000000001" customHeight="1">
      <c r="C236" s="168"/>
      <c r="D236" s="168"/>
      <c r="E236" s="168"/>
      <c r="F236" s="168"/>
      <c r="G236" s="168"/>
      <c r="H236" s="168"/>
      <c r="I236" s="168"/>
      <c r="J236" s="168"/>
      <c r="K236" s="168"/>
      <c r="L236" s="168"/>
      <c r="M236" s="168"/>
      <c r="N236" s="168"/>
      <c r="O236" s="168"/>
    </row>
    <row r="237" spans="3:15" ht="18.600000000000001" customHeight="1">
      <c r="C237" s="168"/>
      <c r="D237" s="168"/>
      <c r="E237" s="168"/>
      <c r="F237" s="168"/>
      <c r="G237" s="168"/>
      <c r="H237" s="168"/>
      <c r="I237" s="168"/>
      <c r="J237" s="168"/>
      <c r="K237" s="168"/>
      <c r="L237" s="168"/>
      <c r="M237" s="168"/>
      <c r="N237" s="168"/>
      <c r="O237" s="168"/>
    </row>
    <row r="238" spans="3:15" ht="18.600000000000001" customHeight="1">
      <c r="C238" s="168"/>
      <c r="D238" s="168"/>
      <c r="E238" s="168"/>
      <c r="F238" s="168"/>
      <c r="G238" s="168"/>
      <c r="H238" s="168"/>
      <c r="I238" s="168"/>
      <c r="J238" s="168"/>
      <c r="K238" s="168"/>
      <c r="L238" s="168"/>
      <c r="M238" s="168"/>
      <c r="N238" s="168"/>
      <c r="O238" s="168"/>
    </row>
    <row r="239" spans="3:15" ht="18.600000000000001" customHeight="1">
      <c r="C239" s="168"/>
      <c r="D239" s="168"/>
      <c r="E239" s="168"/>
      <c r="F239" s="168"/>
      <c r="G239" s="168"/>
      <c r="H239" s="168"/>
      <c r="I239" s="168"/>
      <c r="J239" s="168"/>
      <c r="K239" s="168"/>
      <c r="L239" s="168"/>
      <c r="M239" s="168"/>
      <c r="N239" s="168"/>
      <c r="O239" s="168"/>
    </row>
    <row r="240" spans="3:15" ht="18.600000000000001" customHeight="1">
      <c r="C240" s="168"/>
      <c r="D240" s="168"/>
      <c r="E240" s="168"/>
      <c r="F240" s="168"/>
      <c r="G240" s="168"/>
      <c r="H240" s="168"/>
      <c r="I240" s="168"/>
      <c r="J240" s="168"/>
      <c r="K240" s="168"/>
      <c r="L240" s="168"/>
      <c r="M240" s="168"/>
      <c r="N240" s="168"/>
      <c r="O240" s="168"/>
    </row>
    <row r="241" spans="3:15" ht="18.600000000000001" customHeight="1">
      <c r="C241" s="168"/>
      <c r="D241" s="168"/>
      <c r="E241" s="168"/>
      <c r="F241" s="168"/>
      <c r="G241" s="168"/>
      <c r="H241" s="168"/>
      <c r="I241" s="168"/>
      <c r="J241" s="168"/>
      <c r="K241" s="168"/>
      <c r="L241" s="168"/>
      <c r="M241" s="168"/>
      <c r="N241" s="168"/>
      <c r="O241" s="168"/>
    </row>
    <row r="242" spans="3:15" ht="18.600000000000001" customHeight="1">
      <c r="C242" s="168"/>
      <c r="D242" s="168"/>
      <c r="E242" s="168"/>
      <c r="F242" s="168"/>
      <c r="G242" s="168"/>
      <c r="H242" s="168"/>
      <c r="I242" s="168"/>
      <c r="J242" s="168"/>
      <c r="K242" s="168"/>
      <c r="L242" s="168"/>
      <c r="M242" s="168"/>
      <c r="N242" s="168"/>
      <c r="O242" s="168"/>
    </row>
    <row r="243" spans="3:15" ht="18.600000000000001" customHeight="1">
      <c r="C243" s="168"/>
      <c r="D243" s="168"/>
      <c r="E243" s="168"/>
      <c r="F243" s="168"/>
      <c r="G243" s="168"/>
      <c r="H243" s="168"/>
      <c r="I243" s="168"/>
      <c r="J243" s="168"/>
      <c r="K243" s="168"/>
      <c r="L243" s="168"/>
      <c r="M243" s="168"/>
      <c r="N243" s="168"/>
      <c r="O243" s="168"/>
    </row>
    <row r="244" spans="3:15" ht="18.600000000000001" customHeight="1">
      <c r="C244" s="168"/>
      <c r="D244" s="168"/>
      <c r="E244" s="168"/>
      <c r="F244" s="168"/>
      <c r="G244" s="168"/>
      <c r="H244" s="168"/>
      <c r="I244" s="168"/>
      <c r="J244" s="168"/>
      <c r="K244" s="168"/>
      <c r="L244" s="168"/>
      <c r="M244" s="168"/>
      <c r="N244" s="168"/>
      <c r="O244" s="168"/>
    </row>
    <row r="245" spans="3:15" ht="18.600000000000001" customHeight="1">
      <c r="C245" s="168"/>
      <c r="D245" s="168"/>
      <c r="E245" s="168"/>
      <c r="F245" s="168"/>
      <c r="G245" s="168"/>
      <c r="H245" s="168"/>
      <c r="I245" s="168"/>
      <c r="J245" s="168"/>
      <c r="K245" s="168"/>
      <c r="L245" s="168"/>
      <c r="M245" s="168"/>
      <c r="N245" s="168"/>
      <c r="O245" s="168"/>
    </row>
    <row r="246" spans="3:15" ht="18.600000000000001" customHeight="1">
      <c r="C246" s="168"/>
      <c r="D246" s="168"/>
      <c r="E246" s="168"/>
      <c r="F246" s="168"/>
      <c r="G246" s="168"/>
      <c r="H246" s="168"/>
      <c r="I246" s="168"/>
      <c r="J246" s="168"/>
      <c r="K246" s="168"/>
      <c r="L246" s="168"/>
      <c r="M246" s="168"/>
      <c r="N246" s="168"/>
      <c r="O246" s="168"/>
    </row>
    <row r="247" spans="3:15" ht="18.600000000000001" customHeight="1">
      <c r="C247" s="168"/>
      <c r="D247" s="168"/>
      <c r="E247" s="168"/>
      <c r="F247" s="168"/>
      <c r="G247" s="168"/>
      <c r="H247" s="168"/>
      <c r="I247" s="168"/>
      <c r="J247" s="168"/>
      <c r="K247" s="168"/>
      <c r="L247" s="168"/>
      <c r="M247" s="168"/>
      <c r="N247" s="168"/>
      <c r="O247" s="168"/>
    </row>
    <row r="248" spans="3:15" ht="18.600000000000001" customHeight="1">
      <c r="C248" s="168"/>
      <c r="D248" s="168"/>
      <c r="E248" s="168"/>
      <c r="F248" s="168"/>
      <c r="G248" s="168"/>
      <c r="H248" s="168"/>
      <c r="I248" s="168"/>
      <c r="J248" s="168"/>
      <c r="K248" s="168"/>
      <c r="L248" s="168"/>
      <c r="M248" s="168"/>
      <c r="N248" s="168"/>
      <c r="O248" s="168"/>
    </row>
    <row r="249" spans="3:15" ht="18.600000000000001" customHeight="1">
      <c r="C249" s="168"/>
      <c r="D249" s="168"/>
      <c r="E249" s="168"/>
      <c r="F249" s="168"/>
      <c r="G249" s="168"/>
      <c r="H249" s="168"/>
      <c r="I249" s="168"/>
      <c r="J249" s="168"/>
      <c r="K249" s="168"/>
      <c r="L249" s="168"/>
      <c r="M249" s="168"/>
      <c r="N249" s="168"/>
      <c r="O249" s="168"/>
    </row>
    <row r="250" spans="3:15" ht="18.600000000000001" customHeight="1">
      <c r="C250" s="168"/>
      <c r="D250" s="168"/>
      <c r="E250" s="168"/>
      <c r="F250" s="168"/>
      <c r="G250" s="168"/>
      <c r="H250" s="168"/>
      <c r="I250" s="168"/>
      <c r="J250" s="168"/>
      <c r="K250" s="168"/>
      <c r="L250" s="168"/>
      <c r="M250" s="168"/>
      <c r="N250" s="168"/>
      <c r="O250" s="168"/>
    </row>
    <row r="251" spans="3:15" ht="18.600000000000001" customHeight="1">
      <c r="C251" s="168"/>
      <c r="D251" s="168"/>
      <c r="E251" s="168"/>
      <c r="F251" s="168"/>
      <c r="G251" s="168"/>
      <c r="H251" s="168"/>
      <c r="I251" s="168"/>
      <c r="J251" s="168"/>
      <c r="K251" s="168"/>
      <c r="L251" s="168"/>
      <c r="M251" s="168"/>
      <c r="N251" s="168"/>
      <c r="O251" s="168"/>
    </row>
    <row r="252" spans="3:15" ht="18.600000000000001" customHeight="1">
      <c r="C252" s="168"/>
      <c r="D252" s="168"/>
      <c r="E252" s="168"/>
      <c r="F252" s="168"/>
      <c r="G252" s="168"/>
      <c r="H252" s="168"/>
      <c r="I252" s="168"/>
      <c r="J252" s="168"/>
      <c r="K252" s="168"/>
      <c r="L252" s="168"/>
      <c r="M252" s="168"/>
      <c r="N252" s="168"/>
      <c r="O252" s="168"/>
    </row>
    <row r="253" spans="3:15" ht="18.600000000000001" customHeight="1">
      <c r="C253" s="168"/>
      <c r="D253" s="168"/>
      <c r="E253" s="168"/>
      <c r="F253" s="168"/>
      <c r="G253" s="168"/>
      <c r="H253" s="168"/>
      <c r="I253" s="168"/>
      <c r="J253" s="168"/>
      <c r="K253" s="168"/>
      <c r="L253" s="168"/>
      <c r="M253" s="168"/>
      <c r="N253" s="168"/>
      <c r="O253" s="168"/>
    </row>
    <row r="254" spans="3:15" ht="18.600000000000001" customHeight="1">
      <c r="C254" s="168"/>
      <c r="D254" s="168"/>
      <c r="E254" s="168"/>
      <c r="F254" s="168"/>
      <c r="G254" s="168"/>
      <c r="H254" s="168"/>
      <c r="I254" s="168"/>
      <c r="J254" s="168"/>
      <c r="K254" s="168"/>
      <c r="L254" s="168"/>
      <c r="M254" s="168"/>
      <c r="N254" s="168"/>
      <c r="O254" s="168"/>
    </row>
    <row r="255" spans="3:15" ht="18.600000000000001" customHeight="1">
      <c r="C255" s="168"/>
      <c r="D255" s="168"/>
      <c r="E255" s="168"/>
      <c r="F255" s="168"/>
      <c r="G255" s="168"/>
      <c r="H255" s="168"/>
      <c r="I255" s="168"/>
      <c r="J255" s="168"/>
      <c r="K255" s="168"/>
      <c r="L255" s="168"/>
      <c r="M255" s="168"/>
      <c r="N255" s="168"/>
      <c r="O255" s="168"/>
    </row>
    <row r="256" spans="3:15" ht="18.600000000000001" customHeight="1">
      <c r="C256" s="168"/>
      <c r="D256" s="168"/>
      <c r="E256" s="168"/>
      <c r="F256" s="168"/>
      <c r="G256" s="168"/>
      <c r="H256" s="168"/>
      <c r="I256" s="168"/>
      <c r="J256" s="168"/>
      <c r="K256" s="168"/>
      <c r="L256" s="168"/>
      <c r="M256" s="168"/>
      <c r="N256" s="168"/>
      <c r="O256" s="168"/>
    </row>
    <row r="257" spans="3:15" ht="18.600000000000001" customHeight="1">
      <c r="C257" s="168"/>
      <c r="D257" s="168"/>
      <c r="E257" s="168"/>
      <c r="F257" s="168"/>
      <c r="G257" s="168"/>
      <c r="H257" s="168"/>
      <c r="I257" s="168"/>
      <c r="J257" s="168"/>
      <c r="K257" s="168"/>
      <c r="L257" s="168"/>
      <c r="M257" s="168"/>
      <c r="N257" s="168"/>
      <c r="O257" s="168"/>
    </row>
    <row r="258" spans="3:15" ht="18.600000000000001" customHeight="1">
      <c r="C258" s="168"/>
      <c r="D258" s="168"/>
      <c r="E258" s="168"/>
      <c r="F258" s="168"/>
      <c r="G258" s="168"/>
      <c r="H258" s="168"/>
      <c r="I258" s="168"/>
      <c r="J258" s="168"/>
      <c r="K258" s="168"/>
      <c r="L258" s="168"/>
      <c r="M258" s="168"/>
      <c r="N258" s="168"/>
      <c r="O258" s="168"/>
    </row>
    <row r="259" spans="3:15" ht="18.600000000000001" customHeight="1">
      <c r="C259" s="168"/>
      <c r="D259" s="168"/>
      <c r="E259" s="168"/>
      <c r="F259" s="168"/>
      <c r="G259" s="168"/>
      <c r="H259" s="168"/>
      <c r="I259" s="168"/>
      <c r="J259" s="168"/>
      <c r="K259" s="168"/>
      <c r="L259" s="168"/>
      <c r="M259" s="168"/>
      <c r="N259" s="168"/>
      <c r="O259" s="168"/>
    </row>
    <row r="260" spans="3:15" ht="18.600000000000001" customHeight="1">
      <c r="C260" s="168"/>
      <c r="D260" s="168"/>
      <c r="E260" s="168"/>
      <c r="F260" s="168"/>
      <c r="G260" s="168"/>
      <c r="H260" s="168"/>
      <c r="I260" s="168"/>
      <c r="J260" s="168"/>
      <c r="K260" s="168"/>
      <c r="L260" s="168"/>
      <c r="M260" s="168"/>
      <c r="N260" s="168"/>
      <c r="O260" s="168"/>
    </row>
    <row r="261" spans="3:15" ht="18.600000000000001" customHeight="1">
      <c r="C261" s="168"/>
      <c r="D261" s="168"/>
      <c r="E261" s="168"/>
      <c r="F261" s="168"/>
      <c r="G261" s="168"/>
      <c r="H261" s="168"/>
      <c r="I261" s="168"/>
      <c r="J261" s="168"/>
      <c r="K261" s="168"/>
      <c r="L261" s="168"/>
      <c r="M261" s="168"/>
      <c r="N261" s="168"/>
      <c r="O261" s="168"/>
    </row>
    <row r="262" spans="3:15" ht="18.600000000000001" customHeight="1">
      <c r="C262" s="168"/>
      <c r="D262" s="168"/>
      <c r="E262" s="168"/>
      <c r="F262" s="168"/>
      <c r="G262" s="168"/>
      <c r="H262" s="168"/>
      <c r="I262" s="168"/>
      <c r="J262" s="168"/>
      <c r="K262" s="168"/>
      <c r="L262" s="168"/>
      <c r="M262" s="168"/>
      <c r="N262" s="168"/>
      <c r="O262" s="168"/>
    </row>
    <row r="263" spans="3:15" ht="18.600000000000001" customHeight="1">
      <c r="C263" s="168"/>
      <c r="D263" s="168"/>
      <c r="E263" s="168"/>
      <c r="F263" s="168"/>
      <c r="G263" s="168"/>
      <c r="H263" s="168"/>
      <c r="I263" s="168"/>
      <c r="J263" s="168"/>
      <c r="K263" s="168"/>
      <c r="L263" s="168"/>
      <c r="M263" s="168"/>
      <c r="N263" s="168"/>
      <c r="O263" s="168"/>
    </row>
    <row r="264" spans="3:15" ht="18.600000000000001" customHeight="1">
      <c r="C264" s="168"/>
      <c r="D264" s="168"/>
      <c r="E264" s="168"/>
      <c r="F264" s="168"/>
      <c r="G264" s="168"/>
      <c r="H264" s="168"/>
      <c r="I264" s="168"/>
      <c r="J264" s="168"/>
      <c r="K264" s="168"/>
      <c r="L264" s="168"/>
      <c r="M264" s="168"/>
      <c r="N264" s="168"/>
      <c r="O264" s="168"/>
    </row>
    <row r="265" spans="3:15" ht="18.600000000000001" customHeight="1">
      <c r="C265" s="168"/>
      <c r="D265" s="168"/>
      <c r="E265" s="168"/>
      <c r="F265" s="168"/>
      <c r="G265" s="168"/>
      <c r="H265" s="168"/>
      <c r="I265" s="168"/>
      <c r="J265" s="168"/>
      <c r="K265" s="168"/>
      <c r="L265" s="168"/>
      <c r="M265" s="168"/>
      <c r="N265" s="168"/>
      <c r="O265" s="168"/>
    </row>
    <row r="266" spans="3:15" ht="18.600000000000001" customHeight="1">
      <c r="C266" s="168"/>
      <c r="D266" s="168"/>
      <c r="E266" s="168"/>
      <c r="F266" s="168"/>
      <c r="G266" s="168"/>
      <c r="H266" s="168"/>
      <c r="I266" s="168"/>
      <c r="J266" s="168"/>
      <c r="K266" s="168"/>
      <c r="L266" s="168"/>
      <c r="M266" s="168"/>
      <c r="N266" s="168"/>
      <c r="O266" s="168"/>
    </row>
    <row r="267" spans="3:15" ht="18.600000000000001" customHeight="1">
      <c r="C267" s="168"/>
      <c r="D267" s="168"/>
      <c r="E267" s="168"/>
      <c r="F267" s="168"/>
      <c r="G267" s="168"/>
      <c r="H267" s="168"/>
      <c r="I267" s="168"/>
      <c r="J267" s="168"/>
      <c r="K267" s="168"/>
      <c r="L267" s="168"/>
      <c r="M267" s="168"/>
      <c r="N267" s="168"/>
      <c r="O267" s="168"/>
    </row>
    <row r="268" spans="3:15" ht="18.600000000000001" customHeight="1">
      <c r="C268" s="168"/>
      <c r="D268" s="168"/>
      <c r="E268" s="168"/>
      <c r="F268" s="168"/>
      <c r="G268" s="168"/>
      <c r="H268" s="168"/>
      <c r="I268" s="168"/>
      <c r="J268" s="168"/>
      <c r="K268" s="168"/>
      <c r="L268" s="168"/>
      <c r="M268" s="168"/>
      <c r="N268" s="168"/>
      <c r="O268" s="168"/>
    </row>
    <row r="269" spans="3:15" ht="18.600000000000001" customHeight="1">
      <c r="C269" s="168"/>
      <c r="D269" s="168"/>
      <c r="E269" s="168"/>
      <c r="F269" s="168"/>
      <c r="G269" s="168"/>
      <c r="H269" s="168"/>
      <c r="I269" s="168"/>
      <c r="J269" s="168"/>
      <c r="K269" s="168"/>
      <c r="L269" s="168"/>
      <c r="M269" s="168"/>
      <c r="N269" s="168"/>
      <c r="O269" s="168"/>
    </row>
    <row r="270" spans="3:15" ht="18.600000000000001" customHeight="1">
      <c r="C270" s="168"/>
      <c r="D270" s="168"/>
      <c r="E270" s="168"/>
      <c r="F270" s="168"/>
      <c r="G270" s="168"/>
      <c r="H270" s="168"/>
      <c r="I270" s="168"/>
      <c r="J270" s="168"/>
      <c r="K270" s="168"/>
      <c r="L270" s="168"/>
      <c r="M270" s="168"/>
      <c r="N270" s="168"/>
      <c r="O270" s="168"/>
    </row>
    <row r="271" spans="3:15" ht="18.600000000000001" customHeight="1">
      <c r="C271" s="168"/>
      <c r="D271" s="168"/>
      <c r="E271" s="168"/>
      <c r="F271" s="168"/>
      <c r="G271" s="168"/>
      <c r="H271" s="168"/>
      <c r="I271" s="168"/>
      <c r="J271" s="168"/>
      <c r="K271" s="168"/>
      <c r="L271" s="168"/>
      <c r="M271" s="168"/>
      <c r="N271" s="168"/>
      <c r="O271" s="168"/>
    </row>
    <row r="272" spans="3:15" ht="18.600000000000001" customHeight="1">
      <c r="C272" s="168"/>
      <c r="D272" s="168"/>
      <c r="E272" s="168"/>
      <c r="F272" s="168"/>
      <c r="G272" s="168"/>
      <c r="H272" s="168"/>
      <c r="I272" s="168"/>
      <c r="J272" s="168"/>
      <c r="K272" s="168"/>
      <c r="L272" s="168"/>
      <c r="M272" s="168"/>
      <c r="N272" s="168"/>
      <c r="O272" s="168"/>
    </row>
    <row r="273" spans="3:15" ht="18.600000000000001" customHeight="1">
      <c r="C273" s="168"/>
      <c r="D273" s="168"/>
      <c r="E273" s="168"/>
      <c r="F273" s="168"/>
      <c r="G273" s="168"/>
      <c r="H273" s="168"/>
      <c r="I273" s="168"/>
      <c r="J273" s="168"/>
      <c r="K273" s="168"/>
      <c r="L273" s="168"/>
      <c r="M273" s="168"/>
      <c r="N273" s="168"/>
      <c r="O273" s="168"/>
    </row>
    <row r="274" spans="3:15" ht="18.600000000000001" customHeight="1">
      <c r="C274" s="168"/>
      <c r="D274" s="168"/>
      <c r="E274" s="168"/>
      <c r="F274" s="168"/>
      <c r="G274" s="168"/>
      <c r="H274" s="168"/>
      <c r="I274" s="168"/>
      <c r="J274" s="168"/>
      <c r="K274" s="168"/>
      <c r="L274" s="168"/>
      <c r="M274" s="168"/>
      <c r="N274" s="168"/>
      <c r="O274" s="168"/>
    </row>
    <row r="275" spans="3:15" ht="18.600000000000001" customHeight="1">
      <c r="C275" s="168"/>
      <c r="D275" s="168"/>
      <c r="E275" s="168"/>
      <c r="F275" s="168"/>
      <c r="G275" s="168"/>
      <c r="H275" s="168"/>
      <c r="I275" s="168"/>
      <c r="J275" s="168"/>
      <c r="K275" s="168"/>
      <c r="L275" s="168"/>
      <c r="M275" s="168"/>
      <c r="N275" s="168"/>
      <c r="O275" s="168"/>
    </row>
    <row r="276" spans="3:15" ht="18.600000000000001" customHeight="1">
      <c r="C276" s="168"/>
      <c r="D276" s="168"/>
      <c r="E276" s="168"/>
      <c r="F276" s="168"/>
      <c r="G276" s="168"/>
      <c r="H276" s="168"/>
      <c r="I276" s="168"/>
      <c r="J276" s="168"/>
      <c r="K276" s="168"/>
      <c r="L276" s="168"/>
      <c r="M276" s="168"/>
      <c r="N276" s="168"/>
      <c r="O276" s="168"/>
    </row>
    <row r="277" spans="3:15" ht="18.600000000000001" customHeight="1">
      <c r="C277" s="168"/>
      <c r="D277" s="168"/>
      <c r="E277" s="168"/>
      <c r="F277" s="168"/>
      <c r="G277" s="168"/>
      <c r="H277" s="168"/>
      <c r="I277" s="168"/>
      <c r="J277" s="168"/>
      <c r="K277" s="168"/>
      <c r="L277" s="168"/>
      <c r="M277" s="168"/>
      <c r="N277" s="168"/>
      <c r="O277" s="168"/>
    </row>
    <row r="278" spans="3:15" ht="18.600000000000001" customHeight="1">
      <c r="C278" s="168"/>
      <c r="D278" s="168"/>
      <c r="E278" s="168"/>
      <c r="F278" s="168"/>
      <c r="G278" s="168"/>
      <c r="H278" s="168"/>
      <c r="I278" s="168"/>
      <c r="J278" s="168"/>
      <c r="K278" s="168"/>
      <c r="L278" s="168"/>
      <c r="M278" s="168"/>
      <c r="N278" s="168"/>
      <c r="O278" s="168"/>
    </row>
    <row r="279" spans="3:15" ht="18.600000000000001" customHeight="1">
      <c r="C279" s="168"/>
      <c r="D279" s="168"/>
      <c r="E279" s="168"/>
      <c r="F279" s="168"/>
      <c r="G279" s="168"/>
      <c r="H279" s="168"/>
      <c r="I279" s="168"/>
      <c r="J279" s="168"/>
      <c r="K279" s="168"/>
      <c r="L279" s="168"/>
      <c r="M279" s="168"/>
      <c r="N279" s="168"/>
      <c r="O279" s="168"/>
    </row>
    <row r="280" spans="3:15" ht="18.600000000000001" customHeight="1">
      <c r="C280" s="168"/>
      <c r="D280" s="168"/>
      <c r="E280" s="168"/>
      <c r="F280" s="168"/>
      <c r="G280" s="168"/>
      <c r="H280" s="168"/>
      <c r="I280" s="168"/>
      <c r="J280" s="168"/>
      <c r="K280" s="168"/>
      <c r="L280" s="168"/>
      <c r="M280" s="168"/>
      <c r="N280" s="168"/>
      <c r="O280" s="168"/>
    </row>
    <row r="281" spans="3:15" ht="18.600000000000001" customHeight="1">
      <c r="C281" s="168"/>
      <c r="D281" s="168"/>
      <c r="E281" s="168"/>
      <c r="F281" s="168"/>
      <c r="G281" s="168"/>
      <c r="H281" s="168"/>
      <c r="I281" s="168"/>
      <c r="J281" s="168"/>
      <c r="K281" s="168"/>
      <c r="L281" s="168"/>
      <c r="M281" s="168"/>
      <c r="N281" s="168"/>
      <c r="O281" s="168"/>
    </row>
    <row r="282" spans="3:15" ht="18.600000000000001" customHeight="1">
      <c r="C282" s="168"/>
      <c r="D282" s="168"/>
      <c r="E282" s="168"/>
      <c r="F282" s="168"/>
      <c r="G282" s="168"/>
      <c r="H282" s="168"/>
      <c r="I282" s="168"/>
      <c r="J282" s="168"/>
      <c r="K282" s="168"/>
      <c r="L282" s="168"/>
      <c r="M282" s="168"/>
      <c r="N282" s="168"/>
      <c r="O282" s="168"/>
    </row>
    <row r="283" spans="3:15" ht="18.600000000000001" customHeight="1">
      <c r="C283" s="168"/>
      <c r="D283" s="168"/>
      <c r="E283" s="168"/>
      <c r="F283" s="168"/>
      <c r="G283" s="168"/>
      <c r="H283" s="168"/>
      <c r="I283" s="168"/>
      <c r="J283" s="168"/>
      <c r="K283" s="168"/>
      <c r="L283" s="168"/>
      <c r="M283" s="168"/>
      <c r="N283" s="168"/>
      <c r="O283" s="168"/>
    </row>
    <row r="284" spans="3:15" ht="18.600000000000001" customHeight="1">
      <c r="C284" s="168"/>
      <c r="D284" s="168"/>
      <c r="E284" s="168"/>
      <c r="F284" s="168"/>
      <c r="G284" s="168"/>
      <c r="H284" s="168"/>
      <c r="I284" s="168"/>
      <c r="J284" s="168"/>
      <c r="K284" s="168"/>
      <c r="L284" s="168"/>
      <c r="M284" s="168"/>
      <c r="N284" s="168"/>
      <c r="O284" s="168"/>
    </row>
    <row r="285" spans="3:15" ht="18.600000000000001" customHeight="1">
      <c r="C285" s="168"/>
      <c r="D285" s="168"/>
      <c r="E285" s="168"/>
      <c r="F285" s="168"/>
      <c r="G285" s="168"/>
      <c r="H285" s="168"/>
      <c r="I285" s="168"/>
      <c r="J285" s="168"/>
      <c r="K285" s="168"/>
      <c r="L285" s="168"/>
      <c r="M285" s="168"/>
      <c r="N285" s="168"/>
      <c r="O285" s="168"/>
    </row>
    <row r="286" spans="3:15" ht="18.600000000000001" customHeight="1">
      <c r="C286" s="168"/>
      <c r="D286" s="168"/>
      <c r="E286" s="168"/>
      <c r="F286" s="168"/>
      <c r="G286" s="168"/>
      <c r="H286" s="168"/>
      <c r="I286" s="168"/>
      <c r="J286" s="168"/>
      <c r="K286" s="168"/>
      <c r="L286" s="168"/>
      <c r="M286" s="168"/>
      <c r="N286" s="168"/>
      <c r="O286" s="168"/>
    </row>
    <row r="287" spans="3:15" ht="18.600000000000001" customHeight="1">
      <c r="C287" s="168"/>
      <c r="D287" s="168"/>
      <c r="E287" s="168"/>
      <c r="F287" s="168"/>
      <c r="G287" s="168"/>
      <c r="H287" s="168"/>
      <c r="I287" s="168"/>
      <c r="J287" s="168"/>
      <c r="K287" s="168"/>
      <c r="L287" s="168"/>
      <c r="M287" s="168"/>
      <c r="N287" s="168"/>
      <c r="O287" s="168"/>
    </row>
    <row r="288" spans="3:15" ht="18.600000000000001" customHeight="1">
      <c r="C288" s="168"/>
      <c r="D288" s="168"/>
      <c r="E288" s="168"/>
      <c r="F288" s="168"/>
      <c r="G288" s="168"/>
      <c r="H288" s="168"/>
      <c r="I288" s="168"/>
      <c r="J288" s="168"/>
      <c r="K288" s="168"/>
      <c r="L288" s="168"/>
      <c r="M288" s="168"/>
      <c r="N288" s="168"/>
      <c r="O288" s="168"/>
    </row>
    <row r="289" spans="3:15" ht="18.600000000000001" customHeight="1">
      <c r="C289" s="168"/>
      <c r="D289" s="168"/>
      <c r="E289" s="168"/>
      <c r="F289" s="168"/>
      <c r="G289" s="168"/>
      <c r="H289" s="168"/>
      <c r="I289" s="168"/>
      <c r="J289" s="168"/>
      <c r="K289" s="168"/>
      <c r="L289" s="168"/>
      <c r="M289" s="168"/>
      <c r="N289" s="168"/>
      <c r="O289" s="168"/>
    </row>
    <row r="290" spans="3:15" ht="18.600000000000001" customHeight="1">
      <c r="C290" s="168"/>
      <c r="D290" s="168"/>
      <c r="E290" s="168"/>
      <c r="F290" s="168"/>
      <c r="G290" s="168"/>
      <c r="H290" s="168"/>
      <c r="I290" s="168"/>
      <c r="J290" s="168"/>
      <c r="K290" s="168"/>
      <c r="L290" s="168"/>
      <c r="M290" s="168"/>
      <c r="N290" s="168"/>
      <c r="O290" s="168"/>
    </row>
    <row r="291" spans="3:15" ht="18.600000000000001" customHeight="1">
      <c r="C291" s="168"/>
      <c r="D291" s="168"/>
      <c r="E291" s="168"/>
      <c r="F291" s="168"/>
      <c r="G291" s="168"/>
      <c r="H291" s="168"/>
      <c r="I291" s="168"/>
      <c r="J291" s="168"/>
      <c r="K291" s="168"/>
      <c r="L291" s="168"/>
      <c r="M291" s="168"/>
      <c r="N291" s="168"/>
      <c r="O291" s="168"/>
    </row>
    <row r="292" spans="3:15" ht="18.600000000000001" customHeight="1">
      <c r="C292" s="168"/>
      <c r="D292" s="168"/>
      <c r="E292" s="168"/>
      <c r="F292" s="168"/>
      <c r="G292" s="168"/>
      <c r="H292" s="168"/>
      <c r="I292" s="168"/>
      <c r="J292" s="168"/>
      <c r="K292" s="168"/>
      <c r="L292" s="168"/>
      <c r="M292" s="168"/>
      <c r="N292" s="168"/>
      <c r="O292" s="168"/>
    </row>
    <row r="293" spans="3:15" ht="18.600000000000001" customHeight="1">
      <c r="C293" s="168"/>
      <c r="D293" s="168"/>
      <c r="E293" s="168"/>
      <c r="F293" s="168"/>
      <c r="G293" s="168"/>
      <c r="H293" s="168"/>
      <c r="I293" s="168"/>
      <c r="J293" s="168"/>
      <c r="K293" s="168"/>
      <c r="L293" s="168"/>
      <c r="M293" s="168"/>
      <c r="N293" s="168"/>
      <c r="O293" s="168"/>
    </row>
    <row r="294" spans="3:15" ht="18.600000000000001" customHeight="1">
      <c r="C294" s="168"/>
      <c r="D294" s="168"/>
      <c r="E294" s="168"/>
      <c r="F294" s="168"/>
      <c r="G294" s="168"/>
      <c r="H294" s="168"/>
      <c r="I294" s="168"/>
      <c r="J294" s="168"/>
      <c r="K294" s="168"/>
      <c r="L294" s="168"/>
      <c r="M294" s="168"/>
      <c r="N294" s="168"/>
      <c r="O294" s="168"/>
    </row>
    <row r="295" spans="3:15" ht="18.600000000000001" customHeight="1">
      <c r="C295" s="168"/>
      <c r="D295" s="168"/>
      <c r="E295" s="168"/>
      <c r="F295" s="168"/>
      <c r="G295" s="168"/>
      <c r="H295" s="168"/>
      <c r="I295" s="168"/>
      <c r="J295" s="168"/>
      <c r="K295" s="168"/>
      <c r="L295" s="168"/>
      <c r="M295" s="168"/>
      <c r="N295" s="168"/>
      <c r="O295" s="168"/>
    </row>
    <row r="296" spans="3:15" ht="18.600000000000001" customHeight="1">
      <c r="C296" s="168"/>
      <c r="D296" s="168"/>
      <c r="E296" s="168"/>
      <c r="F296" s="168"/>
      <c r="G296" s="168"/>
      <c r="H296" s="168"/>
      <c r="I296" s="168"/>
      <c r="J296" s="168"/>
      <c r="K296" s="168"/>
      <c r="L296" s="168"/>
      <c r="M296" s="168"/>
      <c r="N296" s="168"/>
      <c r="O296" s="168"/>
    </row>
    <row r="297" spans="3:15" ht="18.600000000000001" customHeight="1">
      <c r="C297" s="168"/>
      <c r="D297" s="168"/>
      <c r="E297" s="168"/>
      <c r="F297" s="168"/>
      <c r="G297" s="168"/>
      <c r="H297" s="168"/>
      <c r="I297" s="168"/>
      <c r="J297" s="168"/>
      <c r="K297" s="168"/>
      <c r="L297" s="168"/>
      <c r="M297" s="168"/>
      <c r="N297" s="168"/>
      <c r="O297" s="168"/>
    </row>
    <row r="298" spans="3:15" ht="18.600000000000001" customHeight="1">
      <c r="C298" s="168"/>
      <c r="D298" s="168"/>
      <c r="E298" s="168"/>
      <c r="F298" s="168"/>
      <c r="G298" s="168"/>
      <c r="H298" s="168"/>
      <c r="I298" s="168"/>
      <c r="J298" s="168"/>
      <c r="K298" s="168"/>
      <c r="L298" s="168"/>
      <c r="M298" s="168"/>
      <c r="N298" s="168"/>
      <c r="O298" s="168"/>
    </row>
    <row r="299" spans="3:15" ht="18.600000000000001" customHeight="1">
      <c r="C299" s="168"/>
      <c r="D299" s="168"/>
      <c r="E299" s="168"/>
      <c r="F299" s="168"/>
      <c r="G299" s="168"/>
      <c r="H299" s="168"/>
      <c r="I299" s="168"/>
      <c r="J299" s="168"/>
      <c r="K299" s="168"/>
      <c r="L299" s="168"/>
      <c r="M299" s="168"/>
      <c r="N299" s="168"/>
      <c r="O299" s="168"/>
    </row>
    <row r="300" spans="3:15" ht="18.600000000000001" customHeight="1">
      <c r="C300" s="168"/>
      <c r="D300" s="168"/>
      <c r="E300" s="168"/>
      <c r="F300" s="168"/>
      <c r="G300" s="168"/>
      <c r="H300" s="168"/>
      <c r="I300" s="168"/>
      <c r="J300" s="168"/>
      <c r="K300" s="168"/>
      <c r="L300" s="168"/>
      <c r="M300" s="168"/>
      <c r="N300" s="168"/>
      <c r="O300" s="168"/>
    </row>
    <row r="301" spans="3:15" ht="18.600000000000001" customHeight="1">
      <c r="C301" s="168"/>
      <c r="D301" s="168"/>
      <c r="E301" s="168"/>
      <c r="F301" s="168"/>
      <c r="G301" s="168"/>
      <c r="H301" s="168"/>
      <c r="I301" s="168"/>
      <c r="J301" s="168"/>
      <c r="K301" s="168"/>
      <c r="L301" s="168"/>
      <c r="M301" s="168"/>
      <c r="N301" s="168"/>
      <c r="O301" s="168"/>
    </row>
    <row r="302" spans="3:15" ht="18.600000000000001" customHeight="1">
      <c r="C302" s="168"/>
      <c r="D302" s="168"/>
      <c r="E302" s="168"/>
      <c r="F302" s="168"/>
      <c r="G302" s="168"/>
      <c r="H302" s="168"/>
      <c r="I302" s="168"/>
      <c r="J302" s="168"/>
      <c r="K302" s="168"/>
      <c r="L302" s="168"/>
      <c r="M302" s="168"/>
      <c r="N302" s="168"/>
      <c r="O302" s="168"/>
    </row>
    <row r="303" spans="3:15" ht="18.600000000000001" customHeight="1">
      <c r="C303" s="168"/>
      <c r="D303" s="168"/>
      <c r="E303" s="168"/>
      <c r="F303" s="168"/>
      <c r="G303" s="168"/>
      <c r="H303" s="168"/>
      <c r="I303" s="168"/>
      <c r="J303" s="168"/>
      <c r="K303" s="168"/>
      <c r="L303" s="168"/>
      <c r="M303" s="168"/>
      <c r="N303" s="168"/>
      <c r="O303" s="168"/>
    </row>
    <row r="304" spans="3:15" ht="18.600000000000001" customHeight="1">
      <c r="C304" s="168"/>
      <c r="D304" s="168"/>
      <c r="E304" s="168"/>
      <c r="F304" s="168"/>
      <c r="G304" s="168"/>
      <c r="H304" s="168"/>
      <c r="I304" s="168"/>
      <c r="J304" s="168"/>
      <c r="K304" s="168"/>
      <c r="L304" s="168"/>
      <c r="M304" s="168"/>
      <c r="N304" s="168"/>
      <c r="O304" s="168"/>
    </row>
    <row r="305" spans="3:15" ht="18.600000000000001" customHeight="1">
      <c r="C305" s="168"/>
      <c r="D305" s="168"/>
      <c r="E305" s="168"/>
      <c r="F305" s="168"/>
      <c r="G305" s="168"/>
      <c r="H305" s="168"/>
      <c r="I305" s="168"/>
      <c r="J305" s="168"/>
      <c r="K305" s="168"/>
      <c r="L305" s="168"/>
      <c r="M305" s="168"/>
      <c r="N305" s="168"/>
      <c r="O305" s="168"/>
    </row>
    <row r="306" spans="3:15" ht="18.600000000000001" customHeight="1">
      <c r="C306" s="168"/>
      <c r="D306" s="168"/>
      <c r="E306" s="168"/>
      <c r="F306" s="168"/>
      <c r="G306" s="168"/>
      <c r="H306" s="168"/>
      <c r="I306" s="168"/>
      <c r="J306" s="168"/>
      <c r="K306" s="168"/>
      <c r="L306" s="168"/>
      <c r="M306" s="168"/>
      <c r="N306" s="168"/>
      <c r="O306" s="168"/>
    </row>
    <row r="307" spans="3:15" ht="18.600000000000001" customHeight="1">
      <c r="C307" s="168"/>
      <c r="D307" s="168"/>
      <c r="E307" s="168"/>
      <c r="F307" s="168"/>
      <c r="G307" s="168"/>
      <c r="H307" s="168"/>
      <c r="I307" s="168"/>
      <c r="J307" s="168"/>
      <c r="K307" s="168"/>
      <c r="L307" s="168"/>
      <c r="M307" s="168"/>
      <c r="N307" s="168"/>
      <c r="O307" s="168"/>
    </row>
    <row r="308" spans="3:15" ht="18.600000000000001" customHeight="1">
      <c r="C308" s="168"/>
      <c r="D308" s="168"/>
      <c r="E308" s="168"/>
      <c r="F308" s="168"/>
      <c r="G308" s="168"/>
      <c r="H308" s="168"/>
      <c r="I308" s="168"/>
      <c r="J308" s="168"/>
      <c r="K308" s="168"/>
      <c r="L308" s="168"/>
      <c r="M308" s="168"/>
      <c r="N308" s="168"/>
      <c r="O308" s="168"/>
    </row>
    <row r="309" spans="3:15" ht="18.600000000000001" customHeight="1">
      <c r="C309" s="168"/>
      <c r="D309" s="168"/>
      <c r="E309" s="168"/>
      <c r="F309" s="168"/>
      <c r="G309" s="168"/>
      <c r="H309" s="168"/>
      <c r="I309" s="168"/>
      <c r="J309" s="168"/>
      <c r="K309" s="168"/>
      <c r="L309" s="168"/>
      <c r="M309" s="168"/>
      <c r="N309" s="168"/>
      <c r="O309" s="168"/>
    </row>
    <row r="310" spans="3:15" ht="18.600000000000001" customHeight="1">
      <c r="C310" s="168"/>
      <c r="D310" s="168"/>
      <c r="E310" s="168"/>
      <c r="F310" s="168"/>
      <c r="G310" s="168"/>
      <c r="H310" s="168"/>
      <c r="I310" s="168"/>
      <c r="J310" s="168"/>
      <c r="K310" s="168"/>
      <c r="L310" s="168"/>
      <c r="M310" s="168"/>
      <c r="N310" s="168"/>
      <c r="O310" s="168"/>
    </row>
    <row r="311" spans="3:15" ht="18.600000000000001" customHeight="1">
      <c r="C311" s="168"/>
      <c r="D311" s="168"/>
      <c r="E311" s="168"/>
      <c r="F311" s="168"/>
      <c r="G311" s="168"/>
      <c r="H311" s="168"/>
      <c r="I311" s="168"/>
      <c r="J311" s="168"/>
      <c r="K311" s="168"/>
      <c r="L311" s="168"/>
      <c r="M311" s="168"/>
      <c r="N311" s="168"/>
      <c r="O311" s="168"/>
    </row>
    <row r="312" spans="3:15" ht="18.600000000000001" customHeight="1">
      <c r="C312" s="168"/>
      <c r="D312" s="168"/>
      <c r="E312" s="168"/>
      <c r="F312" s="168"/>
      <c r="G312" s="168"/>
      <c r="H312" s="168"/>
      <c r="I312" s="168"/>
      <c r="J312" s="168"/>
      <c r="K312" s="168"/>
      <c r="L312" s="168"/>
      <c r="M312" s="168"/>
      <c r="N312" s="168"/>
      <c r="O312" s="168"/>
    </row>
    <row r="313" spans="3:15" ht="18.600000000000001" customHeight="1">
      <c r="C313" s="168"/>
      <c r="D313" s="168"/>
      <c r="E313" s="168"/>
      <c r="F313" s="168"/>
      <c r="G313" s="168"/>
      <c r="H313" s="168"/>
      <c r="I313" s="168"/>
      <c r="J313" s="168"/>
      <c r="K313" s="168"/>
      <c r="L313" s="168"/>
      <c r="M313" s="168"/>
      <c r="N313" s="168"/>
      <c r="O313" s="168"/>
    </row>
    <row r="314" spans="3:15" ht="18.600000000000001" customHeight="1">
      <c r="C314" s="168"/>
      <c r="D314" s="168"/>
      <c r="E314" s="168"/>
      <c r="F314" s="168"/>
      <c r="G314" s="168"/>
      <c r="H314" s="168"/>
      <c r="I314" s="168"/>
      <c r="J314" s="168"/>
      <c r="K314" s="168"/>
      <c r="L314" s="168"/>
      <c r="M314" s="168"/>
      <c r="N314" s="168"/>
      <c r="O314" s="168"/>
    </row>
    <row r="315" spans="3:15" ht="18.600000000000001" customHeight="1">
      <c r="C315" s="168"/>
      <c r="D315" s="168"/>
      <c r="E315" s="168"/>
      <c r="F315" s="168"/>
      <c r="G315" s="168"/>
      <c r="H315" s="168"/>
      <c r="I315" s="168"/>
      <c r="J315" s="168"/>
      <c r="K315" s="168"/>
      <c r="L315" s="168"/>
      <c r="M315" s="168"/>
      <c r="N315" s="168"/>
      <c r="O315" s="168"/>
    </row>
    <row r="316" spans="3:15" ht="18.600000000000001" customHeight="1">
      <c r="C316" s="168"/>
      <c r="D316" s="168"/>
      <c r="E316" s="168"/>
      <c r="F316" s="168"/>
      <c r="G316" s="168"/>
      <c r="H316" s="168"/>
      <c r="I316" s="168"/>
      <c r="J316" s="168"/>
      <c r="K316" s="168"/>
      <c r="L316" s="168"/>
      <c r="M316" s="168"/>
      <c r="N316" s="168"/>
      <c r="O316" s="168"/>
    </row>
    <row r="317" spans="3:15" ht="18.600000000000001" customHeight="1">
      <c r="C317" s="168"/>
      <c r="D317" s="168"/>
      <c r="E317" s="168"/>
      <c r="F317" s="168"/>
      <c r="G317" s="168"/>
      <c r="H317" s="168"/>
      <c r="I317" s="168"/>
      <c r="J317" s="168"/>
      <c r="K317" s="168"/>
      <c r="L317" s="168"/>
      <c r="M317" s="168"/>
      <c r="N317" s="168"/>
      <c r="O317" s="168"/>
    </row>
    <row r="318" spans="3:15" ht="18.600000000000001" customHeight="1">
      <c r="C318" s="168"/>
      <c r="D318" s="168"/>
      <c r="E318" s="168"/>
      <c r="F318" s="168"/>
      <c r="G318" s="168"/>
      <c r="H318" s="168"/>
      <c r="I318" s="168"/>
      <c r="J318" s="168"/>
      <c r="K318" s="168"/>
      <c r="L318" s="168"/>
      <c r="M318" s="168"/>
      <c r="N318" s="168"/>
      <c r="O318" s="168"/>
    </row>
    <row r="319" spans="3:15" ht="18.600000000000001" customHeight="1">
      <c r="C319" s="168"/>
      <c r="D319" s="168"/>
      <c r="E319" s="168"/>
      <c r="F319" s="168"/>
      <c r="G319" s="168"/>
      <c r="H319" s="168"/>
      <c r="I319" s="168"/>
      <c r="J319" s="168"/>
      <c r="K319" s="168"/>
      <c r="L319" s="168"/>
      <c r="M319" s="168"/>
      <c r="N319" s="168"/>
      <c r="O319" s="168"/>
    </row>
    <row r="320" spans="3:15" ht="18.600000000000001" customHeight="1">
      <c r="C320" s="168"/>
      <c r="D320" s="168"/>
      <c r="E320" s="168"/>
      <c r="F320" s="168"/>
      <c r="G320" s="168"/>
      <c r="H320" s="168"/>
      <c r="I320" s="168"/>
      <c r="J320" s="168"/>
      <c r="K320" s="168"/>
      <c r="L320" s="168"/>
      <c r="M320" s="168"/>
      <c r="N320" s="168"/>
      <c r="O320" s="168"/>
    </row>
    <row r="321" spans="3:15" ht="18.600000000000001" customHeight="1">
      <c r="C321" s="168"/>
      <c r="D321" s="168"/>
      <c r="E321" s="168"/>
      <c r="F321" s="168"/>
      <c r="G321" s="168"/>
      <c r="H321" s="168"/>
      <c r="I321" s="168"/>
      <c r="J321" s="168"/>
      <c r="K321" s="168"/>
      <c r="L321" s="168"/>
      <c r="M321" s="168"/>
      <c r="N321" s="168"/>
      <c r="O321" s="168"/>
    </row>
    <row r="322" spans="3:15" ht="18.600000000000001" customHeight="1">
      <c r="C322" s="168"/>
      <c r="D322" s="168"/>
      <c r="E322" s="168"/>
      <c r="F322" s="168"/>
      <c r="G322" s="168"/>
      <c r="H322" s="168"/>
      <c r="I322" s="168"/>
      <c r="J322" s="168"/>
      <c r="K322" s="168"/>
      <c r="L322" s="168"/>
      <c r="M322" s="168"/>
      <c r="N322" s="168"/>
      <c r="O322" s="168"/>
    </row>
    <row r="323" spans="3:15" ht="18.600000000000001" customHeight="1">
      <c r="C323" s="168"/>
      <c r="D323" s="168"/>
      <c r="E323" s="168"/>
      <c r="F323" s="168"/>
      <c r="G323" s="168"/>
      <c r="H323" s="168"/>
      <c r="I323" s="168"/>
      <c r="J323" s="168"/>
      <c r="K323" s="168"/>
      <c r="L323" s="168"/>
      <c r="M323" s="168"/>
      <c r="N323" s="168"/>
      <c r="O323" s="168"/>
    </row>
    <row r="324" spans="3:15" ht="18.600000000000001" customHeight="1">
      <c r="C324" s="168"/>
      <c r="D324" s="168"/>
      <c r="E324" s="168"/>
      <c r="F324" s="168"/>
      <c r="G324" s="168"/>
      <c r="H324" s="168"/>
      <c r="I324" s="168"/>
      <c r="J324" s="168"/>
      <c r="K324" s="168"/>
      <c r="L324" s="168"/>
      <c r="M324" s="168"/>
      <c r="N324" s="168"/>
      <c r="O324" s="168"/>
    </row>
    <row r="325" spans="3:15" ht="18.600000000000001" customHeight="1">
      <c r="C325" s="168"/>
      <c r="D325" s="168"/>
      <c r="E325" s="168"/>
      <c r="F325" s="168"/>
      <c r="G325" s="168"/>
      <c r="H325" s="168"/>
      <c r="I325" s="168"/>
      <c r="J325" s="168"/>
      <c r="K325" s="168"/>
      <c r="L325" s="168"/>
      <c r="M325" s="168"/>
      <c r="N325" s="168"/>
      <c r="O325" s="168"/>
    </row>
    <row r="326" spans="3:15" ht="18.600000000000001" customHeight="1">
      <c r="C326" s="168"/>
      <c r="D326" s="168"/>
      <c r="E326" s="168"/>
      <c r="F326" s="168"/>
      <c r="G326" s="168"/>
      <c r="H326" s="168"/>
      <c r="I326" s="168"/>
      <c r="J326" s="168"/>
      <c r="K326" s="168"/>
      <c r="L326" s="168"/>
      <c r="M326" s="168"/>
      <c r="N326" s="168"/>
      <c r="O326" s="168"/>
    </row>
    <row r="327" spans="3:15" ht="18.600000000000001" customHeight="1">
      <c r="C327" s="168"/>
      <c r="D327" s="168"/>
      <c r="E327" s="168"/>
      <c r="F327" s="168"/>
      <c r="G327" s="168"/>
      <c r="H327" s="168"/>
      <c r="I327" s="168"/>
      <c r="J327" s="168"/>
      <c r="K327" s="168"/>
      <c r="L327" s="168"/>
      <c r="M327" s="168"/>
      <c r="N327" s="168"/>
      <c r="O327" s="168"/>
    </row>
    <row r="328" spans="3:15" ht="18.600000000000001" customHeight="1">
      <c r="C328" s="168"/>
      <c r="D328" s="168"/>
      <c r="E328" s="168"/>
      <c r="F328" s="168"/>
      <c r="G328" s="168"/>
      <c r="H328" s="168"/>
      <c r="I328" s="168"/>
      <c r="J328" s="168"/>
      <c r="K328" s="168"/>
      <c r="L328" s="168"/>
      <c r="M328" s="168"/>
      <c r="N328" s="168"/>
      <c r="O328" s="168"/>
    </row>
    <row r="329" spans="3:15" ht="18.600000000000001" customHeight="1">
      <c r="C329" s="168"/>
      <c r="D329" s="168"/>
      <c r="E329" s="168"/>
      <c r="F329" s="168"/>
      <c r="G329" s="168"/>
      <c r="H329" s="168"/>
      <c r="I329" s="168"/>
      <c r="J329" s="168"/>
      <c r="K329" s="168"/>
      <c r="L329" s="168"/>
      <c r="M329" s="168"/>
      <c r="N329" s="168"/>
      <c r="O329" s="168"/>
    </row>
    <row r="330" spans="3:15" ht="18.600000000000001" customHeight="1">
      <c r="C330" s="168"/>
      <c r="D330" s="168"/>
      <c r="E330" s="168"/>
      <c r="F330" s="168"/>
      <c r="G330" s="168"/>
      <c r="H330" s="168"/>
      <c r="I330" s="168"/>
      <c r="J330" s="168"/>
      <c r="K330" s="168"/>
      <c r="L330" s="168"/>
      <c r="M330" s="168"/>
      <c r="N330" s="168"/>
      <c r="O330" s="168"/>
    </row>
    <row r="331" spans="3:15" ht="18.600000000000001" customHeight="1">
      <c r="C331" s="168"/>
      <c r="D331" s="168"/>
      <c r="E331" s="168"/>
      <c r="F331" s="168"/>
      <c r="G331" s="168"/>
      <c r="H331" s="168"/>
      <c r="I331" s="168"/>
      <c r="J331" s="168"/>
      <c r="K331" s="168"/>
      <c r="L331" s="168"/>
      <c r="M331" s="168"/>
      <c r="N331" s="168"/>
      <c r="O331" s="168"/>
    </row>
    <row r="332" spans="3:15" ht="18.600000000000001" customHeight="1">
      <c r="C332" s="168"/>
      <c r="D332" s="168"/>
      <c r="E332" s="168"/>
      <c r="F332" s="168"/>
      <c r="G332" s="168"/>
      <c r="H332" s="168"/>
      <c r="I332" s="168"/>
      <c r="J332" s="168"/>
      <c r="K332" s="168"/>
      <c r="L332" s="168"/>
      <c r="M332" s="168"/>
      <c r="N332" s="168"/>
      <c r="O332" s="168"/>
    </row>
    <row r="333" spans="3:15" ht="18.600000000000001" customHeight="1">
      <c r="C333" s="168"/>
      <c r="D333" s="168"/>
      <c r="E333" s="168"/>
      <c r="F333" s="168"/>
      <c r="G333" s="168"/>
      <c r="H333" s="168"/>
      <c r="I333" s="168"/>
      <c r="J333" s="168"/>
      <c r="K333" s="168"/>
      <c r="L333" s="168"/>
      <c r="M333" s="168"/>
      <c r="N333" s="168"/>
      <c r="O333" s="168"/>
    </row>
    <row r="334" spans="3:15" ht="18.600000000000001" customHeight="1">
      <c r="C334" s="168"/>
      <c r="D334" s="168"/>
      <c r="E334" s="168"/>
      <c r="F334" s="168"/>
      <c r="G334" s="168"/>
      <c r="H334" s="168"/>
      <c r="I334" s="168"/>
      <c r="J334" s="168"/>
      <c r="K334" s="168"/>
      <c r="L334" s="168"/>
      <c r="M334" s="168"/>
      <c r="N334" s="168"/>
      <c r="O334" s="168"/>
    </row>
    <row r="335" spans="3:15" ht="18.600000000000001" customHeight="1">
      <c r="C335" s="168"/>
      <c r="D335" s="168"/>
      <c r="E335" s="168"/>
      <c r="F335" s="168"/>
      <c r="G335" s="168"/>
      <c r="H335" s="168"/>
      <c r="I335" s="168"/>
      <c r="J335" s="168"/>
      <c r="K335" s="168"/>
      <c r="L335" s="168"/>
      <c r="M335" s="168"/>
      <c r="N335" s="168"/>
      <c r="O335" s="168"/>
    </row>
    <row r="336" spans="3:15" ht="18.600000000000001" customHeight="1">
      <c r="C336" s="168"/>
      <c r="D336" s="168"/>
      <c r="E336" s="168"/>
      <c r="F336" s="168"/>
      <c r="G336" s="168"/>
      <c r="H336" s="168"/>
      <c r="I336" s="168"/>
      <c r="J336" s="168"/>
      <c r="K336" s="168"/>
      <c r="L336" s="168"/>
      <c r="M336" s="168"/>
      <c r="N336" s="168"/>
      <c r="O336" s="168"/>
    </row>
    <row r="337" spans="3:15" ht="18.600000000000001" customHeight="1">
      <c r="C337" s="168"/>
      <c r="D337" s="168"/>
      <c r="E337" s="168"/>
      <c r="F337" s="168"/>
      <c r="G337" s="168"/>
      <c r="H337" s="168"/>
      <c r="I337" s="168"/>
      <c r="J337" s="168"/>
      <c r="K337" s="168"/>
      <c r="L337" s="168"/>
      <c r="M337" s="168"/>
      <c r="N337" s="168"/>
      <c r="O337" s="168"/>
    </row>
    <row r="338" spans="3:15" ht="18.600000000000001" customHeight="1">
      <c r="C338" s="168"/>
      <c r="D338" s="168"/>
      <c r="E338" s="168"/>
      <c r="F338" s="168"/>
      <c r="G338" s="168"/>
      <c r="H338" s="168"/>
      <c r="I338" s="168"/>
      <c r="J338" s="168"/>
      <c r="K338" s="168"/>
      <c r="L338" s="168"/>
      <c r="M338" s="168"/>
      <c r="N338" s="168"/>
      <c r="O338" s="168"/>
    </row>
    <row r="339" spans="3:15" ht="18.600000000000001" customHeight="1">
      <c r="C339" s="168"/>
      <c r="D339" s="168"/>
      <c r="E339" s="168"/>
      <c r="F339" s="168"/>
      <c r="G339" s="168"/>
      <c r="H339" s="168"/>
      <c r="I339" s="168"/>
      <c r="J339" s="168"/>
      <c r="K339" s="168"/>
      <c r="L339" s="168"/>
      <c r="M339" s="168"/>
      <c r="N339" s="168"/>
      <c r="O339" s="168"/>
    </row>
    <row r="340" spans="3:15" ht="18.600000000000001" customHeight="1">
      <c r="C340" s="168"/>
      <c r="D340" s="168"/>
      <c r="E340" s="168"/>
      <c r="F340" s="168"/>
      <c r="G340" s="168"/>
      <c r="H340" s="168"/>
      <c r="I340" s="168"/>
      <c r="J340" s="168"/>
      <c r="K340" s="168"/>
      <c r="L340" s="168"/>
      <c r="M340" s="168"/>
      <c r="N340" s="168"/>
      <c r="O340" s="168"/>
    </row>
    <row r="341" spans="3:15" ht="18.600000000000001" customHeight="1">
      <c r="C341" s="168"/>
      <c r="D341" s="168"/>
      <c r="E341" s="168"/>
      <c r="F341" s="168"/>
      <c r="G341" s="168"/>
      <c r="H341" s="168"/>
      <c r="I341" s="168"/>
      <c r="J341" s="168"/>
      <c r="K341" s="168"/>
      <c r="L341" s="168"/>
      <c r="M341" s="168"/>
      <c r="N341" s="168"/>
      <c r="O341" s="168"/>
    </row>
    <row r="342" spans="3:15" ht="18.600000000000001" customHeight="1">
      <c r="C342" s="168"/>
      <c r="D342" s="168"/>
      <c r="E342" s="168"/>
      <c r="F342" s="168"/>
      <c r="G342" s="168"/>
      <c r="H342" s="168"/>
      <c r="I342" s="168"/>
      <c r="J342" s="168"/>
      <c r="K342" s="168"/>
      <c r="L342" s="168"/>
      <c r="M342" s="168"/>
      <c r="N342" s="168"/>
      <c r="O342" s="168"/>
    </row>
    <row r="343" spans="3:15" ht="18.600000000000001" customHeight="1">
      <c r="C343" s="168"/>
      <c r="D343" s="168"/>
      <c r="E343" s="168"/>
      <c r="F343" s="168"/>
      <c r="G343" s="168"/>
      <c r="H343" s="168"/>
      <c r="I343" s="168"/>
      <c r="J343" s="168"/>
      <c r="K343" s="168"/>
      <c r="L343" s="168"/>
      <c r="M343" s="168"/>
      <c r="N343" s="168"/>
      <c r="O343" s="168"/>
    </row>
    <row r="344" spans="3:15" ht="18.600000000000001" customHeight="1">
      <c r="C344" s="168"/>
      <c r="D344" s="168"/>
      <c r="E344" s="168"/>
      <c r="F344" s="168"/>
      <c r="G344" s="168"/>
      <c r="H344" s="168"/>
      <c r="I344" s="168"/>
      <c r="J344" s="168"/>
      <c r="K344" s="168"/>
      <c r="L344" s="168"/>
      <c r="M344" s="168"/>
      <c r="N344" s="168"/>
      <c r="O344" s="168"/>
    </row>
    <row r="345" spans="3:15" ht="18.600000000000001" customHeight="1">
      <c r="C345" s="168"/>
      <c r="D345" s="168"/>
      <c r="E345" s="168"/>
      <c r="F345" s="168"/>
      <c r="G345" s="168"/>
      <c r="H345" s="168"/>
      <c r="I345" s="168"/>
      <c r="J345" s="168"/>
      <c r="K345" s="168"/>
      <c r="L345" s="168"/>
      <c r="M345" s="168"/>
      <c r="N345" s="168"/>
      <c r="O345" s="168"/>
    </row>
    <row r="346" spans="3:15" ht="18.600000000000001" customHeight="1">
      <c r="C346" s="168"/>
      <c r="D346" s="168"/>
      <c r="E346" s="168"/>
      <c r="F346" s="168"/>
      <c r="G346" s="168"/>
      <c r="H346" s="168"/>
      <c r="I346" s="168"/>
      <c r="J346" s="168"/>
      <c r="K346" s="168"/>
      <c r="L346" s="168"/>
      <c r="M346" s="168"/>
      <c r="N346" s="168"/>
      <c r="O346" s="168"/>
    </row>
    <row r="347" spans="3:15" ht="18.600000000000001" customHeight="1">
      <c r="C347" s="168"/>
      <c r="D347" s="168"/>
      <c r="E347" s="168"/>
      <c r="F347" s="168"/>
      <c r="G347" s="168"/>
      <c r="H347" s="168"/>
      <c r="I347" s="168"/>
      <c r="J347" s="168"/>
      <c r="K347" s="168"/>
      <c r="L347" s="168"/>
      <c r="M347" s="168"/>
      <c r="N347" s="168"/>
      <c r="O347" s="168"/>
    </row>
    <row r="348" spans="3:15" ht="18.600000000000001" customHeight="1">
      <c r="C348" s="168"/>
      <c r="D348" s="168"/>
      <c r="E348" s="168"/>
      <c r="F348" s="168"/>
      <c r="G348" s="168"/>
      <c r="H348" s="168"/>
      <c r="I348" s="168"/>
      <c r="J348" s="168"/>
      <c r="K348" s="168"/>
      <c r="L348" s="168"/>
      <c r="M348" s="168"/>
      <c r="N348" s="168"/>
      <c r="O348" s="168"/>
    </row>
    <row r="349" spans="3:15" ht="18.600000000000001" customHeight="1">
      <c r="C349" s="168"/>
      <c r="D349" s="168"/>
      <c r="E349" s="168"/>
      <c r="F349" s="168"/>
      <c r="G349" s="168"/>
      <c r="H349" s="168"/>
      <c r="I349" s="168"/>
      <c r="J349" s="168"/>
      <c r="K349" s="168"/>
      <c r="L349" s="168"/>
      <c r="M349" s="168"/>
      <c r="N349" s="168"/>
      <c r="O349" s="168"/>
    </row>
    <row r="350" spans="3:15" ht="18.600000000000001" customHeight="1">
      <c r="C350" s="168"/>
      <c r="D350" s="168"/>
      <c r="E350" s="168"/>
      <c r="F350" s="168"/>
      <c r="G350" s="168"/>
      <c r="H350" s="168"/>
      <c r="I350" s="168"/>
      <c r="J350" s="168"/>
      <c r="K350" s="168"/>
      <c r="L350" s="168"/>
      <c r="M350" s="168"/>
      <c r="N350" s="168"/>
      <c r="O350" s="168"/>
    </row>
    <row r="351" spans="3:15" ht="18.600000000000001" customHeight="1">
      <c r="C351" s="168"/>
      <c r="D351" s="168"/>
      <c r="E351" s="168"/>
      <c r="F351" s="168"/>
      <c r="G351" s="168"/>
      <c r="H351" s="168"/>
      <c r="I351" s="168"/>
      <c r="J351" s="168"/>
      <c r="K351" s="168"/>
      <c r="L351" s="168"/>
      <c r="M351" s="168"/>
      <c r="N351" s="168"/>
      <c r="O351" s="168"/>
    </row>
    <row r="352" spans="3:15" ht="18.600000000000001" customHeight="1">
      <c r="C352" s="168"/>
      <c r="D352" s="168"/>
      <c r="E352" s="168"/>
      <c r="F352" s="168"/>
      <c r="G352" s="168"/>
      <c r="H352" s="168"/>
      <c r="I352" s="168"/>
      <c r="J352" s="168"/>
      <c r="K352" s="168"/>
      <c r="L352" s="168"/>
      <c r="M352" s="168"/>
      <c r="N352" s="168"/>
      <c r="O352" s="168"/>
    </row>
    <row r="353" spans="3:15" ht="18.600000000000001" customHeight="1">
      <c r="C353" s="168"/>
      <c r="D353" s="168"/>
      <c r="E353" s="168"/>
      <c r="F353" s="168"/>
      <c r="G353" s="168"/>
      <c r="H353" s="168"/>
      <c r="I353" s="168"/>
      <c r="J353" s="168"/>
      <c r="K353" s="168"/>
      <c r="L353" s="168"/>
      <c r="M353" s="168"/>
      <c r="N353" s="168"/>
      <c r="O353" s="168"/>
    </row>
    <row r="354" spans="3:15" ht="18.600000000000001" customHeight="1">
      <c r="C354" s="168"/>
      <c r="D354" s="168"/>
      <c r="E354" s="168"/>
      <c r="F354" s="168"/>
      <c r="G354" s="168"/>
      <c r="H354" s="168"/>
      <c r="I354" s="168"/>
      <c r="J354" s="168"/>
      <c r="K354" s="168"/>
      <c r="L354" s="168"/>
      <c r="M354" s="168"/>
      <c r="N354" s="168"/>
      <c r="O354" s="168"/>
    </row>
    <row r="355" spans="3:15" ht="18.600000000000001" customHeight="1">
      <c r="C355" s="168"/>
      <c r="D355" s="168"/>
      <c r="E355" s="168"/>
      <c r="F355" s="168"/>
      <c r="G355" s="168"/>
      <c r="H355" s="168"/>
      <c r="I355" s="168"/>
      <c r="J355" s="168"/>
      <c r="K355" s="168"/>
      <c r="L355" s="168"/>
      <c r="M355" s="168"/>
      <c r="N355" s="168"/>
      <c r="O355" s="168"/>
    </row>
    <row r="356" spans="3:15" ht="18.600000000000001" customHeight="1">
      <c r="C356" s="168"/>
      <c r="D356" s="168"/>
      <c r="E356" s="168"/>
      <c r="F356" s="168"/>
      <c r="G356" s="168"/>
      <c r="H356" s="168"/>
      <c r="I356" s="168"/>
      <c r="J356" s="168"/>
      <c r="K356" s="168"/>
      <c r="L356" s="168"/>
      <c r="M356" s="168"/>
      <c r="N356" s="168"/>
      <c r="O356" s="168"/>
    </row>
    <row r="357" spans="3:15" ht="18.600000000000001" customHeight="1">
      <c r="C357" s="168"/>
      <c r="D357" s="168"/>
      <c r="E357" s="168"/>
      <c r="F357" s="168"/>
      <c r="G357" s="168"/>
      <c r="H357" s="168"/>
      <c r="I357" s="168"/>
      <c r="J357" s="168"/>
      <c r="K357" s="168"/>
      <c r="L357" s="168"/>
      <c r="M357" s="168"/>
      <c r="N357" s="168"/>
      <c r="O357" s="168"/>
    </row>
    <row r="358" spans="3:15" ht="18.600000000000001" customHeight="1">
      <c r="C358" s="168"/>
      <c r="D358" s="168"/>
      <c r="E358" s="168"/>
      <c r="F358" s="168"/>
      <c r="G358" s="168"/>
      <c r="H358" s="168"/>
      <c r="I358" s="168"/>
      <c r="J358" s="168"/>
      <c r="K358" s="168"/>
      <c r="L358" s="168"/>
      <c r="M358" s="168"/>
      <c r="N358" s="168"/>
      <c r="O358" s="168"/>
    </row>
    <row r="359" spans="3:15" ht="18.600000000000001" customHeight="1">
      <c r="C359" s="168"/>
      <c r="D359" s="168"/>
      <c r="E359" s="168"/>
      <c r="F359" s="168"/>
      <c r="G359" s="168"/>
      <c r="H359" s="168"/>
      <c r="I359" s="168"/>
      <c r="J359" s="168"/>
      <c r="K359" s="168"/>
      <c r="L359" s="168"/>
      <c r="M359" s="168"/>
      <c r="N359" s="168"/>
      <c r="O359" s="168"/>
    </row>
    <row r="360" spans="3:15" ht="18.600000000000001" customHeight="1">
      <c r="C360" s="168"/>
      <c r="D360" s="168"/>
      <c r="E360" s="168"/>
      <c r="F360" s="168"/>
      <c r="G360" s="168"/>
      <c r="H360" s="168"/>
      <c r="I360" s="168"/>
      <c r="J360" s="168"/>
      <c r="K360" s="168"/>
      <c r="L360" s="168"/>
      <c r="M360" s="168"/>
      <c r="N360" s="168"/>
      <c r="O360" s="168"/>
    </row>
    <row r="361" spans="3:15" ht="18.600000000000001" customHeight="1">
      <c r="C361" s="168"/>
      <c r="D361" s="168"/>
      <c r="E361" s="168"/>
      <c r="F361" s="168"/>
      <c r="G361" s="168"/>
      <c r="H361" s="168"/>
      <c r="I361" s="168"/>
      <c r="J361" s="168"/>
      <c r="K361" s="168"/>
      <c r="L361" s="168"/>
      <c r="M361" s="168"/>
      <c r="N361" s="168"/>
      <c r="O361" s="168"/>
    </row>
    <row r="362" spans="3:15" ht="18.600000000000001" customHeight="1">
      <c r="C362" s="168"/>
      <c r="D362" s="168"/>
      <c r="E362" s="168"/>
      <c r="F362" s="168"/>
      <c r="G362" s="168"/>
      <c r="H362" s="168"/>
      <c r="I362" s="168"/>
      <c r="J362" s="168"/>
      <c r="K362" s="168"/>
      <c r="L362" s="168"/>
      <c r="M362" s="168"/>
      <c r="N362" s="168"/>
      <c r="O362" s="168"/>
    </row>
    <row r="363" spans="3:15" ht="18.600000000000001" customHeight="1">
      <c r="C363" s="168"/>
      <c r="D363" s="168"/>
      <c r="E363" s="168"/>
      <c r="F363" s="168"/>
      <c r="G363" s="168"/>
      <c r="H363" s="168"/>
      <c r="I363" s="168"/>
      <c r="J363" s="168"/>
      <c r="K363" s="168"/>
      <c r="L363" s="168"/>
      <c r="M363" s="168"/>
      <c r="N363" s="168"/>
      <c r="O363" s="168"/>
    </row>
    <row r="364" spans="3:15" ht="18.600000000000001" customHeight="1">
      <c r="C364" s="168"/>
      <c r="D364" s="168"/>
      <c r="E364" s="168"/>
      <c r="F364" s="168"/>
      <c r="G364" s="168"/>
      <c r="H364" s="168"/>
      <c r="I364" s="168"/>
      <c r="J364" s="168"/>
      <c r="K364" s="168"/>
      <c r="L364" s="168"/>
      <c r="M364" s="168"/>
      <c r="N364" s="168"/>
      <c r="O364" s="168"/>
    </row>
    <row r="365" spans="3:15" ht="18.600000000000001" customHeight="1">
      <c r="C365" s="168"/>
      <c r="D365" s="168"/>
      <c r="E365" s="168"/>
      <c r="F365" s="168"/>
      <c r="G365" s="168"/>
      <c r="H365" s="168"/>
      <c r="I365" s="168"/>
      <c r="J365" s="168"/>
      <c r="K365" s="168"/>
      <c r="L365" s="168"/>
      <c r="M365" s="168"/>
      <c r="N365" s="168"/>
      <c r="O365" s="168"/>
    </row>
    <row r="366" spans="3:15" ht="18.600000000000001" customHeight="1">
      <c r="C366" s="168"/>
      <c r="D366" s="168"/>
      <c r="E366" s="168"/>
      <c r="F366" s="168"/>
      <c r="G366" s="168"/>
      <c r="H366" s="168"/>
      <c r="I366" s="168"/>
      <c r="J366" s="168"/>
      <c r="K366" s="168"/>
      <c r="L366" s="168"/>
      <c r="M366" s="168"/>
      <c r="N366" s="168"/>
      <c r="O366" s="168"/>
    </row>
    <row r="367" spans="3:15" ht="18.600000000000001" customHeight="1">
      <c r="C367" s="168"/>
      <c r="D367" s="168"/>
      <c r="E367" s="168"/>
      <c r="F367" s="168"/>
      <c r="G367" s="168"/>
      <c r="H367" s="168"/>
      <c r="I367" s="168"/>
      <c r="J367" s="168"/>
      <c r="K367" s="168"/>
      <c r="L367" s="168"/>
      <c r="M367" s="168"/>
      <c r="N367" s="168"/>
      <c r="O367" s="168"/>
    </row>
    <row r="368" spans="3:15" ht="18.600000000000001" customHeight="1">
      <c r="C368" s="168"/>
      <c r="D368" s="168"/>
      <c r="E368" s="168"/>
      <c r="F368" s="168"/>
      <c r="G368" s="168"/>
      <c r="H368" s="168"/>
      <c r="I368" s="168"/>
      <c r="J368" s="168"/>
      <c r="K368" s="168"/>
      <c r="L368" s="168"/>
      <c r="M368" s="168"/>
      <c r="N368" s="168"/>
      <c r="O368" s="168"/>
    </row>
    <row r="369" spans="3:15" ht="18.600000000000001" customHeight="1">
      <c r="C369" s="168"/>
      <c r="D369" s="168"/>
      <c r="E369" s="168"/>
      <c r="F369" s="168"/>
      <c r="G369" s="168"/>
      <c r="H369" s="168"/>
      <c r="I369" s="168"/>
      <c r="J369" s="168"/>
      <c r="K369" s="168"/>
      <c r="L369" s="168"/>
      <c r="M369" s="168"/>
      <c r="N369" s="168"/>
      <c r="O369" s="168"/>
    </row>
    <row r="370" spans="3:15" ht="18.600000000000001" customHeight="1">
      <c r="C370" s="168"/>
      <c r="D370" s="168"/>
      <c r="E370" s="168"/>
      <c r="F370" s="168"/>
      <c r="G370" s="168"/>
      <c r="H370" s="168"/>
      <c r="I370" s="168"/>
      <c r="J370" s="168"/>
      <c r="K370" s="168"/>
      <c r="L370" s="168"/>
      <c r="M370" s="168"/>
      <c r="N370" s="168"/>
      <c r="O370" s="168"/>
    </row>
    <row r="371" spans="3:15" ht="18.600000000000001" customHeight="1">
      <c r="C371" s="168"/>
      <c r="D371" s="168"/>
      <c r="E371" s="168"/>
      <c r="F371" s="168"/>
      <c r="G371" s="168"/>
      <c r="H371" s="168"/>
      <c r="I371" s="168"/>
      <c r="J371" s="168"/>
      <c r="K371" s="168"/>
      <c r="L371" s="168"/>
      <c r="M371" s="168"/>
      <c r="N371" s="168"/>
      <c r="O371" s="168"/>
    </row>
    <row r="372" spans="3:15" ht="18.600000000000001" customHeight="1">
      <c r="C372" s="168"/>
      <c r="D372" s="168"/>
      <c r="E372" s="168"/>
      <c r="F372" s="168"/>
      <c r="G372" s="168"/>
      <c r="H372" s="168"/>
      <c r="I372" s="168"/>
      <c r="J372" s="168"/>
      <c r="K372" s="168"/>
      <c r="L372" s="168"/>
      <c r="M372" s="168"/>
      <c r="N372" s="168"/>
      <c r="O372" s="168"/>
    </row>
    <row r="373" spans="3:15" ht="18.600000000000001" customHeight="1">
      <c r="C373" s="168"/>
      <c r="D373" s="168"/>
      <c r="E373" s="168"/>
      <c r="F373" s="168"/>
      <c r="G373" s="168"/>
      <c r="H373" s="168"/>
      <c r="I373" s="168"/>
      <c r="J373" s="168"/>
      <c r="K373" s="168"/>
      <c r="L373" s="168"/>
      <c r="M373" s="168"/>
      <c r="N373" s="168"/>
      <c r="O373" s="168"/>
    </row>
    <row r="374" spans="3:15" ht="18.600000000000001" customHeight="1">
      <c r="C374" s="168"/>
      <c r="D374" s="168"/>
      <c r="E374" s="168"/>
      <c r="F374" s="168"/>
      <c r="G374" s="168"/>
      <c r="H374" s="168"/>
      <c r="I374" s="168"/>
      <c r="J374" s="168"/>
      <c r="K374" s="168"/>
      <c r="L374" s="168"/>
      <c r="M374" s="168"/>
      <c r="N374" s="168"/>
      <c r="O374" s="168"/>
    </row>
    <row r="375" spans="3:15" ht="18.600000000000001" customHeight="1">
      <c r="C375" s="168"/>
      <c r="D375" s="168"/>
      <c r="E375" s="168"/>
      <c r="F375" s="168"/>
      <c r="G375" s="168"/>
      <c r="H375" s="168"/>
      <c r="I375" s="168"/>
      <c r="J375" s="168"/>
      <c r="K375" s="168"/>
      <c r="L375" s="168"/>
      <c r="M375" s="168"/>
      <c r="N375" s="168"/>
      <c r="O375" s="168"/>
    </row>
    <row r="376" spans="3:15" ht="18.600000000000001" customHeight="1">
      <c r="C376" s="168"/>
      <c r="D376" s="168"/>
      <c r="E376" s="168"/>
      <c r="F376" s="168"/>
      <c r="G376" s="168"/>
      <c r="H376" s="168"/>
      <c r="I376" s="168"/>
      <c r="J376" s="168"/>
      <c r="K376" s="168"/>
      <c r="L376" s="168"/>
      <c r="M376" s="168"/>
      <c r="N376" s="168"/>
      <c r="O376" s="168"/>
    </row>
    <row r="377" spans="3:15" ht="18.600000000000001" customHeight="1">
      <c r="C377" s="168"/>
      <c r="D377" s="168"/>
      <c r="E377" s="168"/>
      <c r="F377" s="168"/>
      <c r="G377" s="168"/>
      <c r="H377" s="168"/>
      <c r="I377" s="168"/>
      <c r="J377" s="168"/>
      <c r="K377" s="168"/>
      <c r="L377" s="168"/>
      <c r="M377" s="168"/>
      <c r="N377" s="168"/>
      <c r="O377" s="168"/>
    </row>
    <row r="378" spans="3:15" ht="18.600000000000001" customHeight="1">
      <c r="C378" s="168"/>
      <c r="D378" s="168"/>
      <c r="E378" s="168"/>
      <c r="F378" s="168"/>
      <c r="G378" s="168"/>
      <c r="H378" s="168"/>
      <c r="I378" s="168"/>
      <c r="J378" s="168"/>
      <c r="K378" s="168"/>
      <c r="L378" s="168"/>
      <c r="M378" s="168"/>
      <c r="N378" s="168"/>
      <c r="O378" s="168"/>
    </row>
    <row r="379" spans="3:15" ht="18.600000000000001" customHeight="1">
      <c r="C379" s="168"/>
      <c r="D379" s="168"/>
      <c r="E379" s="168"/>
      <c r="F379" s="168"/>
      <c r="G379" s="168"/>
      <c r="H379" s="168"/>
      <c r="I379" s="168"/>
      <c r="J379" s="168"/>
      <c r="K379" s="168"/>
      <c r="L379" s="168"/>
      <c r="M379" s="168"/>
      <c r="N379" s="168"/>
      <c r="O379" s="168"/>
    </row>
    <row r="380" spans="3:15" ht="18.600000000000001" customHeight="1">
      <c r="C380" s="168"/>
      <c r="D380" s="168"/>
      <c r="E380" s="168"/>
      <c r="F380" s="168"/>
      <c r="G380" s="168"/>
      <c r="H380" s="168"/>
      <c r="I380" s="168"/>
      <c r="J380" s="168"/>
      <c r="K380" s="168"/>
      <c r="L380" s="168"/>
      <c r="M380" s="168"/>
      <c r="N380" s="168"/>
      <c r="O380" s="168"/>
    </row>
    <row r="381" spans="3:15" ht="18.600000000000001" customHeight="1">
      <c r="C381" s="168"/>
      <c r="D381" s="168"/>
      <c r="E381" s="168"/>
      <c r="F381" s="168"/>
      <c r="G381" s="168"/>
      <c r="H381" s="168"/>
      <c r="I381" s="168"/>
      <c r="J381" s="168"/>
      <c r="K381" s="168"/>
      <c r="L381" s="168"/>
      <c r="M381" s="168"/>
      <c r="N381" s="168"/>
      <c r="O381" s="168"/>
    </row>
    <row r="382" spans="3:15" ht="18.600000000000001" customHeight="1">
      <c r="C382" s="168"/>
      <c r="D382" s="168"/>
      <c r="E382" s="168"/>
      <c r="F382" s="168"/>
      <c r="G382" s="168"/>
      <c r="H382" s="168"/>
      <c r="I382" s="168"/>
      <c r="J382" s="168"/>
      <c r="K382" s="168"/>
      <c r="L382" s="168"/>
      <c r="M382" s="168"/>
      <c r="N382" s="168"/>
      <c r="O382" s="168"/>
    </row>
    <row r="383" spans="3:15" ht="18.600000000000001" customHeight="1">
      <c r="C383" s="168"/>
      <c r="D383" s="168"/>
      <c r="E383" s="168"/>
      <c r="F383" s="168"/>
      <c r="G383" s="168"/>
      <c r="H383" s="168"/>
      <c r="I383" s="168"/>
      <c r="J383" s="168"/>
      <c r="K383" s="168"/>
      <c r="L383" s="168"/>
      <c r="M383" s="168"/>
      <c r="N383" s="168"/>
      <c r="O383" s="168"/>
    </row>
    <row r="384" spans="3:15" ht="18.600000000000001" customHeight="1">
      <c r="C384" s="168"/>
      <c r="D384" s="168"/>
      <c r="E384" s="168"/>
      <c r="F384" s="168"/>
      <c r="G384" s="168"/>
      <c r="H384" s="168"/>
      <c r="I384" s="168"/>
      <c r="J384" s="168"/>
      <c r="K384" s="168"/>
      <c r="L384" s="168"/>
      <c r="M384" s="168"/>
      <c r="N384" s="168"/>
      <c r="O384" s="168"/>
    </row>
    <row r="385" spans="3:15" ht="18.600000000000001" customHeight="1">
      <c r="C385" s="168"/>
      <c r="D385" s="168"/>
      <c r="E385" s="168"/>
      <c r="F385" s="168"/>
      <c r="G385" s="168"/>
      <c r="H385" s="168"/>
      <c r="I385" s="168"/>
      <c r="J385" s="168"/>
      <c r="K385" s="168"/>
      <c r="L385" s="168"/>
      <c r="M385" s="168"/>
      <c r="N385" s="168"/>
      <c r="O385" s="168"/>
    </row>
    <row r="386" spans="3:15" ht="18.600000000000001" customHeight="1">
      <c r="C386" s="168"/>
      <c r="D386" s="168"/>
      <c r="E386" s="168"/>
      <c r="F386" s="168"/>
      <c r="G386" s="168"/>
      <c r="H386" s="168"/>
      <c r="I386" s="168"/>
      <c r="J386" s="168"/>
      <c r="K386" s="168"/>
      <c r="L386" s="168"/>
      <c r="M386" s="168"/>
      <c r="N386" s="168"/>
      <c r="O386" s="168"/>
    </row>
    <row r="387" spans="3:15" ht="18.600000000000001" customHeight="1">
      <c r="C387" s="168"/>
      <c r="D387" s="168"/>
      <c r="E387" s="168"/>
      <c r="F387" s="168"/>
      <c r="G387" s="168"/>
      <c r="H387" s="168"/>
      <c r="I387" s="168"/>
      <c r="J387" s="168"/>
      <c r="K387" s="168"/>
      <c r="L387" s="168"/>
      <c r="M387" s="168"/>
      <c r="N387" s="168"/>
      <c r="O387" s="168"/>
    </row>
    <row r="388" spans="3:15" ht="18.600000000000001" customHeight="1">
      <c r="C388" s="168"/>
      <c r="D388" s="168"/>
      <c r="E388" s="168"/>
      <c r="F388" s="168"/>
      <c r="G388" s="168"/>
      <c r="H388" s="168"/>
      <c r="I388" s="168"/>
      <c r="J388" s="168"/>
      <c r="K388" s="168"/>
      <c r="L388" s="168"/>
      <c r="M388" s="168"/>
      <c r="N388" s="168"/>
      <c r="O388" s="168"/>
    </row>
    <row r="389" spans="3:15" ht="18.600000000000001" customHeight="1">
      <c r="C389" s="168"/>
      <c r="D389" s="168"/>
      <c r="E389" s="168"/>
      <c r="F389" s="168"/>
      <c r="G389" s="168"/>
      <c r="H389" s="168"/>
      <c r="I389" s="168"/>
      <c r="J389" s="168"/>
      <c r="K389" s="168"/>
      <c r="L389" s="168"/>
      <c r="M389" s="168"/>
      <c r="N389" s="168"/>
      <c r="O389" s="168"/>
    </row>
    <row r="390" spans="3:15" ht="18.600000000000001" customHeight="1">
      <c r="C390" s="168"/>
      <c r="D390" s="168"/>
      <c r="E390" s="168"/>
      <c r="F390" s="168"/>
      <c r="G390" s="168"/>
      <c r="H390" s="168"/>
      <c r="I390" s="168"/>
      <c r="J390" s="168"/>
      <c r="K390" s="168"/>
      <c r="L390" s="168"/>
      <c r="M390" s="168"/>
      <c r="N390" s="168"/>
      <c r="O390" s="168"/>
    </row>
    <row r="391" spans="3:15" ht="18.600000000000001" customHeight="1">
      <c r="C391" s="168"/>
      <c r="D391" s="168"/>
      <c r="E391" s="168"/>
      <c r="F391" s="168"/>
      <c r="G391" s="168"/>
      <c r="H391" s="168"/>
      <c r="I391" s="168"/>
      <c r="J391" s="168"/>
      <c r="K391" s="168"/>
      <c r="L391" s="168"/>
      <c r="M391" s="168"/>
      <c r="N391" s="168"/>
      <c r="O391" s="168"/>
    </row>
    <row r="392" spans="3:15" ht="18.600000000000001" customHeight="1">
      <c r="C392" s="168"/>
      <c r="D392" s="168"/>
      <c r="E392" s="168"/>
      <c r="F392" s="168"/>
      <c r="G392" s="168"/>
      <c r="H392" s="168"/>
      <c r="I392" s="168"/>
      <c r="J392" s="168"/>
      <c r="K392" s="168"/>
      <c r="L392" s="168"/>
      <c r="M392" s="168"/>
      <c r="N392" s="168"/>
      <c r="O392" s="168"/>
    </row>
    <row r="393" spans="3:15" ht="18.600000000000001" customHeight="1">
      <c r="C393" s="168"/>
      <c r="D393" s="168"/>
      <c r="E393" s="168"/>
      <c r="F393" s="168"/>
      <c r="G393" s="168"/>
      <c r="H393" s="168"/>
      <c r="I393" s="168"/>
      <c r="J393" s="168"/>
      <c r="K393" s="168"/>
      <c r="L393" s="168"/>
      <c r="M393" s="168"/>
      <c r="N393" s="168"/>
      <c r="O393" s="168"/>
    </row>
    <row r="394" spans="3:15" ht="18.600000000000001" customHeight="1">
      <c r="C394" s="168"/>
      <c r="D394" s="168"/>
      <c r="E394" s="168"/>
      <c r="F394" s="168"/>
      <c r="G394" s="168"/>
      <c r="H394" s="168"/>
      <c r="I394" s="168"/>
      <c r="J394" s="168"/>
      <c r="K394" s="168"/>
      <c r="L394" s="168"/>
      <c r="M394" s="168"/>
      <c r="N394" s="168"/>
      <c r="O394" s="168"/>
    </row>
    <row r="395" spans="3:15" ht="18.600000000000001" customHeight="1">
      <c r="C395" s="168"/>
      <c r="D395" s="168"/>
      <c r="E395" s="168"/>
      <c r="F395" s="168"/>
      <c r="G395" s="168"/>
      <c r="H395" s="168"/>
      <c r="I395" s="168"/>
      <c r="J395" s="168"/>
      <c r="K395" s="168"/>
      <c r="L395" s="168"/>
      <c r="M395" s="168"/>
      <c r="N395" s="168"/>
      <c r="O395" s="168"/>
    </row>
    <row r="396" spans="3:15" ht="18.600000000000001" customHeight="1">
      <c r="C396" s="168"/>
      <c r="D396" s="168"/>
      <c r="E396" s="168"/>
      <c r="F396" s="168"/>
      <c r="G396" s="168"/>
      <c r="H396" s="168"/>
      <c r="I396" s="168"/>
      <c r="J396" s="168"/>
      <c r="K396" s="168"/>
      <c r="L396" s="168"/>
      <c r="M396" s="168"/>
      <c r="N396" s="168"/>
      <c r="O396" s="168"/>
    </row>
    <row r="397" spans="3:15" ht="18.600000000000001" customHeight="1">
      <c r="C397" s="168"/>
      <c r="D397" s="168"/>
      <c r="E397" s="168"/>
      <c r="F397" s="168"/>
      <c r="G397" s="168"/>
      <c r="H397" s="168"/>
      <c r="I397" s="168"/>
      <c r="J397" s="168"/>
      <c r="K397" s="168"/>
      <c r="L397" s="168"/>
      <c r="M397" s="168"/>
      <c r="N397" s="168"/>
      <c r="O397" s="168"/>
    </row>
    <row r="398" spans="3:15" ht="18.600000000000001" customHeight="1">
      <c r="C398" s="168"/>
      <c r="D398" s="168"/>
      <c r="E398" s="168"/>
      <c r="F398" s="168"/>
      <c r="G398" s="168"/>
      <c r="H398" s="168"/>
      <c r="I398" s="168"/>
      <c r="J398" s="168"/>
      <c r="K398" s="168"/>
      <c r="L398" s="168"/>
      <c r="M398" s="168"/>
      <c r="N398" s="168"/>
      <c r="O398" s="168"/>
    </row>
    <row r="399" spans="3:15" ht="18.600000000000001" customHeight="1">
      <c r="C399" s="168"/>
      <c r="D399" s="168"/>
      <c r="E399" s="168"/>
      <c r="F399" s="168"/>
      <c r="G399" s="168"/>
      <c r="H399" s="168"/>
      <c r="I399" s="168"/>
      <c r="J399" s="168"/>
      <c r="K399" s="168"/>
      <c r="L399" s="168"/>
      <c r="M399" s="168"/>
      <c r="N399" s="168"/>
      <c r="O399" s="168"/>
    </row>
    <row r="400" spans="3:15" ht="18.600000000000001" customHeight="1">
      <c r="C400" s="168"/>
      <c r="D400" s="168"/>
      <c r="E400" s="168"/>
      <c r="F400" s="168"/>
      <c r="G400" s="168"/>
      <c r="H400" s="168"/>
      <c r="I400" s="168"/>
      <c r="J400" s="168"/>
      <c r="K400" s="168"/>
      <c r="L400" s="168"/>
      <c r="M400" s="168"/>
      <c r="N400" s="168"/>
      <c r="O400" s="168"/>
    </row>
    <row r="401" spans="3:15" ht="18.600000000000001" customHeight="1">
      <c r="C401" s="168"/>
      <c r="D401" s="168"/>
      <c r="E401" s="168"/>
      <c r="F401" s="168"/>
      <c r="G401" s="168"/>
      <c r="H401" s="168"/>
      <c r="I401" s="168"/>
      <c r="J401" s="168"/>
      <c r="K401" s="168"/>
      <c r="L401" s="168"/>
      <c r="M401" s="168"/>
      <c r="N401" s="168"/>
      <c r="O401" s="168"/>
    </row>
    <row r="402" spans="3:15" ht="18.600000000000001" customHeight="1">
      <c r="C402" s="168"/>
      <c r="D402" s="168"/>
      <c r="E402" s="168"/>
      <c r="F402" s="168"/>
      <c r="G402" s="168"/>
      <c r="H402" s="168"/>
      <c r="I402" s="168"/>
      <c r="J402" s="168"/>
      <c r="K402" s="168"/>
      <c r="L402" s="168"/>
      <c r="M402" s="168"/>
      <c r="N402" s="168"/>
      <c r="O402" s="168"/>
    </row>
    <row r="403" spans="3:15" ht="18.600000000000001" customHeight="1">
      <c r="C403" s="168"/>
      <c r="D403" s="168"/>
      <c r="E403" s="168"/>
      <c r="F403" s="168"/>
      <c r="G403" s="168"/>
      <c r="H403" s="168"/>
      <c r="I403" s="168"/>
      <c r="J403" s="168"/>
      <c r="K403" s="168"/>
      <c r="L403" s="168"/>
      <c r="M403" s="168"/>
      <c r="N403" s="168"/>
      <c r="O403" s="168"/>
    </row>
    <row r="404" spans="3:15" ht="18.600000000000001" customHeight="1">
      <c r="C404" s="168"/>
      <c r="D404" s="168"/>
      <c r="E404" s="168"/>
      <c r="F404" s="168"/>
      <c r="G404" s="168"/>
      <c r="H404" s="168"/>
      <c r="I404" s="168"/>
      <c r="J404" s="168"/>
      <c r="K404" s="168"/>
      <c r="L404" s="168"/>
      <c r="M404" s="168"/>
      <c r="N404" s="168"/>
      <c r="O404" s="168"/>
    </row>
    <row r="405" spans="3:15" ht="18.600000000000001" customHeight="1">
      <c r="C405" s="168"/>
      <c r="D405" s="168"/>
      <c r="E405" s="168"/>
      <c r="F405" s="168"/>
      <c r="G405" s="168"/>
      <c r="H405" s="168"/>
      <c r="I405" s="168"/>
      <c r="J405" s="168"/>
      <c r="K405" s="168"/>
      <c r="L405" s="168"/>
      <c r="M405" s="168"/>
      <c r="N405" s="168"/>
      <c r="O405" s="168"/>
    </row>
    <row r="406" spans="3:15" ht="41.1" customHeight="1">
      <c r="C406" s="168"/>
      <c r="D406" s="168"/>
      <c r="E406" s="168"/>
      <c r="F406" s="168"/>
      <c r="G406" s="168"/>
      <c r="H406" s="168"/>
      <c r="I406" s="168"/>
      <c r="J406" s="168"/>
      <c r="K406" s="168"/>
      <c r="L406" s="168"/>
      <c r="M406" s="168"/>
      <c r="N406" s="168"/>
      <c r="O406" s="168"/>
    </row>
    <row r="407" spans="3:15" ht="14.45" customHeight="1">
      <c r="C407" s="168"/>
      <c r="D407" s="168"/>
      <c r="E407" s="168"/>
      <c r="F407" s="168"/>
      <c r="G407" s="168"/>
      <c r="H407" s="168"/>
      <c r="I407" s="168"/>
      <c r="J407" s="168"/>
      <c r="K407" s="168"/>
      <c r="L407" s="168"/>
      <c r="M407" s="168"/>
      <c r="N407" s="168"/>
      <c r="O407" s="168"/>
    </row>
    <row r="408" spans="3:15" ht="18.600000000000001" customHeight="1">
      <c r="C408" s="168"/>
      <c r="D408" s="168"/>
      <c r="E408" s="168"/>
      <c r="F408" s="168"/>
      <c r="G408" s="168"/>
      <c r="H408" s="168"/>
      <c r="I408" s="168"/>
      <c r="J408" s="168"/>
      <c r="K408" s="168"/>
      <c r="L408" s="168"/>
      <c r="M408" s="168"/>
      <c r="N408" s="168"/>
      <c r="O408" s="168"/>
    </row>
    <row r="409" spans="3:15" ht="18.600000000000001" customHeight="1">
      <c r="C409" s="168"/>
      <c r="D409" s="168"/>
      <c r="E409" s="168"/>
      <c r="F409" s="168"/>
      <c r="G409" s="168"/>
      <c r="H409" s="168"/>
      <c r="I409" s="168"/>
      <c r="J409" s="168"/>
      <c r="K409" s="168"/>
      <c r="L409" s="168"/>
      <c r="M409" s="168"/>
      <c r="N409" s="168"/>
      <c r="O409" s="168"/>
    </row>
    <row r="410" spans="3:15" ht="18.600000000000001" customHeight="1">
      <c r="C410" s="168"/>
      <c r="D410" s="168"/>
      <c r="E410" s="168"/>
      <c r="F410" s="168"/>
      <c r="G410" s="168"/>
      <c r="H410" s="168"/>
      <c r="I410" s="168"/>
      <c r="J410" s="168"/>
      <c r="K410" s="168"/>
      <c r="L410" s="168"/>
      <c r="M410" s="168"/>
      <c r="N410" s="168"/>
      <c r="O410" s="168"/>
    </row>
    <row r="411" spans="3:15" ht="18.600000000000001" customHeight="1">
      <c r="C411" s="168"/>
      <c r="D411" s="168"/>
      <c r="E411" s="168"/>
      <c r="F411" s="168"/>
      <c r="G411" s="168"/>
      <c r="H411" s="168"/>
      <c r="I411" s="168"/>
      <c r="J411" s="168"/>
      <c r="K411" s="168"/>
      <c r="L411" s="168"/>
      <c r="M411" s="168"/>
      <c r="N411" s="168"/>
      <c r="O411" s="168"/>
    </row>
    <row r="412" spans="3:15" ht="18.600000000000001" customHeight="1">
      <c r="C412" s="168"/>
      <c r="D412" s="168"/>
      <c r="E412" s="168"/>
      <c r="F412" s="168"/>
      <c r="G412" s="168"/>
      <c r="H412" s="168"/>
      <c r="I412" s="168"/>
      <c r="J412" s="168"/>
      <c r="K412" s="168"/>
      <c r="L412" s="168"/>
      <c r="M412" s="168"/>
      <c r="N412" s="168"/>
      <c r="O412" s="168"/>
    </row>
    <row r="413" spans="3:15" ht="18.600000000000001" customHeight="1">
      <c r="C413" s="168"/>
      <c r="D413" s="168"/>
      <c r="E413" s="168"/>
      <c r="F413" s="168"/>
      <c r="G413" s="168"/>
      <c r="H413" s="168"/>
      <c r="I413" s="168"/>
      <c r="J413" s="168"/>
      <c r="K413" s="168"/>
      <c r="L413" s="168"/>
      <c r="M413" s="168"/>
      <c r="N413" s="168"/>
      <c r="O413" s="168"/>
    </row>
    <row r="414" spans="3:15" ht="18.600000000000001" customHeight="1">
      <c r="C414" s="168"/>
      <c r="D414" s="168"/>
      <c r="E414" s="168"/>
      <c r="F414" s="168"/>
      <c r="G414" s="168"/>
      <c r="H414" s="168"/>
      <c r="I414" s="168"/>
      <c r="J414" s="168"/>
      <c r="K414" s="168"/>
      <c r="L414" s="168"/>
      <c r="M414" s="168"/>
      <c r="N414" s="168"/>
      <c r="O414" s="168"/>
    </row>
    <row r="415" spans="3:15" ht="18.600000000000001" customHeight="1">
      <c r="C415" s="168"/>
      <c r="D415" s="168"/>
      <c r="E415" s="168"/>
      <c r="F415" s="168"/>
      <c r="G415" s="168"/>
      <c r="H415" s="168"/>
      <c r="I415" s="168"/>
      <c r="J415" s="168"/>
      <c r="K415" s="168"/>
      <c r="L415" s="168"/>
      <c r="M415" s="168"/>
      <c r="N415" s="168"/>
      <c r="O415" s="168"/>
    </row>
    <row r="416" spans="3:15" ht="18.600000000000001" customHeight="1">
      <c r="C416" s="168"/>
      <c r="D416" s="168"/>
      <c r="E416" s="168"/>
      <c r="F416" s="168"/>
      <c r="G416" s="168"/>
      <c r="H416" s="168"/>
      <c r="I416" s="168"/>
      <c r="J416" s="168"/>
      <c r="K416" s="168"/>
      <c r="L416" s="168"/>
      <c r="M416" s="168"/>
      <c r="N416" s="168"/>
      <c r="O416" s="168"/>
    </row>
    <row r="417" spans="3:15" ht="18.600000000000001" customHeight="1">
      <c r="C417" s="168"/>
      <c r="D417" s="168"/>
      <c r="E417" s="168"/>
      <c r="F417" s="168"/>
      <c r="G417" s="168"/>
      <c r="H417" s="168"/>
      <c r="I417" s="168"/>
      <c r="J417" s="168"/>
      <c r="K417" s="168"/>
      <c r="L417" s="168"/>
      <c r="M417" s="168"/>
      <c r="N417" s="168"/>
      <c r="O417" s="168"/>
    </row>
    <row r="418" spans="3:15" ht="18.600000000000001" customHeight="1">
      <c r="C418" s="168"/>
      <c r="D418" s="168"/>
      <c r="E418" s="168"/>
      <c r="F418" s="168"/>
      <c r="G418" s="168"/>
      <c r="H418" s="168"/>
      <c r="I418" s="168"/>
      <c r="J418" s="168"/>
      <c r="K418" s="168"/>
      <c r="L418" s="168"/>
      <c r="M418" s="168"/>
      <c r="N418" s="168"/>
      <c r="O418" s="168"/>
    </row>
    <row r="419" spans="3:15" ht="18.600000000000001" customHeight="1">
      <c r="C419" s="168"/>
      <c r="D419" s="168"/>
      <c r="E419" s="168"/>
      <c r="F419" s="168"/>
      <c r="G419" s="168"/>
      <c r="H419" s="168"/>
      <c r="I419" s="168"/>
      <c r="J419" s="168"/>
      <c r="K419" s="168"/>
      <c r="L419" s="168"/>
      <c r="M419" s="168"/>
      <c r="N419" s="168"/>
      <c r="O419" s="168"/>
    </row>
    <row r="420" spans="3:15" ht="18.600000000000001" customHeight="1">
      <c r="C420" s="168"/>
      <c r="D420" s="168"/>
      <c r="E420" s="168"/>
      <c r="F420" s="168"/>
      <c r="G420" s="168"/>
      <c r="H420" s="168"/>
      <c r="I420" s="168"/>
      <c r="J420" s="168"/>
      <c r="K420" s="168"/>
      <c r="L420" s="168"/>
      <c r="M420" s="168"/>
      <c r="N420" s="168"/>
      <c r="O420" s="168"/>
    </row>
    <row r="421" spans="3:15" ht="18.600000000000001" customHeight="1">
      <c r="C421" s="168"/>
      <c r="D421" s="168"/>
      <c r="E421" s="168"/>
      <c r="F421" s="168"/>
      <c r="G421" s="168"/>
      <c r="H421" s="168"/>
      <c r="I421" s="168"/>
      <c r="J421" s="168"/>
      <c r="K421" s="168"/>
      <c r="L421" s="168"/>
      <c r="M421" s="168"/>
      <c r="N421" s="168"/>
      <c r="O421" s="168"/>
    </row>
    <row r="422" spans="3:15" ht="18.600000000000001" customHeight="1">
      <c r="C422" s="168"/>
      <c r="D422" s="168"/>
      <c r="E422" s="168"/>
      <c r="F422" s="168"/>
      <c r="G422" s="168"/>
      <c r="H422" s="168"/>
      <c r="I422" s="168"/>
      <c r="J422" s="168"/>
      <c r="K422" s="168"/>
      <c r="L422" s="168"/>
      <c r="M422" s="168"/>
      <c r="N422" s="168"/>
      <c r="O422" s="168"/>
    </row>
    <row r="423" spans="3:15" ht="18.600000000000001" customHeight="1">
      <c r="C423" s="168"/>
      <c r="D423" s="168"/>
      <c r="E423" s="168"/>
      <c r="F423" s="168"/>
      <c r="G423" s="168"/>
      <c r="H423" s="168"/>
      <c r="I423" s="168"/>
      <c r="J423" s="168"/>
      <c r="K423" s="168"/>
      <c r="L423" s="168"/>
      <c r="M423" s="168"/>
      <c r="N423" s="168"/>
      <c r="O423" s="168"/>
    </row>
    <row r="424" spans="3:15" ht="18.600000000000001" customHeight="1">
      <c r="C424" s="168"/>
      <c r="D424" s="168"/>
      <c r="E424" s="168"/>
      <c r="F424" s="168"/>
      <c r="G424" s="168"/>
      <c r="H424" s="168"/>
      <c r="I424" s="168"/>
      <c r="J424" s="168"/>
      <c r="K424" s="168"/>
      <c r="L424" s="168"/>
      <c r="M424" s="168"/>
      <c r="N424" s="168"/>
      <c r="O424" s="168"/>
    </row>
    <row r="425" spans="3:15" ht="18.600000000000001" customHeight="1">
      <c r="C425" s="168"/>
      <c r="D425" s="168"/>
      <c r="E425" s="168"/>
      <c r="F425" s="168"/>
      <c r="G425" s="168"/>
      <c r="H425" s="168"/>
      <c r="I425" s="168"/>
      <c r="J425" s="168"/>
      <c r="K425" s="168"/>
      <c r="L425" s="168"/>
      <c r="M425" s="168"/>
      <c r="N425" s="168"/>
      <c r="O425" s="168"/>
    </row>
    <row r="426" spans="3:15" ht="18.600000000000001" customHeight="1">
      <c r="C426" s="168"/>
      <c r="D426" s="168"/>
      <c r="E426" s="168"/>
      <c r="F426" s="168"/>
      <c r="G426" s="168"/>
      <c r="H426" s="168"/>
      <c r="I426" s="168"/>
      <c r="J426" s="168"/>
      <c r="K426" s="168"/>
      <c r="L426" s="168"/>
      <c r="M426" s="168"/>
      <c r="N426" s="168"/>
      <c r="O426" s="168"/>
    </row>
    <row r="427" spans="3:15" ht="18.600000000000001" customHeight="1">
      <c r="C427" s="168"/>
      <c r="D427" s="168"/>
      <c r="E427" s="168"/>
      <c r="F427" s="168"/>
      <c r="G427" s="168"/>
      <c r="H427" s="168"/>
      <c r="I427" s="168"/>
      <c r="J427" s="168"/>
      <c r="K427" s="168"/>
      <c r="L427" s="168"/>
      <c r="M427" s="168"/>
      <c r="N427" s="168"/>
      <c r="O427" s="168"/>
    </row>
    <row r="428" spans="3:15" ht="18.600000000000001" customHeight="1">
      <c r="C428" s="168"/>
      <c r="D428" s="168"/>
      <c r="E428" s="168"/>
      <c r="F428" s="168"/>
      <c r="G428" s="168"/>
      <c r="H428" s="168"/>
      <c r="I428" s="168"/>
      <c r="J428" s="168"/>
      <c r="K428" s="168"/>
      <c r="L428" s="168"/>
      <c r="M428" s="168"/>
      <c r="N428" s="168"/>
      <c r="O428" s="168"/>
    </row>
    <row r="429" spans="3:15" ht="18.600000000000001" customHeight="1">
      <c r="C429" s="168"/>
      <c r="D429" s="168"/>
      <c r="E429" s="168"/>
      <c r="F429" s="168"/>
      <c r="G429" s="168"/>
      <c r="H429" s="168"/>
      <c r="I429" s="168"/>
      <c r="J429" s="168"/>
      <c r="K429" s="168"/>
      <c r="L429" s="168"/>
      <c r="M429" s="168"/>
      <c r="N429" s="168"/>
      <c r="O429" s="168"/>
    </row>
    <row r="430" spans="3:15" ht="18.600000000000001" customHeight="1">
      <c r="C430" s="168"/>
      <c r="D430" s="168"/>
      <c r="E430" s="168"/>
      <c r="F430" s="168"/>
      <c r="G430" s="168"/>
      <c r="H430" s="168"/>
      <c r="I430" s="168"/>
      <c r="J430" s="168"/>
      <c r="K430" s="168"/>
      <c r="L430" s="168"/>
      <c r="M430" s="168"/>
      <c r="N430" s="168"/>
      <c r="O430" s="168"/>
    </row>
    <row r="431" spans="3:15" ht="18.600000000000001" customHeight="1">
      <c r="C431" s="168"/>
      <c r="D431" s="168"/>
      <c r="E431" s="168"/>
      <c r="F431" s="168"/>
      <c r="G431" s="168"/>
      <c r="H431" s="168"/>
      <c r="I431" s="168"/>
      <c r="J431" s="168"/>
      <c r="K431" s="168"/>
      <c r="L431" s="168"/>
      <c r="M431" s="168"/>
      <c r="N431" s="168"/>
      <c r="O431" s="168"/>
    </row>
    <row r="432" spans="3:15" ht="18.600000000000001" customHeight="1">
      <c r="C432" s="168"/>
      <c r="D432" s="168"/>
      <c r="E432" s="168"/>
      <c r="F432" s="168"/>
      <c r="G432" s="168"/>
      <c r="H432" s="168"/>
      <c r="I432" s="168"/>
      <c r="J432" s="168"/>
      <c r="K432" s="168"/>
      <c r="L432" s="168"/>
      <c r="M432" s="168"/>
      <c r="N432" s="168"/>
      <c r="O432" s="168"/>
    </row>
    <row r="433" spans="3:15" ht="18.600000000000001" customHeight="1">
      <c r="C433" s="168"/>
      <c r="D433" s="168"/>
      <c r="E433" s="168"/>
      <c r="F433" s="168"/>
      <c r="G433" s="168"/>
      <c r="H433" s="168"/>
      <c r="I433" s="168"/>
      <c r="J433" s="168"/>
      <c r="K433" s="168"/>
      <c r="L433" s="168"/>
      <c r="M433" s="168"/>
      <c r="N433" s="168"/>
      <c r="O433" s="168"/>
    </row>
    <row r="434" spans="3:15" ht="18.600000000000001" customHeight="1">
      <c r="C434" s="168"/>
      <c r="D434" s="168"/>
      <c r="E434" s="168"/>
      <c r="F434" s="168"/>
      <c r="G434" s="168"/>
      <c r="H434" s="168"/>
      <c r="I434" s="168"/>
      <c r="J434" s="168"/>
      <c r="K434" s="168"/>
      <c r="L434" s="168"/>
      <c r="M434" s="168"/>
      <c r="N434" s="168"/>
      <c r="O434" s="168"/>
    </row>
    <row r="435" spans="3:15" ht="18.600000000000001" customHeight="1">
      <c r="C435" s="168"/>
      <c r="D435" s="168"/>
      <c r="E435" s="168"/>
      <c r="F435" s="168"/>
      <c r="G435" s="168"/>
      <c r="H435" s="168"/>
      <c r="I435" s="168"/>
      <c r="J435" s="168"/>
      <c r="K435" s="168"/>
      <c r="L435" s="168"/>
      <c r="M435" s="168"/>
      <c r="N435" s="168"/>
      <c r="O435" s="168"/>
    </row>
    <row r="436" spans="3:15" ht="18.600000000000001" customHeight="1">
      <c r="C436" s="168"/>
      <c r="D436" s="168"/>
      <c r="E436" s="168"/>
      <c r="F436" s="168"/>
      <c r="G436" s="168"/>
      <c r="H436" s="168"/>
      <c r="I436" s="168"/>
      <c r="J436" s="168"/>
      <c r="K436" s="168"/>
      <c r="L436" s="168"/>
      <c r="M436" s="168"/>
      <c r="N436" s="168"/>
      <c r="O436" s="168"/>
    </row>
    <row r="437" spans="3:15" ht="18.600000000000001" customHeight="1">
      <c r="C437" s="168"/>
      <c r="D437" s="168"/>
      <c r="E437" s="168"/>
      <c r="F437" s="168"/>
      <c r="G437" s="168"/>
      <c r="H437" s="168"/>
      <c r="I437" s="168"/>
      <c r="J437" s="168"/>
      <c r="K437" s="168"/>
      <c r="L437" s="168"/>
      <c r="M437" s="168"/>
      <c r="N437" s="168"/>
      <c r="O437" s="168"/>
    </row>
    <row r="438" spans="3:15" ht="18.600000000000001" customHeight="1">
      <c r="C438" s="168"/>
      <c r="D438" s="168"/>
      <c r="E438" s="168"/>
      <c r="F438" s="168"/>
      <c r="G438" s="168"/>
      <c r="H438" s="168"/>
      <c r="I438" s="168"/>
      <c r="J438" s="168"/>
      <c r="K438" s="168"/>
      <c r="L438" s="168"/>
      <c r="M438" s="168"/>
      <c r="N438" s="168"/>
      <c r="O438" s="168"/>
    </row>
    <row r="439" spans="3:15" ht="18.600000000000001" customHeight="1">
      <c r="C439" s="168"/>
      <c r="D439" s="168"/>
      <c r="E439" s="168"/>
      <c r="F439" s="168"/>
      <c r="G439" s="168"/>
      <c r="H439" s="168"/>
      <c r="I439" s="168"/>
      <c r="J439" s="168"/>
      <c r="K439" s="168"/>
      <c r="L439" s="168"/>
      <c r="M439" s="168"/>
      <c r="N439" s="168"/>
      <c r="O439" s="168"/>
    </row>
    <row r="440" spans="3:15" ht="18.600000000000001" customHeight="1">
      <c r="C440" s="168"/>
      <c r="D440" s="168"/>
      <c r="E440" s="168"/>
      <c r="F440" s="168"/>
      <c r="G440" s="168"/>
      <c r="H440" s="168"/>
      <c r="I440" s="168"/>
      <c r="J440" s="168"/>
      <c r="K440" s="168"/>
      <c r="L440" s="168"/>
      <c r="M440" s="168"/>
      <c r="N440" s="168"/>
      <c r="O440" s="168"/>
    </row>
    <row r="441" spans="3:15" ht="18.600000000000001" customHeight="1">
      <c r="C441" s="168"/>
      <c r="D441" s="168"/>
      <c r="E441" s="168"/>
      <c r="F441" s="168"/>
      <c r="G441" s="168"/>
      <c r="H441" s="168"/>
      <c r="I441" s="168"/>
      <c r="J441" s="168"/>
      <c r="K441" s="168"/>
      <c r="L441" s="168"/>
      <c r="M441" s="168"/>
      <c r="N441" s="168"/>
      <c r="O441" s="168"/>
    </row>
    <row r="442" spans="3:15" ht="18.600000000000001" customHeight="1">
      <c r="C442" s="168"/>
      <c r="D442" s="168"/>
      <c r="E442" s="168"/>
      <c r="F442" s="168"/>
      <c r="G442" s="168"/>
      <c r="H442" s="168"/>
      <c r="I442" s="168"/>
      <c r="J442" s="168"/>
      <c r="K442" s="168"/>
      <c r="L442" s="168"/>
      <c r="M442" s="168"/>
      <c r="N442" s="168"/>
      <c r="O442" s="168"/>
    </row>
    <row r="443" spans="3:15" ht="18.600000000000001" customHeight="1">
      <c r="C443" s="168"/>
      <c r="D443" s="168"/>
      <c r="E443" s="168"/>
      <c r="F443" s="168"/>
      <c r="G443" s="168"/>
      <c r="H443" s="168"/>
      <c r="I443" s="168"/>
      <c r="J443" s="168"/>
      <c r="K443" s="168"/>
      <c r="L443" s="168"/>
      <c r="M443" s="168"/>
      <c r="N443" s="168"/>
      <c r="O443" s="168"/>
    </row>
    <row r="444" spans="3:15" ht="18.600000000000001" customHeight="1">
      <c r="C444" s="168"/>
      <c r="D444" s="168"/>
      <c r="E444" s="168"/>
      <c r="F444" s="168"/>
      <c r="G444" s="168"/>
      <c r="H444" s="168"/>
      <c r="I444" s="168"/>
      <c r="J444" s="168"/>
      <c r="K444" s="168"/>
      <c r="L444" s="168"/>
      <c r="M444" s="168"/>
      <c r="N444" s="168"/>
      <c r="O444" s="168"/>
    </row>
    <row r="445" spans="3:15" ht="18.600000000000001" customHeight="1">
      <c r="C445" s="168"/>
      <c r="D445" s="168"/>
      <c r="E445" s="168"/>
      <c r="F445" s="168"/>
      <c r="G445" s="168"/>
      <c r="H445" s="168"/>
      <c r="I445" s="168"/>
      <c r="J445" s="168"/>
      <c r="K445" s="168"/>
      <c r="L445" s="168"/>
      <c r="M445" s="168"/>
      <c r="N445" s="168"/>
      <c r="O445" s="168"/>
    </row>
    <row r="446" spans="3:15" ht="18.600000000000001" customHeight="1">
      <c r="C446" s="168"/>
      <c r="D446" s="168"/>
      <c r="E446" s="168"/>
      <c r="F446" s="168"/>
      <c r="G446" s="168"/>
      <c r="H446" s="168"/>
      <c r="I446" s="168"/>
      <c r="J446" s="168"/>
      <c r="K446" s="168"/>
      <c r="L446" s="168"/>
      <c r="M446" s="168"/>
      <c r="N446" s="168"/>
      <c r="O446" s="168"/>
    </row>
    <row r="447" spans="3:15" ht="18.600000000000001" customHeight="1">
      <c r="C447" s="168"/>
      <c r="D447" s="168"/>
      <c r="E447" s="168"/>
      <c r="F447" s="168"/>
      <c r="G447" s="168"/>
      <c r="H447" s="168"/>
      <c r="I447" s="168"/>
      <c r="J447" s="168"/>
      <c r="K447" s="168"/>
      <c r="L447" s="168"/>
      <c r="M447" s="168"/>
      <c r="N447" s="168"/>
      <c r="O447" s="168"/>
    </row>
    <row r="448" spans="3:15" ht="18.600000000000001" customHeight="1">
      <c r="C448" s="168"/>
      <c r="D448" s="168"/>
      <c r="E448" s="168"/>
      <c r="F448" s="168"/>
      <c r="G448" s="168"/>
      <c r="H448" s="168"/>
      <c r="I448" s="168"/>
      <c r="J448" s="168"/>
      <c r="K448" s="168"/>
      <c r="L448" s="168"/>
      <c r="M448" s="168"/>
      <c r="N448" s="168"/>
      <c r="O448" s="168"/>
    </row>
    <row r="449" spans="3:15" ht="18.600000000000001" customHeight="1">
      <c r="C449" s="168"/>
      <c r="D449" s="168"/>
      <c r="E449" s="168"/>
      <c r="F449" s="168"/>
      <c r="G449" s="168"/>
      <c r="H449" s="168"/>
      <c r="I449" s="168"/>
      <c r="J449" s="168"/>
      <c r="K449" s="168"/>
      <c r="L449" s="168"/>
      <c r="M449" s="168"/>
      <c r="N449" s="168"/>
      <c r="O449" s="168"/>
    </row>
    <row r="450" spans="3:15" ht="18.600000000000001" customHeight="1">
      <c r="C450" s="168"/>
      <c r="D450" s="168"/>
      <c r="E450" s="168"/>
      <c r="F450" s="168"/>
      <c r="G450" s="168"/>
      <c r="H450" s="168"/>
      <c r="I450" s="168"/>
      <c r="J450" s="168"/>
      <c r="K450" s="168"/>
      <c r="L450" s="168"/>
      <c r="M450" s="168"/>
      <c r="N450" s="168"/>
      <c r="O450" s="168"/>
    </row>
    <row r="451" spans="3:15" ht="18.600000000000001" customHeight="1">
      <c r="C451" s="168"/>
      <c r="D451" s="168"/>
      <c r="E451" s="168"/>
      <c r="F451" s="168"/>
      <c r="G451" s="168"/>
      <c r="H451" s="168"/>
      <c r="I451" s="168"/>
      <c r="J451" s="168"/>
      <c r="K451" s="168"/>
      <c r="L451" s="168"/>
      <c r="M451" s="168"/>
      <c r="N451" s="168"/>
      <c r="O451" s="168"/>
    </row>
    <row r="452" spans="3:15" ht="18.600000000000001" customHeight="1">
      <c r="C452" s="168"/>
      <c r="D452" s="168"/>
      <c r="E452" s="168"/>
      <c r="F452" s="168"/>
      <c r="G452" s="168"/>
      <c r="H452" s="168"/>
      <c r="I452" s="168"/>
      <c r="J452" s="168"/>
      <c r="K452" s="168"/>
      <c r="L452" s="168"/>
      <c r="M452" s="168"/>
      <c r="N452" s="168"/>
      <c r="O452" s="168"/>
    </row>
    <row r="453" spans="3:15" ht="18.600000000000001" customHeight="1">
      <c r="C453" s="168"/>
      <c r="D453" s="168"/>
      <c r="E453" s="168"/>
      <c r="F453" s="168"/>
      <c r="G453" s="168"/>
      <c r="H453" s="168"/>
      <c r="I453" s="168"/>
      <c r="J453" s="168"/>
      <c r="K453" s="168"/>
      <c r="L453" s="168"/>
      <c r="M453" s="168"/>
      <c r="N453" s="168"/>
      <c r="O453" s="168"/>
    </row>
    <row r="454" spans="3:15" ht="18.600000000000001" customHeight="1">
      <c r="C454" s="168"/>
      <c r="D454" s="168"/>
      <c r="E454" s="168"/>
      <c r="F454" s="168"/>
      <c r="G454" s="168"/>
      <c r="H454" s="168"/>
      <c r="I454" s="168"/>
      <c r="J454" s="168"/>
      <c r="K454" s="168"/>
      <c r="L454" s="168"/>
      <c r="M454" s="168"/>
      <c r="N454" s="168"/>
      <c r="O454" s="168"/>
    </row>
    <row r="455" spans="3:15" ht="18.600000000000001" customHeight="1">
      <c r="C455" s="168"/>
      <c r="D455" s="168"/>
      <c r="E455" s="168"/>
      <c r="F455" s="168"/>
      <c r="G455" s="168"/>
      <c r="H455" s="168"/>
      <c r="I455" s="168"/>
      <c r="J455" s="168"/>
      <c r="K455" s="168"/>
      <c r="L455" s="168"/>
      <c r="M455" s="168"/>
      <c r="N455" s="168"/>
      <c r="O455" s="168"/>
    </row>
    <row r="456" spans="3:15" ht="18.600000000000001" customHeight="1">
      <c r="C456" s="168"/>
      <c r="D456" s="168"/>
      <c r="E456" s="168"/>
      <c r="F456" s="168"/>
      <c r="G456" s="168"/>
      <c r="H456" s="168"/>
      <c r="I456" s="168"/>
      <c r="J456" s="168"/>
      <c r="K456" s="168"/>
      <c r="L456" s="168"/>
      <c r="M456" s="168"/>
      <c r="N456" s="168"/>
      <c r="O456" s="168"/>
    </row>
    <row r="457" spans="3:15" ht="18.600000000000001" customHeight="1">
      <c r="C457" s="168"/>
      <c r="D457" s="168"/>
      <c r="E457" s="168"/>
      <c r="F457" s="168"/>
      <c r="G457" s="168"/>
      <c r="H457" s="168"/>
      <c r="I457" s="168"/>
      <c r="J457" s="168"/>
      <c r="K457" s="168"/>
      <c r="L457" s="168"/>
      <c r="M457" s="168"/>
      <c r="N457" s="168"/>
      <c r="O457" s="168"/>
    </row>
    <row r="458" spans="3:15" ht="18.600000000000001" customHeight="1">
      <c r="C458" s="168"/>
      <c r="D458" s="168"/>
      <c r="E458" s="168"/>
      <c r="F458" s="168"/>
      <c r="G458" s="168"/>
      <c r="H458" s="168"/>
      <c r="I458" s="168"/>
      <c r="J458" s="168"/>
      <c r="K458" s="168"/>
      <c r="L458" s="168"/>
      <c r="M458" s="168"/>
      <c r="N458" s="168"/>
      <c r="O458" s="168"/>
    </row>
    <row r="459" spans="3:15" ht="18.600000000000001" customHeight="1">
      <c r="C459" s="168"/>
      <c r="D459" s="168"/>
      <c r="E459" s="168"/>
      <c r="F459" s="168"/>
      <c r="G459" s="168"/>
      <c r="H459" s="168"/>
      <c r="I459" s="168"/>
      <c r="J459" s="168"/>
      <c r="K459" s="168"/>
      <c r="L459" s="168"/>
      <c r="M459" s="168"/>
      <c r="N459" s="168"/>
      <c r="O459" s="168"/>
    </row>
    <row r="460" spans="3:15" ht="18.600000000000001" customHeight="1">
      <c r="C460" s="168"/>
      <c r="D460" s="168"/>
      <c r="E460" s="168"/>
      <c r="F460" s="168"/>
      <c r="G460" s="168"/>
      <c r="H460" s="168"/>
      <c r="I460" s="168"/>
      <c r="J460" s="168"/>
      <c r="K460" s="168"/>
      <c r="L460" s="168"/>
      <c r="M460" s="168"/>
      <c r="N460" s="168"/>
      <c r="O460" s="168"/>
    </row>
    <row r="461" spans="3:15" ht="18.600000000000001" customHeight="1">
      <c r="C461" s="168"/>
      <c r="D461" s="168"/>
      <c r="E461" s="168"/>
      <c r="F461" s="168"/>
      <c r="G461" s="168"/>
      <c r="H461" s="168"/>
      <c r="I461" s="168"/>
      <c r="J461" s="168"/>
      <c r="K461" s="168"/>
      <c r="L461" s="168"/>
      <c r="M461" s="168"/>
      <c r="N461" s="168"/>
      <c r="O461" s="168"/>
    </row>
    <row r="462" spans="3:15" ht="18.600000000000001" customHeight="1">
      <c r="C462" s="168"/>
      <c r="D462" s="168"/>
      <c r="E462" s="168"/>
      <c r="F462" s="168"/>
      <c r="G462" s="168"/>
      <c r="H462" s="168"/>
      <c r="I462" s="168"/>
      <c r="J462" s="168"/>
      <c r="K462" s="168"/>
      <c r="L462" s="168"/>
      <c r="M462" s="168"/>
      <c r="N462" s="168"/>
      <c r="O462" s="168"/>
    </row>
    <row r="463" spans="3:15" ht="18.600000000000001" customHeight="1">
      <c r="C463" s="168"/>
      <c r="D463" s="168"/>
      <c r="E463" s="168"/>
      <c r="F463" s="168"/>
      <c r="G463" s="168"/>
      <c r="H463" s="168"/>
      <c r="I463" s="168"/>
      <c r="J463" s="168"/>
      <c r="K463" s="168"/>
      <c r="L463" s="168"/>
      <c r="M463" s="168"/>
      <c r="N463" s="168"/>
      <c r="O463" s="168"/>
    </row>
    <row r="464" spans="3:15" ht="18.600000000000001" customHeight="1">
      <c r="C464" s="168"/>
      <c r="D464" s="168"/>
      <c r="E464" s="168"/>
      <c r="F464" s="168"/>
      <c r="G464" s="168"/>
      <c r="H464" s="168"/>
      <c r="I464" s="168"/>
      <c r="J464" s="168"/>
      <c r="K464" s="168"/>
      <c r="L464" s="168"/>
      <c r="M464" s="168"/>
      <c r="N464" s="168"/>
      <c r="O464" s="168"/>
    </row>
    <row r="465" spans="3:15" ht="18.600000000000001" customHeight="1">
      <c r="C465" s="168"/>
      <c r="D465" s="168"/>
      <c r="E465" s="168"/>
      <c r="F465" s="168"/>
      <c r="G465" s="168"/>
      <c r="H465" s="168"/>
      <c r="I465" s="168"/>
      <c r="J465" s="168"/>
      <c r="K465" s="168"/>
      <c r="L465" s="168"/>
      <c r="M465" s="168"/>
      <c r="N465" s="168"/>
      <c r="O465" s="168"/>
    </row>
    <row r="466" spans="3:15" ht="18.600000000000001" customHeight="1">
      <c r="C466" s="168"/>
      <c r="D466" s="168"/>
      <c r="E466" s="168"/>
      <c r="F466" s="168"/>
      <c r="G466" s="168"/>
      <c r="H466" s="168"/>
      <c r="I466" s="168"/>
      <c r="J466" s="168"/>
      <c r="K466" s="168"/>
      <c r="L466" s="168"/>
      <c r="M466" s="168"/>
      <c r="N466" s="168"/>
      <c r="O466" s="168"/>
    </row>
    <row r="467" spans="3:15" ht="18.600000000000001" customHeight="1">
      <c r="C467" s="168"/>
      <c r="D467" s="168"/>
      <c r="E467" s="168"/>
      <c r="F467" s="168"/>
      <c r="G467" s="168"/>
      <c r="H467" s="168"/>
      <c r="I467" s="168"/>
      <c r="J467" s="168"/>
      <c r="K467" s="168"/>
      <c r="L467" s="168"/>
      <c r="M467" s="168"/>
      <c r="N467" s="168"/>
      <c r="O467" s="168"/>
    </row>
    <row r="468" spans="3:15" ht="18.600000000000001" customHeight="1">
      <c r="C468" s="168"/>
      <c r="D468" s="168"/>
      <c r="E468" s="168"/>
      <c r="F468" s="168"/>
      <c r="G468" s="168"/>
      <c r="H468" s="168"/>
      <c r="I468" s="168"/>
      <c r="J468" s="168"/>
      <c r="K468" s="168"/>
      <c r="L468" s="168"/>
      <c r="M468" s="168"/>
      <c r="N468" s="168"/>
      <c r="O468" s="168"/>
    </row>
    <row r="469" spans="3:15" ht="18.600000000000001" customHeight="1">
      <c r="C469" s="168"/>
      <c r="D469" s="168"/>
      <c r="E469" s="168"/>
      <c r="F469" s="168"/>
      <c r="G469" s="168"/>
      <c r="H469" s="168"/>
      <c r="I469" s="168"/>
      <c r="J469" s="168"/>
      <c r="K469" s="168"/>
      <c r="L469" s="168"/>
      <c r="M469" s="168"/>
      <c r="N469" s="168"/>
      <c r="O469" s="168"/>
    </row>
    <row r="470" spans="3:15" ht="18.600000000000001" customHeight="1">
      <c r="C470" s="168"/>
      <c r="D470" s="168"/>
      <c r="E470" s="168"/>
      <c r="F470" s="168"/>
      <c r="G470" s="168"/>
      <c r="H470" s="168"/>
      <c r="I470" s="168"/>
      <c r="J470" s="168"/>
      <c r="K470" s="168"/>
      <c r="L470" s="168"/>
      <c r="M470" s="168"/>
      <c r="N470" s="168"/>
      <c r="O470" s="168"/>
    </row>
    <row r="471" spans="3:15" ht="18.600000000000001" customHeight="1">
      <c r="C471" s="168"/>
      <c r="D471" s="168"/>
      <c r="E471" s="168"/>
      <c r="F471" s="168"/>
      <c r="G471" s="168"/>
      <c r="H471" s="168"/>
      <c r="I471" s="168"/>
      <c r="J471" s="168"/>
      <c r="K471" s="168"/>
      <c r="L471" s="168"/>
      <c r="M471" s="168"/>
      <c r="N471" s="168"/>
      <c r="O471" s="168"/>
    </row>
    <row r="472" spans="3:15" ht="18.600000000000001" customHeight="1">
      <c r="C472" s="168"/>
      <c r="D472" s="168"/>
      <c r="E472" s="168"/>
      <c r="F472" s="168"/>
      <c r="G472" s="168"/>
      <c r="H472" s="168"/>
      <c r="I472" s="168"/>
      <c r="J472" s="168"/>
      <c r="K472" s="168"/>
      <c r="L472" s="168"/>
      <c r="M472" s="168"/>
      <c r="N472" s="168"/>
      <c r="O472" s="168"/>
    </row>
    <row r="473" spans="3:15" ht="18.600000000000001" customHeight="1">
      <c r="C473" s="168"/>
      <c r="D473" s="168"/>
      <c r="E473" s="168"/>
      <c r="F473" s="168"/>
      <c r="G473" s="168"/>
      <c r="H473" s="168"/>
      <c r="I473" s="168"/>
      <c r="J473" s="168"/>
      <c r="K473" s="168"/>
      <c r="L473" s="168"/>
      <c r="M473" s="168"/>
      <c r="N473" s="168"/>
      <c r="O473" s="168"/>
    </row>
    <row r="474" spans="3:15" ht="18.600000000000001" customHeight="1">
      <c r="C474" s="168"/>
      <c r="D474" s="168"/>
      <c r="E474" s="168"/>
      <c r="F474" s="168"/>
      <c r="G474" s="168"/>
      <c r="H474" s="168"/>
      <c r="I474" s="168"/>
      <c r="J474" s="168"/>
      <c r="K474" s="168"/>
      <c r="L474" s="168"/>
      <c r="M474" s="168"/>
      <c r="N474" s="168"/>
      <c r="O474" s="168"/>
    </row>
    <row r="475" spans="3:15" ht="18.600000000000001" customHeight="1">
      <c r="C475" s="168"/>
      <c r="D475" s="168"/>
      <c r="E475" s="168"/>
      <c r="F475" s="168"/>
      <c r="G475" s="168"/>
      <c r="H475" s="168"/>
      <c r="I475" s="168"/>
      <c r="J475" s="168"/>
      <c r="K475" s="168"/>
      <c r="L475" s="168"/>
      <c r="M475" s="168"/>
      <c r="N475" s="168"/>
      <c r="O475" s="168"/>
    </row>
    <row r="476" spans="3:15" ht="18.600000000000001" customHeight="1">
      <c r="C476" s="168"/>
      <c r="D476" s="168"/>
      <c r="E476" s="168"/>
      <c r="F476" s="168"/>
      <c r="G476" s="168"/>
      <c r="H476" s="168"/>
      <c r="I476" s="168"/>
      <c r="J476" s="168"/>
      <c r="K476" s="168"/>
      <c r="L476" s="168"/>
      <c r="M476" s="168"/>
      <c r="N476" s="168"/>
      <c r="O476" s="168"/>
    </row>
    <row r="477" spans="3:15" ht="18.600000000000001" customHeight="1">
      <c r="C477" s="168"/>
      <c r="D477" s="168"/>
      <c r="E477" s="168"/>
      <c r="F477" s="168"/>
      <c r="G477" s="168"/>
      <c r="H477" s="168"/>
      <c r="I477" s="168"/>
      <c r="J477" s="168"/>
      <c r="K477" s="168"/>
      <c r="L477" s="168"/>
      <c r="M477" s="168"/>
      <c r="N477" s="168"/>
      <c r="O477" s="168"/>
    </row>
    <row r="478" spans="3:15" ht="18.600000000000001" customHeight="1">
      <c r="C478" s="168"/>
      <c r="D478" s="168"/>
      <c r="E478" s="168"/>
      <c r="F478" s="168"/>
      <c r="G478" s="168"/>
      <c r="H478" s="168"/>
      <c r="I478" s="168"/>
      <c r="J478" s="168"/>
      <c r="K478" s="168"/>
      <c r="L478" s="168"/>
      <c r="M478" s="168"/>
      <c r="N478" s="168"/>
      <c r="O478" s="168"/>
    </row>
    <row r="479" spans="3:15" ht="18.600000000000001" customHeight="1">
      <c r="C479" s="168"/>
      <c r="D479" s="168"/>
      <c r="E479" s="168"/>
      <c r="F479" s="168"/>
      <c r="G479" s="168"/>
      <c r="H479" s="168"/>
      <c r="I479" s="168"/>
      <c r="J479" s="168"/>
      <c r="K479" s="168"/>
      <c r="L479" s="168"/>
      <c r="M479" s="168"/>
      <c r="N479" s="168"/>
      <c r="O479" s="168"/>
    </row>
    <row r="480" spans="3:15" ht="18.600000000000001" customHeight="1">
      <c r="C480" s="168"/>
      <c r="D480" s="168"/>
      <c r="E480" s="168"/>
      <c r="F480" s="168"/>
      <c r="G480" s="168"/>
      <c r="H480" s="168"/>
      <c r="I480" s="168"/>
      <c r="J480" s="168"/>
      <c r="K480" s="168"/>
      <c r="L480" s="168"/>
      <c r="M480" s="168"/>
      <c r="N480" s="168"/>
      <c r="O480" s="168"/>
    </row>
    <row r="481" spans="3:15" ht="18.600000000000001" customHeight="1">
      <c r="C481" s="168"/>
      <c r="D481" s="168"/>
      <c r="E481" s="168"/>
      <c r="F481" s="168"/>
      <c r="G481" s="168"/>
      <c r="H481" s="168"/>
      <c r="I481" s="168"/>
      <c r="J481" s="168"/>
      <c r="K481" s="168"/>
      <c r="L481" s="168"/>
      <c r="M481" s="168"/>
      <c r="N481" s="168"/>
      <c r="O481" s="168"/>
    </row>
    <row r="482" spans="3:15" ht="18.600000000000001" customHeight="1">
      <c r="C482" s="168"/>
      <c r="D482" s="168"/>
      <c r="E482" s="168"/>
      <c r="F482" s="168"/>
      <c r="G482" s="168"/>
      <c r="H482" s="168"/>
      <c r="I482" s="168"/>
      <c r="J482" s="168"/>
      <c r="K482" s="168"/>
      <c r="L482" s="168"/>
      <c r="M482" s="168"/>
      <c r="N482" s="168"/>
      <c r="O482" s="168"/>
    </row>
    <row r="483" spans="3:15" ht="18.600000000000001" customHeight="1">
      <c r="C483" s="168"/>
      <c r="D483" s="168"/>
      <c r="E483" s="168"/>
      <c r="F483" s="168"/>
      <c r="G483" s="168"/>
      <c r="H483" s="168"/>
      <c r="I483" s="168"/>
      <c r="J483" s="168"/>
      <c r="K483" s="168"/>
      <c r="L483" s="168"/>
      <c r="M483" s="168"/>
      <c r="N483" s="168"/>
      <c r="O483" s="168"/>
    </row>
    <row r="484" spans="3:15" ht="39" customHeight="1">
      <c r="C484" s="168"/>
      <c r="D484" s="168"/>
      <c r="E484" s="168"/>
      <c r="F484" s="168"/>
      <c r="G484" s="168"/>
      <c r="H484" s="168"/>
      <c r="I484" s="168"/>
      <c r="J484" s="168"/>
      <c r="K484" s="168"/>
      <c r="L484" s="168"/>
      <c r="M484" s="168"/>
      <c r="N484" s="168"/>
      <c r="O484" s="168"/>
    </row>
    <row r="485" spans="3:15" ht="18.600000000000001" customHeight="1">
      <c r="C485" s="168"/>
      <c r="D485" s="168"/>
      <c r="E485" s="168"/>
      <c r="F485" s="168"/>
      <c r="G485" s="168"/>
      <c r="H485" s="168"/>
      <c r="I485" s="168"/>
      <c r="J485" s="168"/>
      <c r="K485" s="168"/>
      <c r="L485" s="168"/>
      <c r="M485" s="168"/>
      <c r="N485" s="168"/>
      <c r="O485" s="168"/>
    </row>
    <row r="486" spans="3:15" ht="18.600000000000001" customHeight="1">
      <c r="C486" s="168"/>
      <c r="D486" s="168"/>
      <c r="E486" s="168"/>
      <c r="F486" s="168"/>
      <c r="G486" s="168"/>
      <c r="H486" s="168"/>
      <c r="I486" s="168"/>
      <c r="J486" s="168"/>
      <c r="K486" s="168"/>
      <c r="L486" s="168"/>
      <c r="M486" s="168"/>
      <c r="N486" s="168"/>
      <c r="O486" s="168"/>
    </row>
    <row r="487" spans="3:15" ht="18.600000000000001" customHeight="1">
      <c r="C487" s="168"/>
      <c r="D487" s="168"/>
      <c r="E487" s="168"/>
      <c r="F487" s="168"/>
      <c r="G487" s="168"/>
      <c r="H487" s="168"/>
      <c r="I487" s="168"/>
      <c r="J487" s="168"/>
      <c r="K487" s="168"/>
      <c r="L487" s="168"/>
      <c r="M487" s="168"/>
      <c r="N487" s="168"/>
      <c r="O487" s="168"/>
    </row>
    <row r="488" spans="3:15" ht="18.600000000000001" customHeight="1">
      <c r="C488" s="168"/>
      <c r="D488" s="168"/>
      <c r="E488" s="168"/>
      <c r="F488" s="168"/>
      <c r="G488" s="168"/>
      <c r="H488" s="168"/>
      <c r="I488" s="168"/>
      <c r="J488" s="168"/>
      <c r="K488" s="168"/>
      <c r="L488" s="168"/>
      <c r="M488" s="168"/>
      <c r="N488" s="168"/>
      <c r="O488" s="168"/>
    </row>
    <row r="489" spans="3:15" ht="18.600000000000001" customHeight="1">
      <c r="C489" s="168"/>
      <c r="D489" s="168"/>
      <c r="E489" s="168"/>
      <c r="F489" s="168"/>
      <c r="G489" s="168"/>
      <c r="H489" s="168"/>
      <c r="I489" s="168"/>
      <c r="J489" s="168"/>
      <c r="K489" s="168"/>
      <c r="L489" s="168"/>
      <c r="M489" s="168"/>
      <c r="N489" s="168"/>
      <c r="O489" s="168"/>
    </row>
    <row r="490" spans="3:15" ht="18.600000000000001" customHeight="1">
      <c r="C490" s="168"/>
      <c r="D490" s="168"/>
      <c r="E490" s="168"/>
      <c r="F490" s="168"/>
      <c r="G490" s="168"/>
      <c r="H490" s="168"/>
      <c r="I490" s="168"/>
      <c r="J490" s="168"/>
      <c r="K490" s="168"/>
      <c r="L490" s="168"/>
      <c r="M490" s="168"/>
      <c r="N490" s="168"/>
      <c r="O490" s="168"/>
    </row>
    <row r="491" spans="3:15" ht="18.600000000000001" customHeight="1">
      <c r="C491" s="168"/>
      <c r="D491" s="168"/>
      <c r="E491" s="168"/>
      <c r="F491" s="168"/>
      <c r="G491" s="168"/>
      <c r="H491" s="168"/>
      <c r="I491" s="168"/>
      <c r="J491" s="168"/>
      <c r="K491" s="168"/>
      <c r="L491" s="168"/>
      <c r="M491" s="168"/>
      <c r="N491" s="168"/>
      <c r="O491" s="168"/>
    </row>
    <row r="492" spans="3:15" ht="14.45" customHeight="1">
      <c r="C492" s="168"/>
      <c r="D492" s="168"/>
      <c r="E492" s="168"/>
      <c r="F492" s="168"/>
      <c r="G492" s="168"/>
      <c r="H492" s="168"/>
      <c r="I492" s="168"/>
      <c r="J492" s="168"/>
      <c r="K492" s="168"/>
      <c r="L492" s="168"/>
      <c r="M492" s="168"/>
      <c r="N492" s="168"/>
      <c r="O492" s="168"/>
    </row>
    <row r="493" spans="3:15" ht="14.45" customHeight="1">
      <c r="C493" s="168"/>
      <c r="D493" s="168"/>
      <c r="E493" s="168"/>
      <c r="F493" s="168"/>
      <c r="G493" s="168"/>
      <c r="H493" s="168"/>
      <c r="I493" s="168"/>
      <c r="J493" s="168"/>
      <c r="K493" s="168"/>
      <c r="L493" s="168"/>
      <c r="M493" s="168"/>
      <c r="N493" s="168"/>
      <c r="O493" s="168"/>
    </row>
    <row r="494" spans="3:15" ht="14.45" customHeight="1">
      <c r="C494" s="168"/>
      <c r="D494" s="168"/>
      <c r="E494" s="168"/>
      <c r="F494" s="168"/>
      <c r="G494" s="168"/>
      <c r="H494" s="168"/>
      <c r="I494" s="168"/>
      <c r="J494" s="168"/>
      <c r="K494" s="168"/>
      <c r="L494" s="168"/>
      <c r="M494" s="168"/>
      <c r="N494" s="168"/>
      <c r="O494" s="168"/>
    </row>
    <row r="495" spans="3:15" ht="14.45" customHeight="1">
      <c r="C495" s="168"/>
      <c r="D495" s="168"/>
      <c r="E495" s="168"/>
      <c r="F495" s="168"/>
      <c r="G495" s="168"/>
      <c r="H495" s="168"/>
      <c r="I495" s="168"/>
      <c r="J495" s="168"/>
      <c r="K495" s="168"/>
      <c r="L495" s="168"/>
      <c r="M495" s="168"/>
      <c r="N495" s="168"/>
      <c r="O495" s="168"/>
    </row>
    <row r="496" spans="3:15" ht="18.600000000000001" customHeight="1">
      <c r="C496" s="168"/>
      <c r="D496" s="168"/>
      <c r="E496" s="168"/>
      <c r="F496" s="168"/>
      <c r="G496" s="168"/>
      <c r="H496" s="168"/>
      <c r="I496" s="168"/>
      <c r="J496" s="168"/>
      <c r="K496" s="168"/>
      <c r="L496" s="168"/>
      <c r="M496" s="168"/>
      <c r="N496" s="168"/>
      <c r="O496" s="168"/>
    </row>
    <row r="497" spans="3:15" ht="18.600000000000001" customHeight="1">
      <c r="C497" s="168"/>
      <c r="D497" s="168"/>
      <c r="E497" s="168"/>
      <c r="F497" s="168"/>
      <c r="G497" s="168"/>
      <c r="H497" s="168"/>
      <c r="I497" s="168"/>
      <c r="J497" s="168"/>
      <c r="K497" s="168"/>
      <c r="L497" s="168"/>
      <c r="M497" s="168"/>
      <c r="N497" s="168"/>
      <c r="O497" s="168"/>
    </row>
    <row r="498" spans="3:15" ht="39" customHeight="1">
      <c r="C498" s="168"/>
      <c r="D498" s="168"/>
      <c r="E498" s="168"/>
      <c r="F498" s="168"/>
      <c r="G498" s="168"/>
      <c r="H498" s="168"/>
      <c r="I498" s="168"/>
      <c r="J498" s="168"/>
      <c r="K498" s="168"/>
      <c r="L498" s="168"/>
      <c r="M498" s="168"/>
      <c r="N498" s="168"/>
      <c r="O498" s="168"/>
    </row>
    <row r="499" spans="3:15" ht="18.600000000000001" customHeight="1">
      <c r="C499" s="168"/>
      <c r="D499" s="168"/>
      <c r="E499" s="168"/>
      <c r="F499" s="168"/>
      <c r="G499" s="168"/>
      <c r="H499" s="168"/>
      <c r="I499" s="168"/>
      <c r="J499" s="168"/>
      <c r="K499" s="168"/>
      <c r="L499" s="168"/>
      <c r="M499" s="168"/>
      <c r="N499" s="168"/>
      <c r="O499" s="168"/>
    </row>
    <row r="500" spans="3:15" ht="87" customHeight="1">
      <c r="C500" s="168"/>
      <c r="D500" s="168"/>
      <c r="E500" s="168"/>
      <c r="F500" s="168"/>
      <c r="G500" s="168"/>
      <c r="H500" s="168"/>
      <c r="I500" s="168"/>
      <c r="J500" s="168"/>
      <c r="K500" s="168"/>
      <c r="L500" s="168"/>
      <c r="M500" s="168"/>
      <c r="N500" s="168"/>
      <c r="O500" s="168"/>
    </row>
    <row r="501" spans="3:15" ht="18.600000000000001" customHeight="1">
      <c r="C501" s="168"/>
      <c r="D501" s="168"/>
      <c r="E501" s="168"/>
      <c r="F501" s="168"/>
      <c r="G501" s="168"/>
      <c r="H501" s="168"/>
      <c r="I501" s="168"/>
      <c r="J501" s="168"/>
      <c r="K501" s="168"/>
      <c r="L501" s="168"/>
      <c r="M501" s="168"/>
      <c r="N501" s="168"/>
      <c r="O501" s="168"/>
    </row>
    <row r="502" spans="3:15" ht="41.45" customHeight="1">
      <c r="C502" s="168"/>
      <c r="D502" s="168"/>
      <c r="E502" s="168"/>
      <c r="F502" s="168"/>
      <c r="G502" s="168"/>
      <c r="H502" s="168"/>
      <c r="I502" s="168"/>
      <c r="J502" s="168"/>
      <c r="K502" s="168"/>
      <c r="L502" s="168"/>
      <c r="M502" s="168"/>
      <c r="N502" s="168"/>
      <c r="O502" s="168"/>
    </row>
    <row r="503" spans="3:15" ht="27" customHeight="1">
      <c r="C503" s="168"/>
      <c r="D503" s="168"/>
      <c r="E503" s="168"/>
      <c r="F503" s="168"/>
      <c r="G503" s="168"/>
      <c r="H503" s="168"/>
      <c r="I503" s="168"/>
      <c r="J503" s="168"/>
      <c r="K503" s="168"/>
      <c r="L503" s="168"/>
      <c r="M503" s="168"/>
      <c r="N503" s="168"/>
      <c r="O503" s="168"/>
    </row>
    <row r="504" spans="3:15" ht="14.45" customHeight="1">
      <c r="C504" s="168"/>
      <c r="D504" s="168"/>
      <c r="E504" s="168"/>
      <c r="F504" s="168"/>
      <c r="G504" s="168"/>
      <c r="H504" s="168"/>
      <c r="I504" s="168"/>
      <c r="J504" s="168"/>
      <c r="K504" s="168"/>
      <c r="L504" s="168"/>
      <c r="M504" s="168"/>
      <c r="N504" s="168"/>
      <c r="O504" s="168"/>
    </row>
    <row r="505" spans="3:15" ht="14.45" customHeight="1">
      <c r="C505" s="168"/>
      <c r="D505" s="168"/>
      <c r="E505" s="168"/>
      <c r="F505" s="168"/>
      <c r="G505" s="168"/>
      <c r="H505" s="168"/>
      <c r="I505" s="168"/>
      <c r="J505" s="168"/>
      <c r="K505" s="168"/>
      <c r="L505" s="168"/>
      <c r="M505" s="168"/>
      <c r="N505" s="168"/>
      <c r="O505" s="168"/>
    </row>
    <row r="506" spans="3:15" ht="14.45" customHeight="1">
      <c r="C506" s="168"/>
      <c r="D506" s="168"/>
      <c r="E506" s="168"/>
      <c r="F506" s="168"/>
      <c r="G506" s="168"/>
      <c r="H506" s="168"/>
      <c r="I506" s="168"/>
      <c r="J506" s="168"/>
      <c r="K506" s="168"/>
      <c r="L506" s="168"/>
      <c r="M506" s="168"/>
      <c r="N506" s="168"/>
      <c r="O506" s="168"/>
    </row>
    <row r="507" spans="3:15" ht="54.95" customHeight="1">
      <c r="C507" s="168"/>
      <c r="D507" s="168"/>
      <c r="E507" s="168"/>
      <c r="F507" s="168"/>
      <c r="G507" s="168"/>
      <c r="H507" s="168"/>
      <c r="I507" s="168"/>
      <c r="J507" s="168"/>
      <c r="K507" s="168"/>
      <c r="L507" s="168"/>
      <c r="M507" s="168"/>
      <c r="N507" s="168"/>
      <c r="O507" s="168"/>
    </row>
    <row r="508" spans="3:15" ht="14.45" customHeight="1">
      <c r="C508" s="168"/>
      <c r="D508" s="168"/>
      <c r="E508" s="168"/>
      <c r="F508" s="168"/>
      <c r="G508" s="168"/>
      <c r="H508" s="168"/>
      <c r="I508" s="168"/>
      <c r="J508" s="168"/>
      <c r="K508" s="168"/>
      <c r="L508" s="168"/>
      <c r="M508" s="168"/>
      <c r="N508" s="168"/>
      <c r="O508" s="168"/>
    </row>
    <row r="509" spans="3:15" ht="14.45" customHeight="1">
      <c r="C509" s="168"/>
      <c r="D509" s="168"/>
      <c r="E509" s="168"/>
      <c r="F509" s="168"/>
      <c r="G509" s="168"/>
      <c r="H509" s="168"/>
      <c r="I509" s="168"/>
      <c r="J509" s="168"/>
      <c r="K509" s="168"/>
      <c r="L509" s="168"/>
      <c r="M509" s="168"/>
      <c r="N509" s="168"/>
      <c r="O509" s="168"/>
    </row>
    <row r="510" spans="3:15" ht="14.45" customHeight="1">
      <c r="C510" s="168"/>
      <c r="D510" s="168"/>
      <c r="E510" s="168"/>
      <c r="F510" s="168"/>
      <c r="G510" s="168"/>
      <c r="H510" s="168"/>
      <c r="I510" s="168"/>
      <c r="J510" s="168"/>
      <c r="K510" s="168"/>
      <c r="L510" s="168"/>
      <c r="M510" s="168"/>
      <c r="N510" s="168"/>
      <c r="O510" s="168"/>
    </row>
    <row r="511" spans="3:15" ht="14.45" customHeight="1">
      <c r="C511" s="168"/>
      <c r="D511" s="168"/>
      <c r="E511" s="168"/>
      <c r="F511" s="168"/>
      <c r="G511" s="168"/>
      <c r="H511" s="168"/>
      <c r="I511" s="168"/>
      <c r="J511" s="168"/>
      <c r="K511" s="168"/>
      <c r="L511" s="168"/>
      <c r="M511" s="168"/>
      <c r="N511" s="168"/>
      <c r="O511" s="168"/>
    </row>
    <row r="512" spans="3:15" ht="14.45" customHeight="1">
      <c r="C512" s="168"/>
      <c r="D512" s="168"/>
      <c r="E512" s="168"/>
      <c r="F512" s="168"/>
      <c r="G512" s="168"/>
      <c r="H512" s="168"/>
      <c r="I512" s="168"/>
      <c r="J512" s="168"/>
      <c r="K512" s="168"/>
      <c r="L512" s="168"/>
      <c r="M512" s="168"/>
      <c r="N512" s="168"/>
      <c r="O512" s="168"/>
    </row>
    <row r="513" spans="3:15" ht="14.45" customHeight="1">
      <c r="C513" s="168"/>
      <c r="D513" s="168"/>
      <c r="E513" s="168"/>
      <c r="F513" s="168"/>
      <c r="G513" s="168"/>
      <c r="H513" s="168"/>
      <c r="I513" s="168"/>
      <c r="J513" s="168"/>
      <c r="K513" s="168"/>
      <c r="L513" s="168"/>
      <c r="M513" s="168"/>
      <c r="N513" s="168"/>
      <c r="O513" s="168"/>
    </row>
    <row r="514" spans="3:15" ht="14.45" customHeight="1">
      <c r="C514" s="168"/>
      <c r="D514" s="168"/>
      <c r="E514" s="168"/>
      <c r="F514" s="168"/>
      <c r="G514" s="168"/>
      <c r="H514" s="168"/>
      <c r="I514" s="168"/>
      <c r="J514" s="168"/>
      <c r="K514" s="168"/>
      <c r="L514" s="168"/>
      <c r="M514" s="168"/>
      <c r="N514" s="168"/>
      <c r="O514" s="168"/>
    </row>
    <row r="515" spans="3:15" ht="14.45" customHeight="1">
      <c r="C515" s="168"/>
      <c r="D515" s="168"/>
      <c r="E515" s="168"/>
      <c r="F515" s="168"/>
      <c r="G515" s="168"/>
      <c r="H515" s="168"/>
      <c r="I515" s="168"/>
      <c r="J515" s="168"/>
      <c r="K515" s="168"/>
      <c r="L515" s="168"/>
      <c r="M515" s="168"/>
      <c r="N515" s="168"/>
      <c r="O515" s="168"/>
    </row>
    <row r="516" spans="3:15" ht="14.45" customHeight="1">
      <c r="C516" s="168"/>
      <c r="D516" s="168"/>
      <c r="E516" s="168"/>
      <c r="F516" s="168"/>
      <c r="G516" s="168"/>
      <c r="H516" s="168"/>
      <c r="I516" s="168"/>
      <c r="J516" s="168"/>
      <c r="K516" s="168"/>
      <c r="L516" s="168"/>
      <c r="M516" s="168"/>
      <c r="N516" s="168"/>
      <c r="O516" s="168"/>
    </row>
    <row r="517" spans="3:15" ht="14.45" customHeight="1">
      <c r="C517" s="168"/>
      <c r="D517" s="168"/>
      <c r="E517" s="168"/>
      <c r="F517" s="168"/>
      <c r="G517" s="168"/>
      <c r="H517" s="168"/>
      <c r="I517" s="168"/>
      <c r="J517" s="168"/>
      <c r="K517" s="168"/>
      <c r="L517" s="168"/>
      <c r="M517" s="168"/>
      <c r="N517" s="168"/>
      <c r="O517" s="168"/>
    </row>
    <row r="518" spans="3:15" ht="14.45" customHeight="1">
      <c r="C518" s="168"/>
      <c r="D518" s="168"/>
      <c r="E518" s="168"/>
      <c r="F518" s="168"/>
      <c r="G518" s="168"/>
      <c r="H518" s="168"/>
      <c r="I518" s="168"/>
      <c r="J518" s="168"/>
      <c r="K518" s="168"/>
      <c r="L518" s="168"/>
      <c r="M518" s="168"/>
      <c r="N518" s="168"/>
      <c r="O518" s="168"/>
    </row>
    <row r="519" spans="3:15" ht="14.45" customHeight="1">
      <c r="C519" s="168"/>
      <c r="D519" s="168"/>
      <c r="E519" s="168"/>
      <c r="F519" s="168"/>
      <c r="G519" s="168"/>
      <c r="H519" s="168"/>
      <c r="I519" s="168"/>
      <c r="J519" s="168"/>
      <c r="K519" s="168"/>
      <c r="L519" s="168"/>
      <c r="M519" s="168"/>
      <c r="N519" s="168"/>
      <c r="O519" s="168"/>
    </row>
    <row r="520" spans="3:15" ht="14.45" customHeight="1">
      <c r="C520" s="168"/>
      <c r="D520" s="168"/>
      <c r="E520" s="168"/>
      <c r="F520" s="168"/>
      <c r="G520" s="168"/>
      <c r="H520" s="168"/>
      <c r="I520" s="168"/>
      <c r="J520" s="168"/>
      <c r="K520" s="168"/>
      <c r="L520" s="168"/>
      <c r="M520" s="168"/>
      <c r="N520" s="168"/>
      <c r="O520" s="168"/>
    </row>
    <row r="521" spans="3:15" ht="14.45" customHeight="1">
      <c r="C521" s="168"/>
      <c r="D521" s="168"/>
      <c r="E521" s="168"/>
      <c r="F521" s="168"/>
      <c r="G521" s="168"/>
      <c r="H521" s="168"/>
      <c r="I521" s="168"/>
      <c r="J521" s="168"/>
      <c r="K521" s="168"/>
      <c r="L521" s="168"/>
      <c r="M521" s="168"/>
      <c r="N521" s="168"/>
      <c r="O521" s="168"/>
    </row>
    <row r="522" spans="3:15" ht="14.45" customHeight="1">
      <c r="C522" s="168"/>
      <c r="D522" s="168"/>
      <c r="E522" s="168"/>
      <c r="F522" s="168"/>
      <c r="G522" s="168"/>
      <c r="H522" s="168"/>
      <c r="I522" s="168"/>
      <c r="J522" s="168"/>
      <c r="K522" s="168"/>
      <c r="L522" s="168"/>
      <c r="M522" s="168"/>
      <c r="N522" s="168"/>
      <c r="O522" s="168"/>
    </row>
    <row r="523" spans="3:15" ht="18.600000000000001" customHeight="1">
      <c r="C523" s="168"/>
      <c r="D523" s="168"/>
      <c r="E523" s="168"/>
      <c r="F523" s="168"/>
      <c r="G523" s="168"/>
      <c r="H523" s="168"/>
      <c r="I523" s="168"/>
      <c r="J523" s="168"/>
      <c r="K523" s="168"/>
      <c r="L523" s="168"/>
      <c r="M523" s="168"/>
      <c r="N523" s="168"/>
      <c r="O523" s="168"/>
    </row>
    <row r="524" spans="3:15" ht="37.5" customHeight="1">
      <c r="C524" s="168"/>
      <c r="D524" s="168"/>
      <c r="E524" s="168"/>
      <c r="F524" s="168"/>
      <c r="G524" s="168"/>
      <c r="H524" s="168"/>
      <c r="I524" s="168"/>
      <c r="J524" s="168"/>
      <c r="K524" s="168"/>
      <c r="L524" s="168"/>
      <c r="M524" s="168"/>
      <c r="N524" s="168"/>
      <c r="O524" s="168"/>
    </row>
    <row r="525" spans="3:15" ht="18.600000000000001" customHeight="1">
      <c r="C525" s="168"/>
      <c r="D525" s="168"/>
      <c r="E525" s="168"/>
      <c r="F525" s="168"/>
      <c r="G525" s="168"/>
      <c r="H525" s="168"/>
      <c r="I525" s="168"/>
      <c r="J525" s="168"/>
      <c r="K525" s="168"/>
      <c r="L525" s="168"/>
      <c r="M525" s="168"/>
      <c r="N525" s="168"/>
      <c r="O525" s="168"/>
    </row>
    <row r="526" spans="3:15" ht="18.600000000000001" customHeight="1">
      <c r="C526" s="168"/>
      <c r="D526" s="168"/>
      <c r="E526" s="168"/>
      <c r="F526" s="168"/>
      <c r="G526" s="168"/>
      <c r="H526" s="168"/>
      <c r="I526" s="168"/>
      <c r="J526" s="168"/>
      <c r="K526" s="168"/>
      <c r="L526" s="168"/>
      <c r="M526" s="168"/>
      <c r="N526" s="168"/>
      <c r="O526" s="168"/>
    </row>
    <row r="527" spans="3:15" ht="18.600000000000001" customHeight="1">
      <c r="C527" s="168"/>
      <c r="D527" s="168"/>
      <c r="E527" s="168"/>
      <c r="F527" s="168"/>
      <c r="G527" s="168"/>
      <c r="H527" s="168"/>
      <c r="I527" s="168"/>
      <c r="J527" s="168"/>
      <c r="K527" s="168"/>
      <c r="L527" s="168"/>
      <c r="M527" s="168"/>
      <c r="N527" s="168"/>
      <c r="O527" s="168"/>
    </row>
    <row r="528" spans="3:15" ht="51.6" customHeight="1">
      <c r="C528" s="168"/>
      <c r="D528" s="168"/>
      <c r="E528" s="168"/>
      <c r="F528" s="168"/>
      <c r="G528" s="168"/>
      <c r="H528" s="168"/>
      <c r="I528" s="168"/>
      <c r="J528" s="168"/>
      <c r="K528" s="168"/>
      <c r="L528" s="168"/>
      <c r="M528" s="168"/>
      <c r="N528" s="168"/>
      <c r="O528" s="168"/>
    </row>
    <row r="529" spans="3:15" ht="18.600000000000001" customHeight="1">
      <c r="C529" s="168"/>
      <c r="D529" s="168"/>
      <c r="E529" s="168"/>
      <c r="F529" s="168"/>
      <c r="G529" s="168"/>
      <c r="H529" s="168"/>
      <c r="I529" s="168"/>
      <c r="J529" s="168"/>
      <c r="K529" s="168"/>
      <c r="L529" s="168"/>
      <c r="M529" s="168"/>
      <c r="N529" s="168"/>
      <c r="O529" s="168"/>
    </row>
    <row r="530" spans="3:15" ht="18.600000000000001" customHeight="1">
      <c r="C530" s="168"/>
      <c r="D530" s="168"/>
      <c r="E530" s="168"/>
      <c r="F530" s="168"/>
      <c r="G530" s="168"/>
      <c r="H530" s="168"/>
      <c r="I530" s="168"/>
      <c r="J530" s="168"/>
      <c r="K530" s="168"/>
      <c r="L530" s="168"/>
      <c r="M530" s="168"/>
      <c r="N530" s="168"/>
      <c r="O530" s="168"/>
    </row>
    <row r="531" spans="3:15" ht="18.600000000000001" customHeight="1">
      <c r="C531" s="168"/>
      <c r="D531" s="168"/>
      <c r="E531" s="168"/>
      <c r="F531" s="168"/>
      <c r="G531" s="168"/>
      <c r="H531" s="168"/>
      <c r="I531" s="168"/>
      <c r="J531" s="168"/>
      <c r="K531" s="168"/>
      <c r="L531" s="168"/>
      <c r="M531" s="168"/>
      <c r="N531" s="168"/>
      <c r="O531" s="168"/>
    </row>
    <row r="532" spans="3:15" ht="81" customHeight="1">
      <c r="C532" s="168"/>
      <c r="D532" s="168"/>
      <c r="E532" s="168"/>
      <c r="F532" s="168"/>
      <c r="G532" s="168"/>
      <c r="H532" s="168"/>
      <c r="I532" s="168"/>
      <c r="J532" s="168"/>
      <c r="K532" s="168"/>
      <c r="L532" s="168"/>
      <c r="M532" s="168"/>
      <c r="N532" s="168"/>
      <c r="O532" s="168"/>
    </row>
    <row r="533" spans="3:15" ht="18.600000000000001" customHeight="1">
      <c r="C533" s="168"/>
      <c r="D533" s="168"/>
      <c r="E533" s="168"/>
      <c r="F533" s="168"/>
      <c r="G533" s="168"/>
      <c r="H533" s="168"/>
      <c r="I533" s="168"/>
      <c r="J533" s="168"/>
      <c r="K533" s="168"/>
      <c r="L533" s="168"/>
      <c r="M533" s="168"/>
      <c r="N533" s="168"/>
      <c r="O533" s="168"/>
    </row>
    <row r="534" spans="3:15" ht="18.600000000000001" customHeight="1">
      <c r="C534" s="168"/>
      <c r="D534" s="168"/>
      <c r="E534" s="168"/>
      <c r="F534" s="168"/>
      <c r="G534" s="168"/>
      <c r="H534" s="168"/>
      <c r="I534" s="168"/>
      <c r="J534" s="168"/>
      <c r="K534" s="168"/>
      <c r="L534" s="168"/>
      <c r="M534" s="168"/>
      <c r="N534" s="168"/>
      <c r="O534" s="168"/>
    </row>
    <row r="535" spans="3:15" ht="18.600000000000001" customHeight="1">
      <c r="C535" s="168"/>
      <c r="D535" s="168"/>
      <c r="E535" s="168"/>
      <c r="F535" s="168"/>
      <c r="G535" s="168"/>
      <c r="H535" s="168"/>
      <c r="I535" s="168"/>
      <c r="J535" s="168"/>
      <c r="K535" s="168"/>
      <c r="L535" s="168"/>
      <c r="M535" s="168"/>
      <c r="N535" s="168"/>
      <c r="O535" s="168"/>
    </row>
    <row r="536" spans="3:15" ht="78" customHeight="1">
      <c r="C536" s="168"/>
      <c r="D536" s="168"/>
      <c r="E536" s="168"/>
      <c r="F536" s="168"/>
      <c r="G536" s="168"/>
      <c r="H536" s="168"/>
      <c r="I536" s="168"/>
      <c r="J536" s="168"/>
      <c r="K536" s="168"/>
      <c r="L536" s="168"/>
      <c r="M536" s="168"/>
      <c r="N536" s="168"/>
      <c r="O536" s="168"/>
    </row>
    <row r="537" spans="3:15" ht="18.600000000000001" customHeight="1">
      <c r="C537" s="168"/>
      <c r="D537" s="168"/>
      <c r="E537" s="168"/>
      <c r="F537" s="168"/>
      <c r="G537" s="168"/>
      <c r="H537" s="168"/>
      <c r="I537" s="168"/>
      <c r="J537" s="168"/>
      <c r="K537" s="168"/>
      <c r="L537" s="168"/>
      <c r="M537" s="168"/>
      <c r="N537" s="168"/>
      <c r="O537" s="168"/>
    </row>
    <row r="538" spans="3:15" ht="18.600000000000001" customHeight="1">
      <c r="C538" s="168"/>
      <c r="D538" s="168"/>
      <c r="E538" s="168"/>
      <c r="F538" s="168"/>
      <c r="G538" s="168"/>
      <c r="H538" s="168"/>
      <c r="I538" s="168"/>
      <c r="J538" s="168"/>
      <c r="K538" s="168"/>
      <c r="L538" s="168"/>
      <c r="M538" s="168"/>
      <c r="N538" s="168"/>
      <c r="O538" s="168"/>
    </row>
    <row r="539" spans="3:15" ht="18.600000000000001" customHeight="1">
      <c r="C539" s="168"/>
      <c r="D539" s="168"/>
      <c r="E539" s="168"/>
      <c r="F539" s="168"/>
      <c r="G539" s="168"/>
      <c r="H539" s="168"/>
      <c r="I539" s="168"/>
      <c r="J539" s="168"/>
      <c r="K539" s="168"/>
      <c r="L539" s="168"/>
      <c r="M539" s="168"/>
      <c r="N539" s="168"/>
      <c r="O539" s="168"/>
    </row>
    <row r="540" spans="3:15" ht="38.1" customHeight="1">
      <c r="C540" s="168"/>
      <c r="D540" s="168"/>
      <c r="E540" s="168"/>
      <c r="F540" s="168"/>
      <c r="G540" s="168"/>
      <c r="H540" s="168"/>
      <c r="I540" s="168"/>
      <c r="J540" s="168"/>
      <c r="K540" s="168"/>
      <c r="L540" s="168"/>
      <c r="M540" s="168"/>
      <c r="N540" s="168"/>
      <c r="O540" s="168"/>
    </row>
    <row r="541" spans="3:15" ht="113.45" customHeight="1">
      <c r="C541" s="168"/>
      <c r="D541" s="168"/>
      <c r="E541" s="168"/>
      <c r="F541" s="168"/>
      <c r="G541" s="168"/>
      <c r="H541" s="168"/>
      <c r="I541" s="168"/>
      <c r="J541" s="168"/>
      <c r="K541" s="168"/>
      <c r="L541" s="168"/>
      <c r="M541" s="168"/>
      <c r="N541" s="168"/>
      <c r="O541" s="168"/>
    </row>
    <row r="542" spans="3:15" ht="18.600000000000001" customHeight="1">
      <c r="C542" s="168"/>
      <c r="D542" s="168"/>
      <c r="E542" s="168"/>
      <c r="F542" s="168"/>
      <c r="G542" s="168"/>
      <c r="H542" s="168"/>
      <c r="I542" s="168"/>
      <c r="J542" s="168"/>
      <c r="K542" s="168"/>
      <c r="L542" s="168"/>
      <c r="M542" s="168"/>
      <c r="N542" s="168"/>
      <c r="O542" s="168"/>
    </row>
    <row r="543" spans="3:15" ht="18.600000000000001" customHeight="1">
      <c r="C543" s="168"/>
      <c r="D543" s="168"/>
      <c r="E543" s="168"/>
      <c r="F543" s="168"/>
      <c r="G543" s="168"/>
      <c r="H543" s="168"/>
      <c r="I543" s="168"/>
      <c r="J543" s="168"/>
      <c r="K543" s="168"/>
      <c r="L543" s="168"/>
      <c r="M543" s="168"/>
      <c r="N543" s="168"/>
      <c r="O543" s="168"/>
    </row>
    <row r="544" spans="3:15" ht="18.600000000000001" customHeight="1">
      <c r="C544" s="168"/>
      <c r="D544" s="168"/>
      <c r="E544" s="168"/>
      <c r="F544" s="168"/>
      <c r="G544" s="168"/>
      <c r="H544" s="168"/>
      <c r="I544" s="168"/>
      <c r="J544" s="168"/>
      <c r="K544" s="168"/>
      <c r="L544" s="168"/>
      <c r="M544" s="168"/>
      <c r="N544" s="168"/>
      <c r="O544" s="168"/>
    </row>
    <row r="545" spans="3:15" ht="18.600000000000001" customHeight="1">
      <c r="C545" s="168"/>
      <c r="D545" s="168"/>
      <c r="E545" s="168"/>
      <c r="F545" s="168"/>
      <c r="G545" s="168"/>
      <c r="H545" s="168"/>
      <c r="I545" s="168"/>
      <c r="J545" s="168"/>
      <c r="K545" s="168"/>
      <c r="L545" s="168"/>
      <c r="M545" s="168"/>
      <c r="N545" s="168"/>
      <c r="O545" s="168"/>
    </row>
    <row r="546" spans="3:15" ht="73.5" customHeight="1">
      <c r="C546" s="168"/>
      <c r="D546" s="168"/>
      <c r="E546" s="168"/>
      <c r="F546" s="168"/>
      <c r="G546" s="168"/>
      <c r="H546" s="168"/>
      <c r="I546" s="168"/>
      <c r="J546" s="168"/>
      <c r="K546" s="168"/>
      <c r="L546" s="168"/>
      <c r="M546" s="168"/>
      <c r="N546" s="168"/>
      <c r="O546" s="168"/>
    </row>
    <row r="547" spans="3:15" ht="18.600000000000001" customHeight="1">
      <c r="C547" s="168"/>
      <c r="D547" s="168"/>
      <c r="E547" s="168"/>
      <c r="F547" s="168"/>
      <c r="G547" s="168"/>
      <c r="H547" s="168"/>
      <c r="I547" s="168"/>
      <c r="J547" s="168"/>
      <c r="K547" s="168"/>
      <c r="L547" s="168"/>
      <c r="M547" s="168"/>
      <c r="N547" s="168"/>
      <c r="O547" s="168"/>
    </row>
    <row r="548" spans="3:15" ht="18.600000000000001" customHeight="1">
      <c r="C548" s="168"/>
      <c r="D548" s="168"/>
      <c r="E548" s="168"/>
      <c r="F548" s="168"/>
      <c r="G548" s="168"/>
      <c r="H548" s="168"/>
      <c r="I548" s="168"/>
      <c r="J548" s="168"/>
      <c r="K548" s="168"/>
      <c r="L548" s="168"/>
      <c r="M548" s="168"/>
      <c r="N548" s="168"/>
      <c r="O548" s="168"/>
    </row>
    <row r="549" spans="3:15" ht="18.600000000000001" customHeight="1">
      <c r="C549" s="168"/>
      <c r="D549" s="168"/>
      <c r="E549" s="168"/>
      <c r="F549" s="168"/>
      <c r="G549" s="168"/>
      <c r="H549" s="168"/>
      <c r="I549" s="168"/>
      <c r="J549" s="168"/>
      <c r="K549" s="168"/>
      <c r="L549" s="168"/>
      <c r="M549" s="168"/>
      <c r="N549" s="168"/>
      <c r="O549" s="168"/>
    </row>
    <row r="550" spans="3:15" ht="18.600000000000001" customHeight="1">
      <c r="C550" s="168"/>
      <c r="D550" s="168"/>
      <c r="E550" s="168"/>
      <c r="F550" s="168"/>
      <c r="G550" s="168"/>
      <c r="H550" s="168"/>
      <c r="I550" s="168"/>
      <c r="J550" s="168"/>
      <c r="K550" s="168"/>
      <c r="L550" s="168"/>
      <c r="M550" s="168"/>
      <c r="N550" s="168"/>
      <c r="O550" s="168"/>
    </row>
    <row r="551" spans="3:15" ht="18.600000000000001" customHeight="1">
      <c r="C551" s="168"/>
      <c r="D551" s="168"/>
      <c r="E551" s="168"/>
      <c r="F551" s="168"/>
      <c r="G551" s="168"/>
      <c r="H551" s="168"/>
      <c r="I551" s="168"/>
      <c r="J551" s="168"/>
      <c r="K551" s="168"/>
      <c r="L551" s="168"/>
      <c r="M551" s="168"/>
      <c r="N551" s="168"/>
      <c r="O551" s="168"/>
    </row>
    <row r="552" spans="3:15" ht="18.600000000000001" customHeight="1">
      <c r="C552" s="168"/>
      <c r="D552" s="168"/>
      <c r="E552" s="168"/>
      <c r="F552" s="168"/>
      <c r="G552" s="168"/>
      <c r="H552" s="168"/>
      <c r="I552" s="168"/>
      <c r="J552" s="168"/>
      <c r="K552" s="168"/>
      <c r="L552" s="168"/>
      <c r="M552" s="168"/>
      <c r="N552" s="168"/>
      <c r="O552" s="168"/>
    </row>
    <row r="553" spans="3:15" ht="18.600000000000001" customHeight="1">
      <c r="C553" s="168"/>
      <c r="D553" s="168"/>
      <c r="E553" s="168"/>
      <c r="F553" s="168"/>
      <c r="G553" s="168"/>
      <c r="H553" s="168"/>
      <c r="I553" s="168"/>
      <c r="J553" s="168"/>
      <c r="K553" s="168"/>
      <c r="L553" s="168"/>
      <c r="M553" s="168"/>
      <c r="N553" s="168"/>
      <c r="O553" s="168"/>
    </row>
    <row r="554" spans="3:15" ht="18.600000000000001" customHeight="1">
      <c r="C554" s="168"/>
      <c r="D554" s="168"/>
      <c r="E554" s="168"/>
      <c r="F554" s="168"/>
      <c r="G554" s="168"/>
      <c r="H554" s="168"/>
      <c r="I554" s="168"/>
      <c r="J554" s="168"/>
      <c r="K554" s="168"/>
      <c r="L554" s="168"/>
      <c r="M554" s="168"/>
      <c r="N554" s="168"/>
      <c r="O554" s="168"/>
    </row>
    <row r="555" spans="3:15" ht="18.600000000000001" customHeight="1">
      <c r="C555" s="168"/>
      <c r="D555" s="168"/>
      <c r="E555" s="168"/>
      <c r="F555" s="168"/>
      <c r="G555" s="168"/>
      <c r="H555" s="168"/>
      <c r="I555" s="168"/>
      <c r="J555" s="168"/>
      <c r="K555" s="168"/>
      <c r="L555" s="168"/>
      <c r="M555" s="168"/>
      <c r="N555" s="168"/>
      <c r="O555" s="168"/>
    </row>
    <row r="556" spans="3:15" ht="18.600000000000001" customHeight="1">
      <c r="C556" s="168"/>
      <c r="D556" s="168"/>
      <c r="E556" s="168"/>
      <c r="F556" s="168"/>
      <c r="G556" s="168"/>
      <c r="H556" s="168"/>
      <c r="I556" s="168"/>
      <c r="J556" s="168"/>
      <c r="K556" s="168"/>
      <c r="L556" s="168"/>
      <c r="M556" s="168"/>
      <c r="N556" s="168"/>
      <c r="O556" s="168"/>
    </row>
    <row r="557" spans="3:15" ht="18.600000000000001" customHeight="1">
      <c r="C557" s="168"/>
      <c r="D557" s="168"/>
      <c r="E557" s="168"/>
      <c r="F557" s="168"/>
      <c r="G557" s="168"/>
      <c r="H557" s="168"/>
      <c r="I557" s="168"/>
      <c r="J557" s="168"/>
      <c r="K557" s="168"/>
      <c r="L557" s="168"/>
      <c r="M557" s="168"/>
      <c r="N557" s="168"/>
      <c r="O557" s="168"/>
    </row>
    <row r="558" spans="3:15" ht="18.600000000000001" customHeight="1">
      <c r="C558" s="168"/>
      <c r="D558" s="168"/>
      <c r="E558" s="168"/>
      <c r="F558" s="168"/>
      <c r="G558" s="168"/>
      <c r="H558" s="168"/>
      <c r="I558" s="168"/>
      <c r="J558" s="168"/>
      <c r="K558" s="168"/>
      <c r="L558" s="168"/>
      <c r="M558" s="168"/>
      <c r="N558" s="168"/>
      <c r="O558" s="168"/>
    </row>
    <row r="559" spans="3:15" ht="18.600000000000001" customHeight="1">
      <c r="C559" s="168"/>
      <c r="D559" s="168"/>
      <c r="E559" s="168"/>
      <c r="F559" s="168"/>
      <c r="G559" s="168"/>
      <c r="H559" s="168"/>
      <c r="I559" s="168"/>
      <c r="J559" s="168"/>
      <c r="K559" s="168"/>
      <c r="L559" s="168"/>
      <c r="M559" s="168"/>
      <c r="N559" s="168"/>
      <c r="O559" s="168"/>
    </row>
    <row r="560" spans="3:15" ht="18.600000000000001" customHeight="1">
      <c r="C560" s="168"/>
      <c r="D560" s="168"/>
      <c r="E560" s="168"/>
      <c r="F560" s="168"/>
      <c r="G560" s="168"/>
      <c r="H560" s="168"/>
      <c r="I560" s="168"/>
      <c r="J560" s="168"/>
      <c r="K560" s="168"/>
      <c r="L560" s="168"/>
      <c r="M560" s="168"/>
      <c r="N560" s="168"/>
      <c r="O560" s="168"/>
    </row>
    <row r="561" spans="3:15" ht="18.600000000000001" customHeight="1">
      <c r="C561" s="168"/>
      <c r="D561" s="168"/>
      <c r="E561" s="168"/>
      <c r="F561" s="168"/>
      <c r="G561" s="168"/>
      <c r="H561" s="168"/>
      <c r="I561" s="168"/>
      <c r="J561" s="168"/>
      <c r="K561" s="168"/>
      <c r="L561" s="168"/>
      <c r="M561" s="168"/>
      <c r="N561" s="168"/>
      <c r="O561" s="168"/>
    </row>
    <row r="562" spans="3:15" ht="18.600000000000001" customHeight="1">
      <c r="C562" s="168"/>
      <c r="D562" s="168"/>
      <c r="E562" s="168"/>
      <c r="F562" s="168"/>
      <c r="G562" s="168"/>
      <c r="H562" s="168"/>
      <c r="I562" s="168"/>
      <c r="J562" s="168"/>
      <c r="K562" s="168"/>
      <c r="L562" s="168"/>
      <c r="M562" s="168"/>
      <c r="N562" s="168"/>
      <c r="O562" s="168"/>
    </row>
    <row r="563" spans="3:15" ht="18.600000000000001" customHeight="1">
      <c r="C563" s="168"/>
      <c r="D563" s="168"/>
      <c r="E563" s="168"/>
      <c r="F563" s="168"/>
      <c r="G563" s="168"/>
      <c r="H563" s="168"/>
      <c r="I563" s="168"/>
      <c r="J563" s="168"/>
      <c r="K563" s="168"/>
      <c r="L563" s="168"/>
      <c r="M563" s="168"/>
      <c r="N563" s="168"/>
      <c r="O563" s="168"/>
    </row>
    <row r="564" spans="3:15" ht="18.600000000000001" customHeight="1">
      <c r="C564" s="168"/>
      <c r="D564" s="168"/>
      <c r="E564" s="168"/>
      <c r="F564" s="168"/>
      <c r="G564" s="168"/>
      <c r="H564" s="168"/>
      <c r="I564" s="168"/>
      <c r="J564" s="168"/>
      <c r="K564" s="168"/>
      <c r="L564" s="168"/>
      <c r="M564" s="168"/>
      <c r="N564" s="168"/>
      <c r="O564" s="168"/>
    </row>
    <row r="565" spans="3:15" ht="18.600000000000001" customHeight="1">
      <c r="C565" s="168"/>
      <c r="D565" s="168"/>
      <c r="E565" s="168"/>
      <c r="F565" s="168"/>
      <c r="G565" s="168"/>
      <c r="H565" s="168"/>
      <c r="I565" s="168"/>
      <c r="J565" s="168"/>
      <c r="K565" s="168"/>
      <c r="L565" s="168"/>
      <c r="M565" s="168"/>
      <c r="N565" s="168"/>
      <c r="O565" s="168"/>
    </row>
    <row r="566" spans="3:15" ht="18.600000000000001" customHeight="1">
      <c r="C566" s="168"/>
      <c r="D566" s="168"/>
      <c r="E566" s="168"/>
      <c r="F566" s="168"/>
      <c r="G566" s="168"/>
      <c r="H566" s="168"/>
      <c r="I566" s="168"/>
      <c r="J566" s="168"/>
      <c r="K566" s="168"/>
      <c r="L566" s="168"/>
      <c r="M566" s="168"/>
      <c r="N566" s="168"/>
      <c r="O566" s="168"/>
    </row>
    <row r="567" spans="3:15" ht="18.600000000000001" customHeight="1">
      <c r="C567" s="168"/>
      <c r="D567" s="168"/>
      <c r="E567" s="168"/>
      <c r="F567" s="168"/>
      <c r="G567" s="168"/>
      <c r="H567" s="168"/>
      <c r="I567" s="168"/>
      <c r="J567" s="168"/>
      <c r="K567" s="168"/>
      <c r="L567" s="168"/>
      <c r="M567" s="168"/>
      <c r="N567" s="168"/>
      <c r="O567" s="168"/>
    </row>
    <row r="568" spans="3:15" ht="18.600000000000001" customHeight="1">
      <c r="C568" s="168"/>
      <c r="D568" s="168"/>
      <c r="E568" s="168"/>
      <c r="F568" s="168"/>
      <c r="G568" s="168"/>
      <c r="H568" s="168"/>
      <c r="I568" s="168"/>
      <c r="J568" s="168"/>
      <c r="K568" s="168"/>
      <c r="L568" s="168"/>
      <c r="M568" s="168"/>
      <c r="N568" s="168"/>
      <c r="O568" s="168"/>
    </row>
    <row r="569" spans="3:15" ht="18.600000000000001" customHeight="1">
      <c r="C569" s="168"/>
      <c r="D569" s="168"/>
      <c r="E569" s="168"/>
      <c r="F569" s="168"/>
      <c r="G569" s="168"/>
      <c r="H569" s="168"/>
      <c r="I569" s="168"/>
      <c r="J569" s="168"/>
      <c r="K569" s="168"/>
      <c r="L569" s="168"/>
      <c r="M569" s="168"/>
      <c r="N569" s="168"/>
      <c r="O569" s="168"/>
    </row>
    <row r="570" spans="3:15" ht="18.600000000000001" customHeight="1">
      <c r="C570" s="168"/>
      <c r="D570" s="168"/>
      <c r="E570" s="168"/>
      <c r="F570" s="168"/>
      <c r="G570" s="168"/>
      <c r="H570" s="168"/>
      <c r="I570" s="168"/>
      <c r="J570" s="168"/>
      <c r="K570" s="168"/>
      <c r="L570" s="168"/>
      <c r="M570" s="168"/>
      <c r="N570" s="168"/>
      <c r="O570" s="168"/>
    </row>
    <row r="571" spans="3:15" ht="18.600000000000001" customHeight="1">
      <c r="C571" s="168"/>
      <c r="D571" s="168"/>
      <c r="E571" s="168"/>
      <c r="F571" s="168"/>
      <c r="G571" s="168"/>
      <c r="H571" s="168"/>
      <c r="I571" s="168"/>
      <c r="J571" s="168"/>
      <c r="K571" s="168"/>
      <c r="L571" s="168"/>
      <c r="M571" s="168"/>
      <c r="N571" s="168"/>
      <c r="O571" s="168"/>
    </row>
    <row r="572" spans="3:15" ht="18.600000000000001" customHeight="1">
      <c r="C572" s="168"/>
      <c r="D572" s="168"/>
      <c r="E572" s="168"/>
      <c r="F572" s="168"/>
      <c r="G572" s="168"/>
      <c r="H572" s="168"/>
      <c r="I572" s="168"/>
      <c r="J572" s="168"/>
      <c r="K572" s="168"/>
      <c r="L572" s="168"/>
      <c r="M572" s="168"/>
      <c r="N572" s="168"/>
      <c r="O572" s="168"/>
    </row>
    <row r="573" spans="3:15" ht="18.600000000000001" customHeight="1">
      <c r="C573" s="168"/>
      <c r="D573" s="168"/>
      <c r="E573" s="168"/>
      <c r="F573" s="168"/>
      <c r="G573" s="168"/>
      <c r="H573" s="168"/>
      <c r="I573" s="168"/>
      <c r="J573" s="168"/>
      <c r="K573" s="168"/>
      <c r="L573" s="168"/>
      <c r="M573" s="168"/>
      <c r="N573" s="168"/>
      <c r="O573" s="168"/>
    </row>
    <row r="574" spans="3:15" ht="18.600000000000001" customHeight="1">
      <c r="C574" s="168"/>
      <c r="D574" s="168"/>
      <c r="E574" s="168"/>
      <c r="F574" s="168"/>
      <c r="G574" s="168"/>
      <c r="H574" s="168"/>
      <c r="I574" s="168"/>
      <c r="J574" s="168"/>
      <c r="K574" s="168"/>
      <c r="L574" s="168"/>
      <c r="M574" s="168"/>
      <c r="N574" s="168"/>
      <c r="O574" s="168"/>
    </row>
    <row r="575" spans="3:15" ht="18.600000000000001" customHeight="1">
      <c r="C575" s="168"/>
      <c r="D575" s="168"/>
      <c r="E575" s="168"/>
      <c r="F575" s="168"/>
      <c r="G575" s="168"/>
      <c r="H575" s="168"/>
      <c r="I575" s="168"/>
      <c r="J575" s="168"/>
      <c r="K575" s="168"/>
      <c r="L575" s="168"/>
      <c r="M575" s="168"/>
      <c r="N575" s="168"/>
      <c r="O575" s="168"/>
    </row>
    <row r="576" spans="3:15" ht="18.600000000000001" customHeight="1">
      <c r="C576" s="168"/>
      <c r="D576" s="168"/>
      <c r="E576" s="168"/>
      <c r="F576" s="168"/>
      <c r="G576" s="168"/>
      <c r="H576" s="168"/>
      <c r="I576" s="168"/>
      <c r="J576" s="168"/>
      <c r="K576" s="168"/>
      <c r="L576" s="168"/>
      <c r="M576" s="168"/>
      <c r="N576" s="168"/>
      <c r="O576" s="168"/>
    </row>
    <row r="577" spans="3:15" ht="18.600000000000001" customHeight="1">
      <c r="C577" s="168"/>
      <c r="D577" s="168"/>
      <c r="E577" s="168"/>
      <c r="F577" s="168"/>
      <c r="G577" s="168"/>
      <c r="H577" s="168"/>
      <c r="I577" s="168"/>
      <c r="J577" s="168"/>
      <c r="K577" s="168"/>
      <c r="L577" s="168"/>
      <c r="M577" s="168"/>
      <c r="N577" s="168"/>
      <c r="O577" s="168"/>
    </row>
    <row r="578" spans="3:15" ht="18.600000000000001" customHeight="1">
      <c r="C578" s="168"/>
      <c r="D578" s="168"/>
      <c r="E578" s="168"/>
      <c r="F578" s="168"/>
      <c r="G578" s="168"/>
      <c r="H578" s="168"/>
      <c r="I578" s="168"/>
      <c r="J578" s="168"/>
      <c r="K578" s="168"/>
      <c r="L578" s="168"/>
      <c r="M578" s="168"/>
      <c r="N578" s="168"/>
      <c r="O578" s="168"/>
    </row>
    <row r="579" spans="3:15" ht="18.600000000000001" customHeight="1">
      <c r="C579" s="168"/>
      <c r="D579" s="168"/>
      <c r="E579" s="168"/>
      <c r="F579" s="168"/>
      <c r="G579" s="168"/>
      <c r="H579" s="168"/>
      <c r="I579" s="168"/>
      <c r="J579" s="168"/>
      <c r="K579" s="168"/>
      <c r="L579" s="168"/>
      <c r="M579" s="168"/>
      <c r="N579" s="168"/>
      <c r="O579" s="168"/>
    </row>
    <row r="580" spans="3:15" ht="14.45" customHeight="1">
      <c r="C580" s="168"/>
      <c r="D580" s="168"/>
      <c r="E580" s="168"/>
      <c r="F580" s="168"/>
      <c r="G580" s="168"/>
      <c r="H580" s="168"/>
      <c r="I580" s="168"/>
      <c r="J580" s="168"/>
      <c r="K580" s="168"/>
      <c r="L580" s="168"/>
      <c r="M580" s="168"/>
      <c r="N580" s="168"/>
      <c r="O580" s="168"/>
    </row>
    <row r="581" spans="3:15" ht="14.45" customHeight="1">
      <c r="C581" s="168"/>
      <c r="D581" s="168"/>
      <c r="E581" s="168"/>
      <c r="F581" s="168"/>
      <c r="G581" s="168"/>
      <c r="H581" s="168"/>
      <c r="I581" s="168"/>
      <c r="J581" s="168"/>
      <c r="K581" s="168"/>
      <c r="L581" s="168"/>
      <c r="M581" s="168"/>
      <c r="N581" s="168"/>
      <c r="O581" s="168"/>
    </row>
    <row r="582" spans="3:15" ht="18.600000000000001" customHeight="1">
      <c r="C582" s="168"/>
      <c r="D582" s="168"/>
      <c r="E582" s="168"/>
      <c r="F582" s="168"/>
      <c r="G582" s="168"/>
      <c r="H582" s="168"/>
      <c r="I582" s="168"/>
      <c r="J582" s="168"/>
      <c r="K582" s="168"/>
      <c r="L582" s="168"/>
      <c r="M582" s="168"/>
      <c r="N582" s="168"/>
      <c r="O582" s="168"/>
    </row>
    <row r="583" spans="3:15" ht="18.600000000000001" customHeight="1">
      <c r="C583" s="168"/>
      <c r="D583" s="168"/>
      <c r="E583" s="168"/>
      <c r="F583" s="168"/>
      <c r="G583" s="168"/>
      <c r="H583" s="168"/>
      <c r="I583" s="168"/>
      <c r="J583" s="168"/>
      <c r="K583" s="168"/>
      <c r="L583" s="168"/>
      <c r="M583" s="168"/>
      <c r="N583" s="168"/>
      <c r="O583" s="168"/>
    </row>
    <row r="584" spans="3:15" ht="18.600000000000001" customHeight="1">
      <c r="C584" s="168"/>
      <c r="D584" s="168"/>
      <c r="E584" s="168"/>
      <c r="F584" s="168"/>
      <c r="G584" s="168"/>
      <c r="H584" s="168"/>
      <c r="I584" s="168"/>
      <c r="J584" s="168"/>
      <c r="K584" s="168"/>
      <c r="L584" s="168"/>
      <c r="M584" s="168"/>
      <c r="N584" s="168"/>
      <c r="O584" s="168"/>
    </row>
    <row r="585" spans="3:15" ht="18.600000000000001" customHeight="1">
      <c r="C585" s="168"/>
      <c r="D585" s="168"/>
      <c r="E585" s="168"/>
      <c r="F585" s="168"/>
      <c r="G585" s="168"/>
      <c r="H585" s="168"/>
      <c r="I585" s="168"/>
      <c r="J585" s="168"/>
      <c r="K585" s="168"/>
      <c r="L585" s="168"/>
      <c r="M585" s="168"/>
      <c r="N585" s="168"/>
      <c r="O585" s="168"/>
    </row>
    <row r="586" spans="3:15" ht="14.45" customHeight="1">
      <c r="C586" s="168"/>
      <c r="D586" s="168"/>
      <c r="E586" s="168"/>
      <c r="F586" s="168"/>
      <c r="G586" s="168"/>
      <c r="H586" s="168"/>
      <c r="I586" s="168"/>
      <c r="J586" s="168"/>
      <c r="K586" s="168"/>
      <c r="L586" s="168"/>
      <c r="M586" s="168"/>
      <c r="N586" s="168"/>
      <c r="O586" s="168"/>
    </row>
    <row r="587" spans="3:15" ht="18.600000000000001" customHeight="1">
      <c r="C587" s="168"/>
      <c r="D587" s="168"/>
      <c r="E587" s="168"/>
      <c r="F587" s="168"/>
      <c r="G587" s="168"/>
      <c r="H587" s="168"/>
      <c r="I587" s="168"/>
      <c r="J587" s="168"/>
      <c r="K587" s="168"/>
      <c r="L587" s="168"/>
      <c r="M587" s="168"/>
      <c r="N587" s="168"/>
      <c r="O587" s="168"/>
    </row>
    <row r="588" spans="3:15" ht="14.45" customHeight="1">
      <c r="C588" s="168"/>
      <c r="D588" s="168"/>
      <c r="E588" s="168"/>
      <c r="F588" s="168"/>
      <c r="G588" s="168"/>
      <c r="H588" s="168"/>
      <c r="I588" s="168"/>
      <c r="J588" s="168"/>
      <c r="K588" s="168"/>
      <c r="L588" s="168"/>
      <c r="M588" s="168"/>
      <c r="N588" s="168"/>
      <c r="O588" s="168"/>
    </row>
    <row r="589" spans="3:15" ht="14.45" customHeight="1">
      <c r="C589" s="168"/>
      <c r="D589" s="168"/>
      <c r="E589" s="168"/>
      <c r="F589" s="168"/>
      <c r="G589" s="168"/>
      <c r="H589" s="168"/>
      <c r="I589" s="168"/>
      <c r="J589" s="168"/>
      <c r="K589" s="168"/>
      <c r="L589" s="168"/>
      <c r="M589" s="168"/>
      <c r="N589" s="168"/>
      <c r="O589" s="168"/>
    </row>
    <row r="590" spans="3:15" ht="14.45" customHeight="1">
      <c r="C590" s="168"/>
      <c r="D590" s="168"/>
      <c r="E590" s="168"/>
      <c r="F590" s="168"/>
      <c r="G590" s="168"/>
      <c r="H590" s="168"/>
      <c r="I590" s="168"/>
      <c r="J590" s="168"/>
      <c r="K590" s="168"/>
      <c r="L590" s="168"/>
      <c r="M590" s="168"/>
      <c r="N590" s="168"/>
      <c r="O590" s="168"/>
    </row>
    <row r="591" spans="3:15" ht="18.600000000000001" customHeight="1">
      <c r="C591" s="168"/>
      <c r="D591" s="168"/>
      <c r="E591" s="168"/>
      <c r="F591" s="168"/>
      <c r="G591" s="168"/>
      <c r="H591" s="168"/>
      <c r="I591" s="168"/>
      <c r="J591" s="168"/>
      <c r="K591" s="168"/>
      <c r="L591" s="168"/>
      <c r="M591" s="168"/>
      <c r="N591" s="168"/>
      <c r="O591" s="168"/>
    </row>
    <row r="592" spans="3:15" ht="14.45" customHeight="1">
      <c r="C592" s="168"/>
      <c r="D592" s="168"/>
      <c r="E592" s="168"/>
      <c r="F592" s="168"/>
      <c r="G592" s="168"/>
      <c r="H592" s="168"/>
      <c r="I592" s="168"/>
      <c r="J592" s="168"/>
      <c r="K592" s="168"/>
      <c r="L592" s="168"/>
      <c r="M592" s="168"/>
      <c r="N592" s="168"/>
      <c r="O592" s="168"/>
    </row>
    <row r="593" spans="3:15" ht="18.95" customHeight="1">
      <c r="C593" s="168"/>
      <c r="D593" s="168"/>
      <c r="E593" s="168"/>
      <c r="F593" s="168"/>
      <c r="G593" s="168"/>
      <c r="H593" s="168"/>
      <c r="I593" s="168"/>
      <c r="J593" s="168"/>
      <c r="K593" s="168"/>
      <c r="L593" s="168"/>
      <c r="M593" s="168"/>
      <c r="N593" s="168"/>
      <c r="O593" s="168"/>
    </row>
    <row r="594" spans="3:15" ht="282" customHeight="1">
      <c r="C594" s="168"/>
      <c r="D594" s="168"/>
      <c r="E594" s="168"/>
      <c r="F594" s="168"/>
      <c r="G594" s="168"/>
      <c r="H594" s="168"/>
      <c r="I594" s="168"/>
      <c r="J594" s="168"/>
      <c r="K594" s="168"/>
      <c r="L594" s="168"/>
      <c r="M594" s="168"/>
      <c r="N594" s="168"/>
      <c r="O594" s="168"/>
    </row>
    <row r="595" spans="3:15" ht="14.45" customHeight="1">
      <c r="C595" s="168"/>
      <c r="D595" s="168"/>
      <c r="E595" s="168"/>
      <c r="F595" s="168"/>
      <c r="G595" s="168"/>
      <c r="H595" s="168"/>
      <c r="I595" s="168"/>
      <c r="J595" s="168"/>
      <c r="K595" s="168"/>
      <c r="L595" s="168"/>
      <c r="M595" s="168"/>
      <c r="N595" s="168"/>
      <c r="O595" s="168"/>
    </row>
    <row r="596" spans="3:15" ht="18.600000000000001" customHeight="1">
      <c r="C596" s="168"/>
      <c r="D596" s="168"/>
      <c r="E596" s="168"/>
      <c r="F596" s="168"/>
      <c r="G596" s="168"/>
      <c r="H596" s="168"/>
      <c r="I596" s="168"/>
      <c r="J596" s="168"/>
      <c r="K596" s="168"/>
      <c r="L596" s="168"/>
      <c r="M596" s="168"/>
      <c r="N596" s="168"/>
      <c r="O596" s="168"/>
    </row>
    <row r="597" spans="3:15" ht="18.600000000000001" customHeight="1">
      <c r="C597" s="168"/>
      <c r="D597" s="168"/>
      <c r="E597" s="168"/>
      <c r="F597" s="168"/>
      <c r="G597" s="168"/>
      <c r="H597" s="168"/>
      <c r="I597" s="168"/>
      <c r="J597" s="168"/>
      <c r="K597" s="168"/>
      <c r="L597" s="168"/>
      <c r="M597" s="168"/>
      <c r="N597" s="168"/>
      <c r="O597" s="168"/>
    </row>
    <row r="598" spans="3:15" ht="18.600000000000001" customHeight="1">
      <c r="C598" s="168"/>
      <c r="D598" s="168"/>
      <c r="E598" s="168"/>
      <c r="F598" s="168"/>
      <c r="G598" s="168"/>
      <c r="H598" s="168"/>
      <c r="I598" s="168"/>
      <c r="J598" s="168"/>
      <c r="K598" s="168"/>
      <c r="L598" s="168"/>
      <c r="M598" s="168"/>
      <c r="N598" s="168"/>
      <c r="O598" s="168"/>
    </row>
    <row r="599" spans="3:15" ht="18.600000000000001" customHeight="1">
      <c r="C599" s="168"/>
      <c r="D599" s="168"/>
      <c r="E599" s="168"/>
      <c r="F599" s="168"/>
      <c r="G599" s="168"/>
      <c r="H599" s="168"/>
      <c r="I599" s="168"/>
      <c r="J599" s="168"/>
      <c r="K599" s="168"/>
      <c r="L599" s="168"/>
      <c r="M599" s="168"/>
      <c r="N599" s="168"/>
      <c r="O599" s="168"/>
    </row>
    <row r="600" spans="3:15" ht="36" customHeight="1">
      <c r="C600" s="168"/>
      <c r="D600" s="168"/>
      <c r="E600" s="168"/>
      <c r="F600" s="168"/>
      <c r="G600" s="168"/>
      <c r="H600" s="168"/>
      <c r="I600" s="168"/>
      <c r="J600" s="168"/>
      <c r="K600" s="168"/>
      <c r="L600" s="168"/>
      <c r="M600" s="168"/>
      <c r="N600" s="168"/>
      <c r="O600" s="168"/>
    </row>
    <row r="601" spans="3:15" ht="14.45" customHeight="1">
      <c r="C601" s="168"/>
      <c r="D601" s="168"/>
      <c r="E601" s="168"/>
      <c r="F601" s="168"/>
      <c r="G601" s="168"/>
      <c r="H601" s="168"/>
      <c r="I601" s="168"/>
      <c r="J601" s="168"/>
      <c r="K601" s="168"/>
      <c r="L601" s="168"/>
      <c r="M601" s="168"/>
      <c r="N601" s="168"/>
      <c r="O601" s="168"/>
    </row>
    <row r="602" spans="3:15" ht="14.45" customHeight="1">
      <c r="C602" s="168"/>
      <c r="D602" s="168"/>
      <c r="E602" s="168"/>
      <c r="F602" s="168"/>
      <c r="G602" s="168"/>
      <c r="H602" s="168"/>
      <c r="I602" s="168"/>
      <c r="J602" s="168"/>
      <c r="K602" s="168"/>
      <c r="L602" s="168"/>
      <c r="M602" s="168"/>
      <c r="N602" s="168"/>
      <c r="O602" s="168"/>
    </row>
    <row r="603" spans="3:15" ht="14.45" customHeight="1">
      <c r="C603" s="168"/>
      <c r="D603" s="168"/>
      <c r="E603" s="168"/>
      <c r="F603" s="168"/>
      <c r="G603" s="168"/>
      <c r="H603" s="168"/>
      <c r="I603" s="168"/>
      <c r="J603" s="168"/>
      <c r="K603" s="168"/>
      <c r="L603" s="168"/>
      <c r="M603" s="168"/>
      <c r="N603" s="168"/>
      <c r="O603" s="168"/>
    </row>
    <row r="604" spans="3:15" ht="14.45" customHeight="1">
      <c r="C604" s="168"/>
      <c r="D604" s="168"/>
      <c r="E604" s="168"/>
      <c r="F604" s="168"/>
      <c r="G604" s="168"/>
      <c r="H604" s="168"/>
      <c r="I604" s="168"/>
      <c r="J604" s="168"/>
      <c r="K604" s="168"/>
      <c r="L604" s="168"/>
      <c r="M604" s="168"/>
      <c r="N604" s="168"/>
      <c r="O604" s="168"/>
    </row>
    <row r="605" spans="3:15" ht="18.600000000000001" customHeight="1">
      <c r="C605" s="168"/>
      <c r="D605" s="168"/>
      <c r="E605" s="168"/>
      <c r="F605" s="168"/>
      <c r="G605" s="168"/>
      <c r="H605" s="168"/>
      <c r="I605" s="168"/>
      <c r="J605" s="168"/>
      <c r="K605" s="168"/>
      <c r="L605" s="168"/>
      <c r="M605" s="168"/>
      <c r="N605" s="168"/>
      <c r="O605" s="168"/>
    </row>
    <row r="606" spans="3:15" ht="63.95" customHeight="1">
      <c r="C606" s="168"/>
      <c r="D606" s="168"/>
      <c r="E606" s="168"/>
      <c r="F606" s="168"/>
      <c r="G606" s="168"/>
      <c r="H606" s="168"/>
      <c r="I606" s="168"/>
      <c r="J606" s="168"/>
      <c r="K606" s="168"/>
      <c r="L606" s="168"/>
      <c r="M606" s="168"/>
      <c r="N606" s="168"/>
      <c r="O606" s="168"/>
    </row>
    <row r="607" spans="3:15" ht="18.600000000000001" customHeight="1">
      <c r="C607" s="168"/>
      <c r="D607" s="168"/>
      <c r="E607" s="168"/>
      <c r="F607" s="168"/>
      <c r="G607" s="168"/>
      <c r="H607" s="168"/>
      <c r="I607" s="168"/>
      <c r="J607" s="168"/>
      <c r="K607" s="168"/>
      <c r="L607" s="168"/>
      <c r="M607" s="168"/>
      <c r="N607" s="168"/>
      <c r="O607" s="168"/>
    </row>
    <row r="608" spans="3:15" ht="18.600000000000001" customHeight="1">
      <c r="C608" s="168"/>
      <c r="D608" s="168"/>
      <c r="E608" s="168"/>
      <c r="F608" s="168"/>
      <c r="G608" s="168"/>
      <c r="H608" s="168"/>
      <c r="I608" s="168"/>
      <c r="J608" s="168"/>
      <c r="K608" s="168"/>
      <c r="L608" s="168"/>
      <c r="M608" s="168"/>
      <c r="N608" s="168"/>
      <c r="O608" s="168"/>
    </row>
    <row r="609" spans="3:15" ht="14.45" customHeight="1">
      <c r="C609" s="168"/>
      <c r="D609" s="168"/>
      <c r="E609" s="168"/>
      <c r="F609" s="168"/>
      <c r="G609" s="168"/>
      <c r="H609" s="168"/>
      <c r="I609" s="168"/>
      <c r="J609" s="168"/>
      <c r="K609" s="168"/>
      <c r="L609" s="168"/>
      <c r="M609" s="168"/>
      <c r="N609" s="168"/>
      <c r="O609" s="168"/>
    </row>
    <row r="610" spans="3:15" ht="42.6" customHeight="1">
      <c r="C610" s="168"/>
      <c r="D610" s="168"/>
      <c r="E610" s="168"/>
      <c r="F610" s="168"/>
      <c r="G610" s="168"/>
      <c r="H610" s="168"/>
      <c r="I610" s="168"/>
      <c r="J610" s="168"/>
      <c r="K610" s="168"/>
      <c r="L610" s="168"/>
      <c r="M610" s="168"/>
      <c r="N610" s="168"/>
      <c r="O610" s="168"/>
    </row>
    <row r="611" spans="3:15" ht="14.45" customHeight="1">
      <c r="C611" s="168"/>
      <c r="D611" s="168"/>
      <c r="E611" s="168"/>
      <c r="F611" s="168"/>
      <c r="G611" s="168"/>
      <c r="H611" s="168"/>
      <c r="I611" s="168"/>
      <c r="J611" s="168"/>
      <c r="K611" s="168"/>
      <c r="L611" s="168"/>
      <c r="M611" s="168"/>
      <c r="N611" s="168"/>
      <c r="O611" s="168"/>
    </row>
    <row r="612" spans="3:15" ht="14.45" customHeight="1">
      <c r="C612" s="168"/>
      <c r="D612" s="168"/>
      <c r="E612" s="168"/>
      <c r="F612" s="168"/>
      <c r="G612" s="168"/>
      <c r="H612" s="168"/>
      <c r="I612" s="168"/>
      <c r="J612" s="168"/>
      <c r="K612" s="168"/>
      <c r="L612" s="168"/>
      <c r="M612" s="168"/>
      <c r="N612" s="168"/>
      <c r="O612" s="168"/>
    </row>
    <row r="613" spans="3:15" ht="14.45" customHeight="1">
      <c r="C613" s="168"/>
      <c r="D613" s="168"/>
      <c r="E613" s="168"/>
      <c r="F613" s="168"/>
      <c r="G613" s="168"/>
      <c r="H613" s="168"/>
      <c r="I613" s="168"/>
      <c r="J613" s="168"/>
      <c r="K613" s="168"/>
      <c r="L613" s="168"/>
      <c r="M613" s="168"/>
      <c r="N613" s="168"/>
      <c r="O613" s="168"/>
    </row>
    <row r="614" spans="3:15" ht="14.45" customHeight="1">
      <c r="C614" s="168"/>
      <c r="D614" s="168"/>
      <c r="E614" s="168"/>
      <c r="F614" s="168"/>
      <c r="G614" s="168"/>
      <c r="H614" s="168"/>
      <c r="I614" s="168"/>
      <c r="J614" s="168"/>
      <c r="K614" s="168"/>
      <c r="L614" s="168"/>
      <c r="M614" s="168"/>
      <c r="N614" s="168"/>
      <c r="O614" s="168"/>
    </row>
    <row r="615" spans="3:15" ht="14.45" customHeight="1">
      <c r="C615" s="168"/>
      <c r="D615" s="168"/>
      <c r="E615" s="168"/>
      <c r="F615" s="168"/>
      <c r="G615" s="168"/>
      <c r="H615" s="168"/>
      <c r="I615" s="168"/>
      <c r="J615" s="168"/>
      <c r="K615" s="168"/>
      <c r="L615" s="168"/>
      <c r="M615" s="168"/>
      <c r="N615" s="168"/>
      <c r="O615" s="168"/>
    </row>
    <row r="616" spans="3:15" ht="14.45" customHeight="1">
      <c r="C616" s="168"/>
      <c r="D616" s="168"/>
      <c r="E616" s="168"/>
      <c r="F616" s="168"/>
      <c r="G616" s="168"/>
      <c r="H616" s="168"/>
      <c r="I616" s="168"/>
      <c r="J616" s="168"/>
      <c r="K616" s="168"/>
      <c r="L616" s="168"/>
      <c r="M616" s="168"/>
      <c r="N616" s="168"/>
      <c r="O616" s="168"/>
    </row>
    <row r="617" spans="3:15" ht="14.45" customHeight="1">
      <c r="C617" s="168"/>
      <c r="D617" s="168"/>
      <c r="E617" s="168"/>
      <c r="F617" s="168"/>
      <c r="G617" s="168"/>
      <c r="H617" s="168"/>
      <c r="I617" s="168"/>
      <c r="J617" s="168"/>
      <c r="K617" s="168"/>
      <c r="L617" s="168"/>
      <c r="M617" s="168"/>
      <c r="N617" s="168"/>
      <c r="O617" s="168"/>
    </row>
    <row r="618" spans="3:15" ht="18.600000000000001" customHeight="1">
      <c r="C618" s="168"/>
      <c r="D618" s="168"/>
      <c r="E618" s="168"/>
      <c r="F618" s="168"/>
      <c r="G618" s="168"/>
      <c r="H618" s="168"/>
      <c r="I618" s="168"/>
      <c r="J618" s="168"/>
      <c r="K618" s="168"/>
      <c r="L618" s="168"/>
      <c r="M618" s="168"/>
      <c r="N618" s="168"/>
      <c r="O618" s="168"/>
    </row>
    <row r="619" spans="3:15" ht="14.45" customHeight="1">
      <c r="C619" s="168"/>
      <c r="D619" s="168"/>
      <c r="E619" s="168"/>
      <c r="F619" s="168"/>
      <c r="G619" s="168"/>
      <c r="H619" s="168"/>
      <c r="I619" s="168"/>
      <c r="J619" s="168"/>
      <c r="K619" s="168"/>
      <c r="L619" s="168"/>
      <c r="M619" s="168"/>
      <c r="N619" s="168"/>
      <c r="O619" s="168"/>
    </row>
    <row r="620" spans="3:15" ht="14.45" customHeight="1">
      <c r="C620" s="168"/>
      <c r="D620" s="168"/>
      <c r="E620" s="168"/>
      <c r="F620" s="168"/>
      <c r="G620" s="168"/>
      <c r="H620" s="168"/>
      <c r="I620" s="168"/>
      <c r="J620" s="168"/>
      <c r="K620" s="168"/>
      <c r="L620" s="168"/>
      <c r="M620" s="168"/>
      <c r="N620" s="168"/>
      <c r="O620" s="168"/>
    </row>
    <row r="621" spans="3:15" ht="14.45" customHeight="1">
      <c r="C621" s="168"/>
      <c r="D621" s="168"/>
      <c r="E621" s="168"/>
      <c r="F621" s="168"/>
      <c r="G621" s="168"/>
      <c r="H621" s="168"/>
      <c r="I621" s="168"/>
      <c r="J621" s="168"/>
      <c r="K621" s="168"/>
      <c r="L621" s="168"/>
      <c r="M621" s="168"/>
      <c r="N621" s="168"/>
      <c r="O621" s="168"/>
    </row>
    <row r="622" spans="3:15" ht="14.45" customHeight="1">
      <c r="C622" s="168"/>
      <c r="D622" s="168"/>
      <c r="E622" s="168"/>
      <c r="F622" s="168"/>
      <c r="G622" s="168"/>
      <c r="H622" s="168"/>
      <c r="I622" s="168"/>
      <c r="J622" s="168"/>
      <c r="K622" s="168"/>
      <c r="L622" s="168"/>
      <c r="M622" s="168"/>
      <c r="N622" s="168"/>
      <c r="O622" s="168"/>
    </row>
    <row r="623" spans="3:15" ht="14.45" customHeight="1">
      <c r="C623" s="168"/>
      <c r="D623" s="168"/>
      <c r="E623" s="168"/>
      <c r="F623" s="168"/>
      <c r="G623" s="168"/>
      <c r="H623" s="168"/>
      <c r="I623" s="168"/>
      <c r="J623" s="168"/>
      <c r="K623" s="168"/>
      <c r="L623" s="168"/>
      <c r="M623" s="168"/>
      <c r="N623" s="168"/>
      <c r="O623" s="168"/>
    </row>
    <row r="624" spans="3:15" ht="60.6" customHeight="1">
      <c r="C624" s="168"/>
      <c r="D624" s="168"/>
      <c r="E624" s="168"/>
      <c r="F624" s="168"/>
      <c r="G624" s="168"/>
      <c r="H624" s="168"/>
      <c r="I624" s="168"/>
      <c r="J624" s="168"/>
      <c r="K624" s="168"/>
      <c r="L624" s="168"/>
      <c r="M624" s="168"/>
      <c r="N624" s="168"/>
      <c r="O624" s="168"/>
    </row>
    <row r="625" spans="3:15" ht="14.45" customHeight="1">
      <c r="C625" s="168"/>
      <c r="D625" s="168"/>
      <c r="E625" s="168"/>
      <c r="F625" s="168"/>
      <c r="G625" s="168"/>
      <c r="H625" s="168"/>
      <c r="I625" s="168"/>
      <c r="J625" s="168"/>
      <c r="K625" s="168"/>
      <c r="L625" s="168"/>
      <c r="M625" s="168"/>
      <c r="N625" s="168"/>
      <c r="O625" s="168"/>
    </row>
    <row r="626" spans="3:15" ht="14.45" customHeight="1">
      <c r="C626" s="168"/>
      <c r="D626" s="168"/>
      <c r="E626" s="168"/>
      <c r="F626" s="168"/>
      <c r="G626" s="168"/>
      <c r="H626" s="168"/>
      <c r="I626" s="168"/>
      <c r="J626" s="168"/>
      <c r="K626" s="168"/>
      <c r="L626" s="168"/>
      <c r="M626" s="168"/>
      <c r="N626" s="168"/>
      <c r="O626" s="168"/>
    </row>
    <row r="627" spans="3:15" ht="14.45" customHeight="1">
      <c r="C627" s="168"/>
      <c r="D627" s="168"/>
      <c r="E627" s="168"/>
      <c r="F627" s="168"/>
      <c r="G627" s="168"/>
      <c r="H627" s="168"/>
      <c r="I627" s="168"/>
      <c r="J627" s="168"/>
      <c r="K627" s="168"/>
      <c r="L627" s="168"/>
      <c r="M627" s="168"/>
      <c r="N627" s="168"/>
      <c r="O627" s="168"/>
    </row>
    <row r="628" spans="3:15" ht="14.45" customHeight="1">
      <c r="C628" s="168"/>
      <c r="D628" s="168"/>
      <c r="E628" s="168"/>
      <c r="F628" s="168"/>
      <c r="G628" s="168"/>
      <c r="H628" s="168"/>
      <c r="I628" s="168"/>
      <c r="J628" s="168"/>
      <c r="K628" s="168"/>
      <c r="L628" s="168"/>
      <c r="M628" s="168"/>
      <c r="N628" s="168"/>
      <c r="O628" s="168"/>
    </row>
    <row r="629" spans="3:15" ht="14.45" customHeight="1">
      <c r="C629" s="168"/>
      <c r="D629" s="168"/>
      <c r="E629" s="168"/>
      <c r="F629" s="168"/>
      <c r="G629" s="168"/>
      <c r="H629" s="168"/>
      <c r="I629" s="168"/>
      <c r="J629" s="168"/>
      <c r="K629" s="168"/>
      <c r="L629" s="168"/>
      <c r="M629" s="168"/>
      <c r="N629" s="168"/>
      <c r="O629" s="168"/>
    </row>
    <row r="630" spans="3:15" ht="14.45" customHeight="1">
      <c r="C630" s="168"/>
      <c r="D630" s="168"/>
      <c r="E630" s="168"/>
      <c r="F630" s="168"/>
      <c r="G630" s="168"/>
      <c r="H630" s="168"/>
      <c r="I630" s="168"/>
      <c r="J630" s="168"/>
      <c r="K630" s="168"/>
      <c r="L630" s="168"/>
      <c r="M630" s="168"/>
      <c r="N630" s="168"/>
      <c r="O630" s="168"/>
    </row>
    <row r="631" spans="3:15" ht="41.1" customHeight="1">
      <c r="C631" s="168"/>
      <c r="D631" s="168"/>
      <c r="E631" s="168"/>
      <c r="F631" s="168"/>
      <c r="G631" s="168"/>
      <c r="H631" s="168"/>
      <c r="I631" s="168"/>
      <c r="J631" s="168"/>
      <c r="K631" s="168"/>
      <c r="L631" s="168"/>
      <c r="M631" s="168"/>
      <c r="N631" s="168"/>
      <c r="O631" s="168"/>
    </row>
    <row r="632" spans="3:15" ht="14.45" customHeight="1">
      <c r="C632" s="168"/>
      <c r="D632" s="168"/>
      <c r="E632" s="168"/>
      <c r="F632" s="168"/>
      <c r="G632" s="168"/>
      <c r="H632" s="168"/>
      <c r="I632" s="168"/>
      <c r="J632" s="168"/>
      <c r="K632" s="168"/>
      <c r="L632" s="168"/>
      <c r="M632" s="168"/>
      <c r="N632" s="168"/>
      <c r="O632" s="168"/>
    </row>
    <row r="633" spans="3:15" ht="14.45" customHeight="1">
      <c r="C633" s="168"/>
      <c r="D633" s="168"/>
      <c r="E633" s="168"/>
      <c r="F633" s="168"/>
      <c r="G633" s="168"/>
      <c r="H633" s="168"/>
      <c r="I633" s="168"/>
      <c r="J633" s="168"/>
      <c r="K633" s="168"/>
      <c r="L633" s="168"/>
      <c r="M633" s="168"/>
      <c r="N633" s="168"/>
      <c r="O633" s="168"/>
    </row>
    <row r="634" spans="3:15" ht="14.45" customHeight="1">
      <c r="C634" s="168"/>
      <c r="D634" s="168"/>
      <c r="E634" s="168"/>
      <c r="F634" s="168"/>
      <c r="G634" s="168"/>
      <c r="H634" s="168"/>
      <c r="I634" s="168"/>
      <c r="J634" s="168"/>
      <c r="K634" s="168"/>
      <c r="L634" s="168"/>
      <c r="M634" s="168"/>
      <c r="N634" s="168"/>
      <c r="O634" s="168"/>
    </row>
    <row r="635" spans="3:15" ht="14.45" customHeight="1">
      <c r="C635" s="168"/>
      <c r="D635" s="168"/>
      <c r="E635" s="168"/>
      <c r="F635" s="168"/>
      <c r="G635" s="168"/>
      <c r="H635" s="168"/>
      <c r="I635" s="168"/>
      <c r="J635" s="168"/>
      <c r="K635" s="168"/>
      <c r="L635" s="168"/>
      <c r="M635" s="168"/>
      <c r="N635" s="168"/>
      <c r="O635" s="168"/>
    </row>
    <row r="636" spans="3:15" ht="14.45" customHeight="1">
      <c r="C636" s="168"/>
      <c r="D636" s="168"/>
      <c r="E636" s="168"/>
      <c r="F636" s="168"/>
      <c r="G636" s="168"/>
      <c r="H636" s="168"/>
      <c r="I636" s="168"/>
      <c r="J636" s="168"/>
      <c r="K636" s="168"/>
      <c r="L636" s="168"/>
      <c r="M636" s="168"/>
      <c r="N636" s="168"/>
      <c r="O636" s="168"/>
    </row>
    <row r="637" spans="3:15" ht="42.95" customHeight="1">
      <c r="C637" s="168"/>
      <c r="D637" s="168"/>
      <c r="E637" s="168"/>
      <c r="F637" s="168"/>
      <c r="G637" s="168"/>
      <c r="H637" s="168"/>
      <c r="I637" s="168"/>
      <c r="J637" s="168"/>
      <c r="K637" s="168"/>
      <c r="L637" s="168"/>
      <c r="M637" s="168"/>
      <c r="N637" s="168"/>
      <c r="O637" s="168"/>
    </row>
    <row r="638" spans="3:15" ht="14.45" customHeight="1">
      <c r="C638" s="168"/>
      <c r="D638" s="168"/>
      <c r="E638" s="168"/>
      <c r="F638" s="168"/>
      <c r="G638" s="168"/>
      <c r="H638" s="168"/>
      <c r="I638" s="168"/>
      <c r="J638" s="168"/>
      <c r="K638" s="168"/>
      <c r="L638" s="168"/>
      <c r="M638" s="168"/>
      <c r="N638" s="168"/>
      <c r="O638" s="168"/>
    </row>
    <row r="639" spans="3:15" ht="14.45" customHeight="1">
      <c r="C639" s="168"/>
      <c r="D639" s="168"/>
      <c r="E639" s="168"/>
      <c r="F639" s="168"/>
      <c r="G639" s="168"/>
      <c r="H639" s="168"/>
      <c r="I639" s="168"/>
      <c r="J639" s="168"/>
      <c r="K639" s="168"/>
      <c r="L639" s="168"/>
      <c r="M639" s="168"/>
      <c r="N639" s="168"/>
      <c r="O639" s="168"/>
    </row>
    <row r="640" spans="3:15" ht="14.45" customHeight="1">
      <c r="C640" s="168"/>
      <c r="D640" s="168"/>
      <c r="E640" s="168"/>
      <c r="F640" s="168"/>
      <c r="G640" s="168"/>
      <c r="H640" s="168"/>
      <c r="I640" s="168"/>
      <c r="J640" s="168"/>
      <c r="K640" s="168"/>
      <c r="L640" s="168"/>
      <c r="M640" s="168"/>
      <c r="N640" s="168"/>
      <c r="O640" s="168"/>
    </row>
    <row r="641" spans="3:15" ht="14.45" customHeight="1">
      <c r="C641" s="168"/>
      <c r="D641" s="168"/>
      <c r="E641" s="168"/>
      <c r="F641" s="168"/>
      <c r="G641" s="168"/>
      <c r="H641" s="168"/>
      <c r="I641" s="168"/>
      <c r="J641" s="168"/>
      <c r="K641" s="168"/>
      <c r="L641" s="168"/>
      <c r="M641" s="168"/>
      <c r="N641" s="168"/>
      <c r="O641" s="168"/>
    </row>
    <row r="642" spans="3:15" ht="14.45" customHeight="1">
      <c r="C642" s="168"/>
      <c r="D642" s="168"/>
      <c r="E642" s="168"/>
      <c r="F642" s="168"/>
      <c r="G642" s="168"/>
      <c r="H642" s="168"/>
      <c r="I642" s="168"/>
      <c r="J642" s="168"/>
      <c r="K642" s="168"/>
      <c r="L642" s="168"/>
      <c r="M642" s="168"/>
      <c r="N642" s="168"/>
      <c r="O642" s="168"/>
    </row>
    <row r="643" spans="3:15" ht="14.45" customHeight="1">
      <c r="C643" s="168"/>
      <c r="D643" s="168"/>
      <c r="E643" s="168"/>
      <c r="F643" s="168"/>
      <c r="G643" s="168"/>
      <c r="H643" s="168"/>
      <c r="I643" s="168"/>
      <c r="J643" s="168"/>
      <c r="K643" s="168"/>
      <c r="L643" s="168"/>
      <c r="M643" s="168"/>
      <c r="N643" s="168"/>
      <c r="O643" s="168"/>
    </row>
    <row r="644" spans="3:15" ht="27" customHeight="1">
      <c r="C644" s="168"/>
      <c r="D644" s="168"/>
      <c r="E644" s="168"/>
      <c r="F644" s="168"/>
      <c r="G644" s="168"/>
      <c r="H644" s="168"/>
      <c r="I644" s="168"/>
      <c r="J644" s="168"/>
      <c r="K644" s="168"/>
      <c r="L644" s="168"/>
      <c r="M644" s="168"/>
      <c r="N644" s="168"/>
      <c r="O644" s="168"/>
    </row>
    <row r="645" spans="3:15" ht="14.45" customHeight="1">
      <c r="C645" s="168"/>
      <c r="D645" s="168"/>
      <c r="E645" s="168"/>
      <c r="F645" s="168"/>
      <c r="G645" s="168"/>
      <c r="H645" s="168"/>
      <c r="I645" s="168"/>
      <c r="J645" s="168"/>
      <c r="K645" s="168"/>
      <c r="L645" s="168"/>
      <c r="M645" s="168"/>
      <c r="N645" s="168"/>
      <c r="O645" s="168"/>
    </row>
    <row r="646" spans="3:15" ht="14.45" customHeight="1">
      <c r="C646" s="168"/>
      <c r="D646" s="168"/>
      <c r="E646" s="168"/>
      <c r="F646" s="168"/>
      <c r="G646" s="168"/>
      <c r="H646" s="168"/>
      <c r="I646" s="168"/>
      <c r="J646" s="168"/>
      <c r="K646" s="168"/>
      <c r="L646" s="168"/>
      <c r="M646" s="168"/>
      <c r="N646" s="168"/>
      <c r="O646" s="168"/>
    </row>
    <row r="647" spans="3:15" ht="14.45" customHeight="1">
      <c r="C647" s="168"/>
      <c r="D647" s="168"/>
      <c r="E647" s="168"/>
      <c r="F647" s="168"/>
      <c r="G647" s="168"/>
      <c r="H647" s="168"/>
      <c r="I647" s="168"/>
      <c r="J647" s="168"/>
      <c r="K647" s="168"/>
      <c r="L647" s="168"/>
      <c r="M647" s="168"/>
      <c r="N647" s="168"/>
      <c r="O647" s="168"/>
    </row>
    <row r="648" spans="3:15" ht="14.45" customHeight="1">
      <c r="C648" s="168"/>
      <c r="D648" s="168"/>
      <c r="E648" s="168"/>
      <c r="F648" s="168"/>
      <c r="G648" s="168"/>
      <c r="H648" s="168"/>
      <c r="I648" s="168"/>
      <c r="J648" s="168"/>
      <c r="K648" s="168"/>
      <c r="L648" s="168"/>
      <c r="M648" s="168"/>
      <c r="N648" s="168"/>
      <c r="O648" s="168"/>
    </row>
    <row r="649" spans="3:15" ht="39.6" customHeight="1">
      <c r="C649" s="168"/>
      <c r="D649" s="168"/>
      <c r="E649" s="168"/>
      <c r="F649" s="168"/>
      <c r="G649" s="168"/>
      <c r="H649" s="168"/>
      <c r="I649" s="168"/>
      <c r="J649" s="168"/>
      <c r="K649" s="168"/>
      <c r="L649" s="168"/>
      <c r="M649" s="168"/>
      <c r="N649" s="168"/>
      <c r="O649" s="168"/>
    </row>
    <row r="650" spans="3:15" ht="14.45" customHeight="1">
      <c r="C650" s="168"/>
      <c r="D650" s="168"/>
      <c r="E650" s="168"/>
      <c r="F650" s="168"/>
      <c r="G650" s="168"/>
      <c r="H650" s="168"/>
      <c r="I650" s="168"/>
      <c r="J650" s="168"/>
      <c r="K650" s="168"/>
      <c r="L650" s="168"/>
      <c r="M650" s="168"/>
      <c r="N650" s="168"/>
      <c r="O650" s="168"/>
    </row>
    <row r="651" spans="3:15" ht="14.45" customHeight="1">
      <c r="C651" s="168"/>
      <c r="D651" s="168"/>
      <c r="E651" s="168"/>
      <c r="F651" s="168"/>
      <c r="G651" s="168"/>
      <c r="H651" s="168"/>
      <c r="I651" s="168"/>
      <c r="J651" s="168"/>
      <c r="K651" s="168"/>
      <c r="L651" s="168"/>
      <c r="M651" s="168"/>
      <c r="N651" s="168"/>
      <c r="O651" s="168"/>
    </row>
    <row r="652" spans="3:15" ht="14.45" customHeight="1">
      <c r="C652" s="168"/>
      <c r="D652" s="168"/>
      <c r="E652" s="168"/>
      <c r="F652" s="168"/>
      <c r="G652" s="168"/>
      <c r="H652" s="168"/>
      <c r="I652" s="168"/>
      <c r="J652" s="168"/>
      <c r="K652" s="168"/>
      <c r="L652" s="168"/>
      <c r="M652" s="168"/>
      <c r="N652" s="168"/>
      <c r="O652" s="168"/>
    </row>
    <row r="653" spans="3:15" ht="14.45" customHeight="1">
      <c r="C653" s="168"/>
      <c r="D653" s="168"/>
      <c r="E653" s="168"/>
      <c r="F653" s="168"/>
      <c r="G653" s="168"/>
      <c r="H653" s="168"/>
      <c r="I653" s="168"/>
      <c r="J653" s="168"/>
      <c r="K653" s="168"/>
      <c r="L653" s="168"/>
      <c r="M653" s="168"/>
      <c r="N653" s="168"/>
      <c r="O653" s="168"/>
    </row>
    <row r="654" spans="3:15" ht="14.45" customHeight="1">
      <c r="C654" s="168"/>
      <c r="D654" s="168"/>
      <c r="E654" s="168"/>
      <c r="F654" s="168"/>
      <c r="G654" s="168"/>
      <c r="H654" s="168"/>
      <c r="I654" s="168"/>
      <c r="J654" s="168"/>
      <c r="K654" s="168"/>
      <c r="L654" s="168"/>
      <c r="M654" s="168"/>
      <c r="N654" s="168"/>
      <c r="O654" s="168"/>
    </row>
    <row r="655" spans="3:15" ht="14.45" customHeight="1">
      <c r="C655" s="168"/>
      <c r="D655" s="168"/>
      <c r="E655" s="168"/>
      <c r="F655" s="168"/>
      <c r="G655" s="168"/>
      <c r="H655" s="168"/>
      <c r="I655" s="168"/>
      <c r="J655" s="168"/>
      <c r="K655" s="168"/>
      <c r="L655" s="168"/>
      <c r="M655" s="168"/>
      <c r="N655" s="168"/>
      <c r="O655" s="168"/>
    </row>
    <row r="656" spans="3:15" ht="14.45" customHeight="1">
      <c r="C656" s="168"/>
      <c r="D656" s="168"/>
      <c r="E656" s="168"/>
      <c r="F656" s="168"/>
      <c r="G656" s="168"/>
      <c r="H656" s="168"/>
      <c r="I656" s="168"/>
      <c r="J656" s="168"/>
      <c r="K656" s="168"/>
      <c r="L656" s="168"/>
      <c r="M656" s="168"/>
      <c r="N656" s="168"/>
      <c r="O656" s="168"/>
    </row>
    <row r="657" spans="3:15" ht="14.45" customHeight="1">
      <c r="C657" s="168"/>
      <c r="D657" s="168"/>
      <c r="E657" s="168"/>
      <c r="F657" s="168"/>
      <c r="G657" s="168"/>
      <c r="H657" s="168"/>
      <c r="I657" s="168"/>
      <c r="J657" s="168"/>
      <c r="K657" s="168"/>
      <c r="L657" s="168"/>
      <c r="M657" s="168"/>
      <c r="N657" s="168"/>
      <c r="O657" s="168"/>
    </row>
    <row r="658" spans="3:15" ht="14.45" customHeight="1">
      <c r="C658" s="168"/>
      <c r="D658" s="168"/>
      <c r="E658" s="168"/>
      <c r="F658" s="168"/>
      <c r="G658" s="168"/>
      <c r="H658" s="168"/>
      <c r="I658" s="168"/>
      <c r="J658" s="168"/>
      <c r="K658" s="168"/>
      <c r="L658" s="168"/>
      <c r="M658" s="168"/>
      <c r="N658" s="168"/>
      <c r="O658" s="168"/>
    </row>
    <row r="659" spans="3:15" ht="14.45" customHeight="1">
      <c r="C659" s="168"/>
      <c r="D659" s="168"/>
      <c r="E659" s="168"/>
      <c r="F659" s="168"/>
      <c r="G659" s="168"/>
      <c r="H659" s="168"/>
      <c r="I659" s="168"/>
      <c r="J659" s="168"/>
      <c r="K659" s="168"/>
      <c r="L659" s="168"/>
      <c r="M659" s="168"/>
      <c r="N659" s="168"/>
      <c r="O659" s="168"/>
    </row>
    <row r="660" spans="3:15" ht="14.45" customHeight="1">
      <c r="C660" s="168"/>
      <c r="D660" s="168"/>
      <c r="E660" s="168"/>
      <c r="F660" s="168"/>
      <c r="G660" s="168"/>
      <c r="H660" s="168"/>
      <c r="I660" s="168"/>
      <c r="J660" s="168"/>
      <c r="K660" s="168"/>
      <c r="L660" s="168"/>
      <c r="M660" s="168"/>
      <c r="N660" s="168"/>
      <c r="O660" s="168"/>
    </row>
    <row r="661" spans="3:15" ht="14.45" customHeight="1">
      <c r="C661" s="168"/>
      <c r="D661" s="168"/>
      <c r="E661" s="168"/>
      <c r="F661" s="168"/>
      <c r="G661" s="168"/>
      <c r="H661" s="168"/>
      <c r="I661" s="168"/>
      <c r="J661" s="168"/>
      <c r="K661" s="168"/>
      <c r="L661" s="168"/>
      <c r="M661" s="168"/>
      <c r="N661" s="168"/>
      <c r="O661" s="168"/>
    </row>
    <row r="662" spans="3:15" ht="14.45" customHeight="1">
      <c r="C662" s="168"/>
      <c r="D662" s="168"/>
      <c r="E662" s="168"/>
      <c r="F662" s="168"/>
      <c r="G662" s="168"/>
      <c r="H662" s="168"/>
      <c r="I662" s="168"/>
      <c r="J662" s="168"/>
      <c r="K662" s="168"/>
      <c r="L662" s="168"/>
      <c r="M662" s="168"/>
      <c r="N662" s="168"/>
      <c r="O662" s="168"/>
    </row>
    <row r="663" spans="3:15" ht="29.45" customHeight="1">
      <c r="C663" s="168"/>
      <c r="D663" s="168"/>
      <c r="E663" s="168"/>
      <c r="F663" s="168"/>
      <c r="G663" s="168"/>
      <c r="H663" s="168"/>
      <c r="I663" s="168"/>
      <c r="J663" s="168"/>
      <c r="K663" s="168"/>
      <c r="L663" s="168"/>
      <c r="M663" s="168"/>
      <c r="N663" s="168"/>
      <c r="O663" s="168"/>
    </row>
    <row r="664" spans="3:15" ht="26.45" customHeight="1">
      <c r="C664" s="168"/>
      <c r="D664" s="168"/>
      <c r="E664" s="168"/>
      <c r="F664" s="168"/>
      <c r="G664" s="168"/>
      <c r="H664" s="168"/>
      <c r="I664" s="168"/>
      <c r="J664" s="168"/>
      <c r="K664" s="168"/>
      <c r="L664" s="168"/>
      <c r="M664" s="168"/>
      <c r="N664" s="168"/>
      <c r="O664" s="168"/>
    </row>
    <row r="665" spans="3:15" ht="14.45" customHeight="1">
      <c r="C665" s="168"/>
      <c r="D665" s="168"/>
      <c r="E665" s="168"/>
      <c r="F665" s="168"/>
      <c r="G665" s="168"/>
      <c r="H665" s="168"/>
      <c r="I665" s="168"/>
      <c r="J665" s="168"/>
      <c r="K665" s="168"/>
      <c r="L665" s="168"/>
      <c r="M665" s="168"/>
      <c r="N665" s="168"/>
      <c r="O665" s="168"/>
    </row>
    <row r="666" spans="3:15" ht="18.95" customHeight="1">
      <c r="C666" s="168"/>
      <c r="D666" s="168"/>
      <c r="E666" s="168"/>
      <c r="F666" s="168"/>
      <c r="G666" s="168"/>
      <c r="H666" s="168"/>
      <c r="I666" s="168"/>
      <c r="J666" s="168"/>
      <c r="K666" s="168"/>
      <c r="L666" s="168"/>
      <c r="M666" s="168"/>
      <c r="N666" s="168"/>
      <c r="O666" s="168"/>
    </row>
    <row r="667" spans="3:15" ht="14.45" customHeight="1">
      <c r="C667" s="168"/>
      <c r="D667" s="168"/>
      <c r="E667" s="168"/>
      <c r="F667" s="168"/>
      <c r="G667" s="168"/>
      <c r="H667" s="168"/>
      <c r="I667" s="168"/>
      <c r="J667" s="168"/>
      <c r="K667" s="168"/>
      <c r="L667" s="168"/>
      <c r="M667" s="168"/>
      <c r="N667" s="168"/>
      <c r="O667" s="168"/>
    </row>
    <row r="668" spans="3:15" ht="14.45" customHeight="1">
      <c r="C668" s="168"/>
      <c r="D668" s="168"/>
      <c r="E668" s="168"/>
      <c r="F668" s="168"/>
      <c r="G668" s="168"/>
      <c r="H668" s="168"/>
      <c r="I668" s="168"/>
      <c r="J668" s="168"/>
      <c r="K668" s="168"/>
      <c r="L668" s="168"/>
      <c r="M668" s="168"/>
      <c r="N668" s="168"/>
      <c r="O668" s="168"/>
    </row>
    <row r="669" spans="3:15" ht="12.6" customHeight="1">
      <c r="C669" s="168"/>
      <c r="D669" s="168"/>
      <c r="E669" s="168"/>
      <c r="F669" s="168"/>
      <c r="G669" s="168"/>
      <c r="H669" s="168"/>
      <c r="I669" s="168"/>
      <c r="J669" s="168"/>
      <c r="K669" s="168"/>
      <c r="L669" s="168"/>
      <c r="M669" s="168"/>
      <c r="N669" s="168"/>
      <c r="O669" s="168"/>
    </row>
    <row r="670" spans="3:15" ht="14.45" customHeight="1">
      <c r="C670" s="168"/>
      <c r="D670" s="168"/>
      <c r="E670" s="168"/>
      <c r="F670" s="168"/>
      <c r="G670" s="168"/>
      <c r="H670" s="168"/>
      <c r="I670" s="168"/>
      <c r="J670" s="168"/>
      <c r="K670" s="168"/>
      <c r="L670" s="168"/>
      <c r="M670" s="168"/>
      <c r="N670" s="168"/>
      <c r="O670" s="168"/>
    </row>
    <row r="671" spans="3:15" ht="14.45" customHeight="1">
      <c r="C671" s="168"/>
      <c r="D671" s="168"/>
      <c r="E671" s="168"/>
      <c r="F671" s="168"/>
      <c r="G671" s="168"/>
      <c r="H671" s="168"/>
      <c r="I671" s="168"/>
      <c r="J671" s="168"/>
      <c r="K671" s="168"/>
      <c r="L671" s="168"/>
      <c r="M671" s="168"/>
      <c r="N671" s="168"/>
      <c r="O671" s="168"/>
    </row>
    <row r="673" ht="14.45" customHeight="1"/>
    <row r="676" ht="87.95" customHeight="1"/>
    <row r="681" ht="84.6" customHeight="1"/>
    <row r="682" ht="18.600000000000001" customHeight="1"/>
    <row r="683" ht="18.95" customHeight="1"/>
    <row r="684" ht="18.600000000000001" customHeight="1"/>
    <row r="685" ht="18.600000000000001" customHeight="1"/>
    <row r="686" ht="18.600000000000001" customHeight="1"/>
    <row r="688" ht="18.600000000000001" customHeight="1"/>
    <row r="689" ht="18.600000000000001" customHeight="1"/>
    <row r="691" ht="18.600000000000001" customHeight="1"/>
    <row r="692" ht="18.600000000000001" customHeight="1"/>
    <row r="693" ht="21" customHeight="1"/>
    <row r="694" ht="15.95" customHeight="1"/>
    <row r="695" ht="18.600000000000001" customHeight="1"/>
    <row r="697" ht="18.600000000000001" customHeight="1"/>
    <row r="701" ht="15.95" customHeight="1"/>
    <row r="702" ht="18.600000000000001" customHeight="1"/>
    <row r="704" ht="18.600000000000001" customHeight="1"/>
    <row r="705" ht="18.600000000000001" customHeight="1"/>
    <row r="706" ht="18.600000000000001" customHeight="1"/>
    <row r="707" ht="18.600000000000001" customHeight="1"/>
    <row r="708" ht="14.45" customHeight="1"/>
    <row r="712" ht="14.45" customHeight="1"/>
    <row r="713" ht="14.45" customHeight="1"/>
    <row r="714" ht="14.45" customHeight="1"/>
  </sheetData>
  <mergeCells count="23">
    <mergeCell ref="C42:F42"/>
    <mergeCell ref="K46:M46"/>
    <mergeCell ref="C47:F47"/>
    <mergeCell ref="C31:F31"/>
    <mergeCell ref="C37:F37"/>
    <mergeCell ref="C41:F41"/>
    <mergeCell ref="C46:F46"/>
    <mergeCell ref="C48:F48"/>
    <mergeCell ref="C7:G7"/>
    <mergeCell ref="C11:F11"/>
    <mergeCell ref="C12:F12"/>
    <mergeCell ref="C16:F16"/>
    <mergeCell ref="C22:F22"/>
    <mergeCell ref="C26:F26"/>
    <mergeCell ref="C15:F15"/>
    <mergeCell ref="C21:F21"/>
    <mergeCell ref="C25:F25"/>
    <mergeCell ref="C18:F18"/>
    <mergeCell ref="C30:G30"/>
    <mergeCell ref="C36:G36"/>
    <mergeCell ref="G46:J46"/>
    <mergeCell ref="C32:F32"/>
    <mergeCell ref="C38:F38"/>
  </mergeCells>
  <hyperlinks>
    <hyperlink ref="A4" location="'ÍNDICE REMISSIVO'!A1" display="Índice" xr:uid="{00000000-0004-0000-2E00-000000000000}"/>
    <hyperlink ref="L1" location="GRI!A1" display="GRI" xr:uid="{00000000-0004-0000-2E00-000001000000}"/>
    <hyperlink ref="M1" location="SASB!A1" display="SASB" xr:uid="{00000000-0004-0000-2E00-000002000000}"/>
    <hyperlink ref="K1" location="SOCIAL!A1" display="Social " xr:uid="{00000000-0004-0000-2E00-000003000000}"/>
    <hyperlink ref="F1" location="ÍNDICE!A1" display="Índice" xr:uid="{00000000-0004-0000-2E00-000004000000}"/>
    <hyperlink ref="G1" location="'TEMAS MATERIAIS'!A1" display="Temas materiais" xr:uid="{00000000-0004-0000-2E00-000005000000}"/>
    <hyperlink ref="H1" location="AMBIENTAL!A1" display="Ambiental" xr:uid="{00000000-0004-0000-2E00-000006000000}"/>
    <hyperlink ref="I1" location="ECONÔMICO!A1" display="Econômico " xr:uid="{00000000-0004-0000-2E00-000007000000}"/>
    <hyperlink ref="J1" location="GOVERNANÇA!A1" display="Governança " xr:uid="{00000000-0004-0000-2E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rgb="FF0070C0"/>
  </sheetPr>
  <dimension ref="A1:S723"/>
  <sheetViews>
    <sheetView showGridLines="0" topLeftCell="A12" zoomScale="80" zoomScaleNormal="80" workbookViewId="0">
      <selection activeCell="P18" sqref="P18"/>
    </sheetView>
  </sheetViews>
  <sheetFormatPr defaultRowHeight="14.45"/>
  <cols>
    <col min="1" max="1" width="2.85546875" customWidth="1"/>
    <col min="2" max="2" width="7.85546875" customWidth="1"/>
    <col min="5" max="5" width="2.28515625" customWidth="1"/>
    <col min="6" max="13" width="22.42578125" customWidth="1"/>
    <col min="14" max="14" width="22.5703125"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42"/>
    </row>
    <row r="2" spans="1:19" ht="18.600000000000001">
      <c r="A2" s="3"/>
      <c r="B2" s="3"/>
      <c r="C2" s="3"/>
      <c r="D2" s="3"/>
      <c r="E2" s="3"/>
      <c r="F2" s="15"/>
      <c r="G2" s="15"/>
      <c r="H2" s="15"/>
      <c r="I2" s="15"/>
      <c r="J2" s="15"/>
      <c r="K2" s="15"/>
      <c r="L2" s="15"/>
      <c r="M2" s="15"/>
      <c r="N2" s="15"/>
    </row>
    <row r="3" spans="1:19" ht="28.5">
      <c r="A3" s="3"/>
      <c r="C3" s="530" t="s">
        <v>1494</v>
      </c>
      <c r="S3" s="21"/>
    </row>
    <row r="4" spans="1:19" ht="21">
      <c r="A4" s="5" t="s">
        <v>9</v>
      </c>
      <c r="B4" s="6">
        <v>3</v>
      </c>
      <c r="C4" s="4"/>
    </row>
    <row r="5" spans="1:19" ht="21">
      <c r="A5" s="5"/>
      <c r="B5" s="6"/>
      <c r="C5" s="520" t="s">
        <v>1495</v>
      </c>
      <c r="D5" s="10"/>
      <c r="E5" s="10"/>
      <c r="F5" s="10"/>
      <c r="G5" s="10"/>
      <c r="H5" s="10"/>
      <c r="I5" s="10"/>
      <c r="J5" s="10"/>
      <c r="K5" s="10"/>
      <c r="L5" s="10"/>
      <c r="M5" s="10"/>
      <c r="N5" s="10"/>
    </row>
    <row r="6" spans="1:19" ht="18.600000000000001">
      <c r="A6" s="5"/>
      <c r="B6" s="6"/>
      <c r="C6" s="121"/>
    </row>
    <row r="7" spans="1:19" ht="21" customHeight="1" thickBot="1">
      <c r="C7" s="645" t="s">
        <v>1496</v>
      </c>
      <c r="D7" s="645"/>
      <c r="E7" s="645"/>
      <c r="F7" s="645"/>
      <c r="G7" s="645"/>
      <c r="H7" s="76">
        <v>2019</v>
      </c>
      <c r="I7" s="76">
        <v>2020</v>
      </c>
      <c r="J7" s="76">
        <v>2021</v>
      </c>
      <c r="K7" s="76">
        <v>2022</v>
      </c>
      <c r="L7" s="76">
        <v>2023</v>
      </c>
      <c r="M7" s="321">
        <v>2024</v>
      </c>
      <c r="N7" s="321">
        <v>2025</v>
      </c>
    </row>
    <row r="8" spans="1:19" ht="18.600000000000001" customHeight="1">
      <c r="C8" s="827" t="s">
        <v>1011</v>
      </c>
      <c r="D8" s="827"/>
      <c r="E8" s="827"/>
      <c r="F8" s="827"/>
      <c r="G8" s="827"/>
      <c r="H8" s="83">
        <v>9750861.9399999995</v>
      </c>
      <c r="I8" s="83">
        <v>10021190.981915627</v>
      </c>
      <c r="J8" s="83">
        <v>9987076.401659904</v>
      </c>
      <c r="K8" s="83">
        <v>10104170.368125604</v>
      </c>
      <c r="L8" s="83">
        <v>9312444.8695000727</v>
      </c>
      <c r="M8" s="356">
        <v>9208346</v>
      </c>
      <c r="N8" s="356">
        <v>8826933</v>
      </c>
      <c r="O8" s="168"/>
    </row>
    <row r="9" spans="1:19">
      <c r="M9" s="272"/>
      <c r="N9" s="272"/>
    </row>
    <row r="10" spans="1:19" ht="18.600000000000001" customHeight="1" thickBot="1">
      <c r="C10" s="645" t="s">
        <v>1497</v>
      </c>
      <c r="D10" s="645"/>
      <c r="E10" s="645"/>
      <c r="F10" s="645"/>
      <c r="G10" s="645"/>
      <c r="H10" s="76">
        <v>2019</v>
      </c>
      <c r="I10" s="76">
        <v>2020</v>
      </c>
      <c r="J10" s="76">
        <v>2021</v>
      </c>
      <c r="K10" s="76">
        <v>2022</v>
      </c>
      <c r="L10" s="76">
        <v>2023</v>
      </c>
      <c r="M10" s="321">
        <v>2024</v>
      </c>
      <c r="N10" s="321">
        <v>2025</v>
      </c>
      <c r="O10" s="168"/>
    </row>
    <row r="11" spans="1:19" ht="18.600000000000001" customHeight="1">
      <c r="C11" s="827" t="s">
        <v>1013</v>
      </c>
      <c r="D11" s="827"/>
      <c r="E11" s="827"/>
      <c r="F11" s="827"/>
      <c r="G11" s="827"/>
      <c r="H11" s="83" t="s">
        <v>1014</v>
      </c>
      <c r="I11" s="83" t="s">
        <v>1014</v>
      </c>
      <c r="J11" s="83" t="s">
        <v>1014</v>
      </c>
      <c r="K11" s="83" t="s">
        <v>1014</v>
      </c>
      <c r="L11" s="83" t="s">
        <v>1014</v>
      </c>
      <c r="M11" s="356" t="s">
        <v>1014</v>
      </c>
      <c r="N11" s="356" t="s">
        <v>1014</v>
      </c>
      <c r="O11" s="168"/>
    </row>
    <row r="12" spans="1:19" ht="18.600000000000001" customHeight="1">
      <c r="M12" s="272"/>
      <c r="N12" s="272"/>
      <c r="O12" s="168"/>
    </row>
    <row r="13" spans="1:19" ht="18.600000000000001" customHeight="1" thickBot="1">
      <c r="C13" s="645" t="s">
        <v>1498</v>
      </c>
      <c r="D13" s="645"/>
      <c r="E13" s="645"/>
      <c r="F13" s="645"/>
      <c r="G13" s="645"/>
      <c r="H13" s="76">
        <v>2019</v>
      </c>
      <c r="I13" s="76">
        <v>2020</v>
      </c>
      <c r="J13" s="76">
        <v>2021</v>
      </c>
      <c r="K13" s="76">
        <v>2022</v>
      </c>
      <c r="L13" s="76">
        <v>2023</v>
      </c>
      <c r="M13" s="321">
        <v>2024</v>
      </c>
      <c r="N13" s="321">
        <v>2025</v>
      </c>
      <c r="O13" s="168"/>
    </row>
    <row r="14" spans="1:19" ht="18.600000000000001" customHeight="1">
      <c r="C14" s="827" t="s">
        <v>1016</v>
      </c>
      <c r="D14" s="827"/>
      <c r="E14" s="827"/>
      <c r="F14" s="827"/>
      <c r="G14" s="827"/>
      <c r="H14" s="83" t="s">
        <v>780</v>
      </c>
      <c r="I14" s="83" t="s">
        <v>780</v>
      </c>
      <c r="J14" s="83" t="s">
        <v>780</v>
      </c>
      <c r="K14" s="83">
        <v>972.39544499956764</v>
      </c>
      <c r="L14" s="83">
        <v>8040.0107338024582</v>
      </c>
      <c r="M14" s="356">
        <v>4857</v>
      </c>
      <c r="N14" s="356">
        <v>17335</v>
      </c>
      <c r="O14" s="168"/>
    </row>
    <row r="15" spans="1:19" ht="83.25" customHeight="1">
      <c r="C15" s="643" t="s">
        <v>1499</v>
      </c>
      <c r="D15" s="643"/>
      <c r="E15" s="643"/>
      <c r="F15" s="643"/>
      <c r="G15" s="643"/>
      <c r="H15" s="643"/>
      <c r="I15" s="643"/>
      <c r="J15" s="643"/>
      <c r="K15" s="643"/>
      <c r="L15" s="643"/>
      <c r="M15" s="643"/>
      <c r="N15" s="643"/>
      <c r="O15" s="168"/>
    </row>
    <row r="16" spans="1:19" ht="18.600000000000001" customHeight="1">
      <c r="N16" s="168"/>
      <c r="O16" s="168"/>
    </row>
    <row r="17" spans="3:15" ht="24.75" customHeight="1">
      <c r="C17" s="828" t="s">
        <v>1500</v>
      </c>
      <c r="D17" s="828"/>
      <c r="E17" s="828"/>
      <c r="F17" s="828"/>
      <c r="G17" s="828"/>
      <c r="H17" s="828"/>
      <c r="I17" s="828"/>
      <c r="J17" s="828"/>
      <c r="K17" s="828"/>
      <c r="L17" s="828"/>
      <c r="M17" s="828"/>
      <c r="N17" s="828"/>
      <c r="O17" s="168"/>
    </row>
    <row r="18" spans="3:15" ht="326.25" customHeight="1">
      <c r="C18" s="646" t="s">
        <v>1501</v>
      </c>
      <c r="D18" s="646"/>
      <c r="E18" s="646"/>
      <c r="F18" s="646"/>
      <c r="G18" s="646"/>
      <c r="H18" s="646"/>
      <c r="I18" s="646"/>
      <c r="J18" s="646"/>
      <c r="K18" s="646"/>
      <c r="L18" s="646"/>
      <c r="M18" s="646"/>
      <c r="N18" s="646"/>
      <c r="O18" s="168"/>
    </row>
    <row r="19" spans="3:15" ht="146.44999999999999" customHeight="1">
      <c r="C19" s="646"/>
      <c r="D19" s="646"/>
      <c r="E19" s="646"/>
      <c r="F19" s="646"/>
      <c r="G19" s="646"/>
      <c r="H19" s="646"/>
      <c r="I19" s="646"/>
      <c r="J19" s="646"/>
      <c r="K19" s="646"/>
      <c r="L19" s="646"/>
      <c r="M19" s="646"/>
      <c r="N19" s="646"/>
      <c r="O19" s="168"/>
    </row>
    <row r="20" spans="3:15" ht="18.600000000000001" customHeight="1"/>
    <row r="21" spans="3:15" ht="18.600000000000001" customHeight="1"/>
    <row r="22" spans="3:15" ht="18.600000000000001" customHeight="1"/>
    <row r="23" spans="3:15" ht="18.600000000000001" customHeight="1"/>
    <row r="24" spans="3:15" ht="18.600000000000001" customHeight="1"/>
    <row r="25" spans="3:15" ht="18.600000000000001" customHeight="1"/>
    <row r="26" spans="3:15" ht="18.600000000000001" customHeight="1"/>
    <row r="27" spans="3:15" ht="18.600000000000001" customHeight="1"/>
    <row r="28" spans="3:15" ht="18.600000000000001" customHeight="1"/>
    <row r="29" spans="3:15" ht="18.600000000000001" customHeight="1"/>
    <row r="30" spans="3:15" ht="18.600000000000001" customHeight="1"/>
    <row r="31" spans="3:15" ht="18.600000000000001" customHeight="1"/>
    <row r="32" spans="3:15"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73.5"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41.1" customHeight="1"/>
    <row r="416" ht="14.45"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38" ht="18.600000000000001" customHeight="1"/>
    <row r="439" ht="18.600000000000001" customHeight="1"/>
    <row r="440" ht="18.600000000000001" customHeight="1"/>
    <row r="441" ht="18.600000000000001" customHeight="1"/>
    <row r="442" ht="18.600000000000001" customHeight="1"/>
    <row r="443" ht="18.600000000000001" customHeight="1"/>
    <row r="444" ht="18.600000000000001" customHeight="1"/>
    <row r="445" ht="18.600000000000001" customHeight="1"/>
    <row r="446" ht="18.600000000000001" customHeight="1"/>
    <row r="447" ht="18.600000000000001" customHeight="1"/>
    <row r="448" ht="18.600000000000001" customHeight="1"/>
    <row r="449" ht="18.600000000000001" customHeight="1"/>
    <row r="450" ht="18.600000000000001" customHeight="1"/>
    <row r="451" ht="18.600000000000001" customHeight="1"/>
    <row r="452" ht="18.600000000000001" customHeight="1"/>
    <row r="453" ht="18.600000000000001" customHeight="1"/>
    <row r="454" ht="18.600000000000001" customHeight="1"/>
    <row r="455" ht="18.600000000000001" customHeight="1"/>
    <row r="456" ht="18.600000000000001" customHeight="1"/>
    <row r="457" ht="18.600000000000001" customHeight="1"/>
    <row r="458" ht="18.600000000000001" customHeight="1"/>
    <row r="459" ht="18.600000000000001" customHeight="1"/>
    <row r="460" ht="18.600000000000001" customHeight="1"/>
    <row r="461" ht="18.600000000000001" customHeight="1"/>
    <row r="462" ht="18.600000000000001" customHeight="1"/>
    <row r="463" ht="18.600000000000001" customHeight="1"/>
    <row r="464" ht="18.600000000000001" customHeight="1"/>
    <row r="465" ht="18.600000000000001" customHeight="1"/>
    <row r="466" ht="18.600000000000001" customHeight="1"/>
    <row r="467" ht="18.600000000000001" customHeight="1"/>
    <row r="468" ht="18.600000000000001" customHeight="1"/>
    <row r="469" ht="18.600000000000001" customHeight="1"/>
    <row r="470" ht="18.600000000000001" customHeight="1"/>
    <row r="471" ht="18.600000000000001" customHeight="1"/>
    <row r="472" ht="18.600000000000001" customHeight="1"/>
    <row r="473" ht="18.600000000000001" customHeight="1"/>
    <row r="474" ht="18.600000000000001" customHeight="1"/>
    <row r="475" ht="18.600000000000001" customHeight="1"/>
    <row r="476" ht="18.600000000000001" customHeight="1"/>
    <row r="477" ht="18.600000000000001" customHeight="1"/>
    <row r="478" ht="18.600000000000001" customHeight="1"/>
    <row r="479" ht="18.600000000000001" customHeight="1"/>
    <row r="480" ht="18.600000000000001" customHeight="1"/>
    <row r="481" ht="18.600000000000001" customHeight="1"/>
    <row r="482" ht="18.600000000000001" customHeight="1"/>
    <row r="483" ht="18.600000000000001" customHeight="1"/>
    <row r="484" ht="18.600000000000001" customHeight="1"/>
    <row r="485" ht="18.600000000000001" customHeight="1"/>
    <row r="486" ht="18.600000000000001" customHeight="1"/>
    <row r="487" ht="18.600000000000001" customHeight="1"/>
    <row r="488" ht="18.600000000000001" customHeight="1"/>
    <row r="489" ht="18.600000000000001" customHeight="1"/>
    <row r="490" ht="18.600000000000001" customHeight="1"/>
    <row r="491" ht="18.600000000000001" customHeight="1"/>
    <row r="492" ht="18.600000000000001" customHeight="1"/>
    <row r="493" ht="39"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4.45" customHeight="1"/>
    <row r="502" ht="14.45" customHeight="1"/>
    <row r="503" ht="14.45" customHeight="1"/>
    <row r="504" ht="14.45" customHeight="1"/>
    <row r="505" ht="18.600000000000001" customHeight="1"/>
    <row r="506" ht="18.600000000000001" customHeight="1"/>
    <row r="507" ht="39" customHeight="1"/>
    <row r="508" ht="18.600000000000001" customHeight="1"/>
    <row r="509" ht="87" customHeight="1"/>
    <row r="510" ht="18.600000000000001" customHeight="1"/>
    <row r="511" ht="41.45" customHeight="1"/>
    <row r="512" ht="27" customHeight="1"/>
    <row r="513" ht="14.45" customHeight="1"/>
    <row r="514" ht="14.45" customHeight="1"/>
    <row r="515" ht="14.45" customHeight="1"/>
    <row r="516" ht="54.95" customHeight="1"/>
    <row r="517" ht="14.45" customHeight="1"/>
    <row r="518" ht="14.45" customHeight="1"/>
    <row r="519" ht="14.45" customHeight="1"/>
    <row r="520" ht="14.45" customHeight="1"/>
    <row r="521" ht="14.45" customHeight="1"/>
    <row r="522" ht="14.45" customHeight="1"/>
    <row r="523" ht="14.45" customHeight="1"/>
    <row r="524" ht="14.45" customHeight="1"/>
    <row r="525" ht="14.45" customHeight="1"/>
    <row r="526" ht="14.45" customHeight="1"/>
    <row r="527" ht="14.45" customHeight="1"/>
    <row r="528" ht="14.45" customHeight="1"/>
    <row r="529" ht="14.45" customHeight="1"/>
    <row r="530" ht="14.45" customHeight="1"/>
    <row r="531" ht="14.45" customHeight="1"/>
    <row r="532" ht="18.600000000000001" customHeight="1"/>
    <row r="533" ht="37.5" customHeight="1"/>
    <row r="534" ht="18.600000000000001" customHeight="1"/>
    <row r="535" ht="18.600000000000001" customHeight="1"/>
    <row r="536" ht="18.600000000000001" customHeight="1"/>
    <row r="537" ht="51.6" customHeight="1"/>
    <row r="538" ht="18.600000000000001" customHeight="1"/>
    <row r="539" ht="18.600000000000001" customHeight="1"/>
    <row r="540" ht="18.600000000000001" customHeight="1"/>
    <row r="541" ht="81" customHeight="1"/>
    <row r="542" ht="18.600000000000001" customHeight="1"/>
    <row r="543" ht="18.600000000000001" customHeight="1"/>
    <row r="544" ht="18.600000000000001" customHeight="1"/>
    <row r="545" ht="78" customHeight="1"/>
    <row r="546" ht="18.600000000000001" customHeight="1"/>
    <row r="547" ht="18.600000000000001" customHeight="1"/>
    <row r="548" ht="18.600000000000001" customHeight="1"/>
    <row r="549" ht="38.1" customHeight="1"/>
    <row r="550" ht="113.45" customHeight="1"/>
    <row r="551" ht="18.600000000000001" customHeight="1"/>
    <row r="552" ht="18.600000000000001" customHeight="1"/>
    <row r="553" ht="18.600000000000001" customHeight="1"/>
    <row r="554" ht="18.600000000000001" customHeight="1"/>
    <row r="555" ht="73.5" customHeight="1"/>
    <row r="556" ht="18.600000000000001" customHeight="1"/>
    <row r="557" ht="18.600000000000001" customHeight="1"/>
    <row r="558" ht="18.600000000000001" customHeight="1"/>
    <row r="559" ht="18.600000000000001" customHeight="1"/>
    <row r="560" ht="18.600000000000001" customHeight="1"/>
    <row r="561" ht="18.600000000000001" customHeight="1"/>
    <row r="562" ht="18.600000000000001" customHeight="1"/>
    <row r="563" ht="18.600000000000001" customHeight="1"/>
    <row r="564" ht="18.600000000000001" customHeight="1"/>
    <row r="565" ht="18.600000000000001" customHeight="1"/>
    <row r="566" ht="18.600000000000001" customHeight="1"/>
    <row r="567" ht="18.600000000000001" customHeight="1"/>
    <row r="568" ht="18.600000000000001" customHeight="1"/>
    <row r="569" ht="18.600000000000001" customHeight="1"/>
    <row r="570" ht="18.600000000000001" customHeight="1"/>
    <row r="571" ht="18.600000000000001" customHeight="1"/>
    <row r="572" ht="18.600000000000001" customHeight="1"/>
    <row r="573" ht="18.600000000000001" customHeight="1"/>
    <row r="574" ht="18.600000000000001" customHeight="1"/>
    <row r="575" ht="18.600000000000001" customHeight="1"/>
    <row r="576" ht="18.600000000000001" customHeight="1"/>
    <row r="577" ht="18.600000000000001" customHeight="1"/>
    <row r="578" ht="18.600000000000001" customHeight="1"/>
    <row r="579" ht="18.600000000000001" customHeight="1"/>
    <row r="580" ht="18.600000000000001" customHeight="1"/>
    <row r="581" ht="18.600000000000001" customHeight="1"/>
    <row r="582" ht="18.600000000000001" customHeight="1"/>
    <row r="583" ht="18.600000000000001" customHeight="1"/>
    <row r="584" ht="18.600000000000001" customHeight="1"/>
    <row r="585" ht="18.600000000000001" customHeight="1"/>
    <row r="586" ht="18.600000000000001" customHeight="1"/>
    <row r="587" ht="18.600000000000001" customHeight="1"/>
    <row r="588" ht="18.600000000000001" customHeight="1"/>
    <row r="589" ht="14.45" customHeight="1"/>
    <row r="590" ht="14.45" customHeight="1"/>
    <row r="591" ht="18.600000000000001" customHeight="1"/>
    <row r="592" ht="18.600000000000001" customHeight="1"/>
    <row r="593" ht="18.600000000000001" customHeight="1"/>
    <row r="594" ht="18.600000000000001" customHeight="1"/>
    <row r="595" ht="14.45" customHeight="1"/>
    <row r="596" ht="18.600000000000001" customHeight="1"/>
    <row r="597" ht="14.45" customHeight="1"/>
    <row r="598" ht="14.45" customHeight="1"/>
    <row r="599" ht="14.45" customHeight="1"/>
    <row r="600" ht="18.600000000000001" customHeight="1"/>
    <row r="601" ht="14.45" customHeight="1"/>
    <row r="602" ht="18.95" customHeight="1"/>
    <row r="603" ht="282" customHeight="1"/>
    <row r="604" ht="14.45" customHeight="1"/>
    <row r="605" ht="18.600000000000001" customHeight="1"/>
    <row r="606" ht="18.600000000000001" customHeight="1"/>
    <row r="607" ht="18.600000000000001" customHeight="1"/>
    <row r="608" ht="18.600000000000001" customHeight="1"/>
    <row r="609" ht="36" customHeight="1"/>
    <row r="610" ht="14.45" customHeight="1"/>
    <row r="611" ht="14.45" customHeight="1"/>
    <row r="612" ht="14.45" customHeight="1"/>
    <row r="613" ht="14.45" customHeight="1"/>
    <row r="614" ht="18.600000000000001" customHeight="1"/>
    <row r="615" ht="63.95" customHeight="1"/>
    <row r="616" ht="18.600000000000001" customHeight="1"/>
    <row r="617" ht="18.600000000000001" customHeight="1"/>
    <row r="618" ht="14.45" customHeight="1"/>
    <row r="619" ht="42.6" customHeight="1"/>
    <row r="620" ht="14.45" customHeight="1"/>
    <row r="621" ht="14.45" customHeight="1"/>
    <row r="622" ht="14.45" customHeight="1"/>
    <row r="623" ht="14.45" customHeight="1"/>
    <row r="624" ht="14.45" customHeight="1"/>
    <row r="625" ht="14.45" customHeight="1"/>
    <row r="626" ht="14.45" customHeight="1"/>
    <row r="627" ht="18.600000000000001" customHeight="1"/>
    <row r="628" ht="14.45" customHeight="1"/>
    <row r="629" ht="14.45" customHeight="1"/>
    <row r="630" ht="14.45" customHeight="1"/>
    <row r="631" ht="14.45" customHeight="1"/>
    <row r="632" ht="14.45" customHeight="1"/>
    <row r="633" ht="60.6" customHeight="1"/>
    <row r="634" ht="14.45" customHeight="1"/>
    <row r="635" ht="14.45" customHeight="1"/>
    <row r="636" ht="14.45" customHeight="1"/>
    <row r="637" ht="14.45" customHeight="1"/>
    <row r="638" ht="14.45" customHeight="1"/>
    <row r="639" ht="14.45" customHeight="1"/>
    <row r="640" ht="41.1" customHeight="1"/>
    <row r="641" ht="14.45" customHeight="1"/>
    <row r="642" ht="14.45" customHeight="1"/>
    <row r="643" ht="14.45" customHeight="1"/>
    <row r="644" ht="14.45" customHeight="1"/>
    <row r="645" ht="14.45" customHeight="1"/>
    <row r="646" ht="42.95" customHeight="1"/>
    <row r="647" ht="14.45" customHeight="1"/>
    <row r="648" ht="14.45" customHeight="1"/>
    <row r="649" ht="14.45" customHeight="1"/>
    <row r="650" ht="14.45" customHeight="1"/>
    <row r="651" ht="14.45" customHeight="1"/>
    <row r="652" ht="14.45" customHeight="1"/>
    <row r="653" ht="27" customHeight="1"/>
    <row r="654" ht="14.45" customHeight="1"/>
    <row r="655" ht="14.45" customHeight="1"/>
    <row r="656" ht="14.45" customHeight="1"/>
    <row r="657" ht="14.45" customHeight="1"/>
    <row r="658" ht="39.6" customHeight="1"/>
    <row r="659" ht="14.45" customHeight="1"/>
    <row r="660" ht="14.45" customHeight="1"/>
    <row r="661" ht="14.45" customHeight="1"/>
    <row r="662" ht="14.45" customHeight="1"/>
    <row r="663" ht="14.45" customHeight="1"/>
    <row r="664" ht="14.45" customHeight="1"/>
    <row r="665" ht="14.45" customHeight="1"/>
    <row r="666" ht="14.45" customHeight="1"/>
    <row r="667" ht="14.45" customHeight="1"/>
    <row r="668" ht="14.45" customHeight="1"/>
    <row r="669" ht="14.45" customHeight="1"/>
    <row r="670" ht="14.45" customHeight="1"/>
    <row r="671" ht="14.45" customHeight="1"/>
    <row r="672" ht="29.45" customHeight="1"/>
    <row r="673" ht="26.45" customHeight="1"/>
    <row r="674" ht="14.45" customHeight="1"/>
    <row r="675" ht="18.95" customHeight="1"/>
    <row r="676" ht="14.45" customHeight="1"/>
    <row r="677" ht="14.45" customHeight="1"/>
    <row r="678" ht="12.6" customHeight="1"/>
    <row r="679" ht="14.45" customHeight="1"/>
    <row r="680" ht="14.45" customHeight="1"/>
    <row r="682" ht="14.45" customHeight="1"/>
    <row r="685" ht="87.95" customHeight="1"/>
    <row r="690" ht="84.6" customHeight="1"/>
    <row r="691" ht="18.600000000000001" customHeight="1"/>
    <row r="692" ht="18.95" customHeight="1"/>
    <row r="693" ht="18.600000000000001" customHeight="1"/>
    <row r="694" ht="18.600000000000001" customHeight="1"/>
    <row r="695" ht="18.600000000000001" customHeight="1"/>
    <row r="697" ht="18.600000000000001" customHeight="1"/>
    <row r="698" ht="18.600000000000001" customHeight="1"/>
    <row r="700" ht="18.600000000000001" customHeight="1"/>
    <row r="701" ht="18.600000000000001" customHeight="1"/>
    <row r="702" ht="21" customHeight="1"/>
    <row r="703" ht="15.95" customHeight="1"/>
    <row r="704" ht="18.600000000000001" customHeight="1"/>
    <row r="706" ht="18.600000000000001" customHeight="1"/>
    <row r="710" ht="15.95" customHeight="1"/>
    <row r="711" ht="18.600000000000001" customHeight="1"/>
    <row r="713" ht="18.600000000000001" customHeight="1"/>
    <row r="714" ht="18.600000000000001" customHeight="1"/>
    <row r="715" ht="18.600000000000001" customHeight="1"/>
    <row r="716" ht="18.600000000000001" customHeight="1"/>
    <row r="717" ht="14.45" customHeight="1"/>
    <row r="721" ht="14.45" customHeight="1"/>
    <row r="722" ht="14.45" customHeight="1"/>
    <row r="723" ht="14.45" customHeight="1"/>
  </sheetData>
  <mergeCells count="9">
    <mergeCell ref="C14:G14"/>
    <mergeCell ref="C17:N17"/>
    <mergeCell ref="C15:N15"/>
    <mergeCell ref="C18:N19"/>
    <mergeCell ref="C7:G7"/>
    <mergeCell ref="C8:G8"/>
    <mergeCell ref="C10:G10"/>
    <mergeCell ref="C11:G11"/>
    <mergeCell ref="C13:G13"/>
  </mergeCells>
  <hyperlinks>
    <hyperlink ref="A4" location="'ÍNDICE REMISSIVO'!A1" display="Índice" xr:uid="{00000000-0004-0000-2F00-000000000000}"/>
    <hyperlink ref="L1" location="GRI!A1" display="GRI" xr:uid="{00000000-0004-0000-2F00-000001000000}"/>
    <hyperlink ref="M1" location="SASB!A1" display="SASB" xr:uid="{00000000-0004-0000-2F00-000002000000}"/>
    <hyperlink ref="K1" location="SOCIAL!A1" display="Social " xr:uid="{00000000-0004-0000-2F00-000003000000}"/>
    <hyperlink ref="F1" location="ÍNDICE!A1" display="Índice" xr:uid="{00000000-0004-0000-2F00-000004000000}"/>
    <hyperlink ref="G1" location="'TEMAS MATERIAIS'!A1" display="Temas materiais" xr:uid="{00000000-0004-0000-2F00-000005000000}"/>
    <hyperlink ref="H1" location="AMBIENTAL!A1" display="Ambiental" xr:uid="{00000000-0004-0000-2F00-000006000000}"/>
    <hyperlink ref="I1" location="ECONÔMICO!A1" display="Econômico " xr:uid="{00000000-0004-0000-2F00-000007000000}"/>
    <hyperlink ref="J1" location="GOVERNANÇA!A1" display="Governança " xr:uid="{00000000-0004-0000-2F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rgb="FF0070C0"/>
  </sheetPr>
  <dimension ref="A1:S715"/>
  <sheetViews>
    <sheetView showGridLines="0" topLeftCell="A13" zoomScale="80" zoomScaleNormal="80" workbookViewId="0">
      <selection activeCell="C15" sqref="C15"/>
    </sheetView>
  </sheetViews>
  <sheetFormatPr defaultRowHeight="14.45"/>
  <cols>
    <col min="1" max="1" width="2.85546875" customWidth="1"/>
    <col min="2" max="2" width="7.85546875" customWidth="1"/>
    <col min="5" max="5" width="2.28515625" customWidth="1"/>
    <col min="6" max="6" width="22.42578125" customWidth="1"/>
    <col min="7" max="7" width="29.140625" customWidth="1"/>
    <col min="8" max="13" width="22.42578125" customWidth="1"/>
    <col min="14" max="14" width="16.7109375"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590"/>
    </row>
    <row r="2" spans="1:19" ht="18.600000000000001">
      <c r="A2" s="3"/>
      <c r="B2" s="3"/>
      <c r="C2" s="3"/>
      <c r="D2" s="3"/>
      <c r="E2" s="3"/>
      <c r="F2" s="15"/>
      <c r="G2" s="15"/>
      <c r="H2" s="15"/>
      <c r="I2" s="15"/>
      <c r="J2" s="15"/>
      <c r="K2" s="15"/>
      <c r="L2" s="15"/>
      <c r="M2" s="15"/>
    </row>
    <row r="3" spans="1:19" ht="28.5">
      <c r="A3" s="3"/>
      <c r="C3" s="530" t="s">
        <v>1502</v>
      </c>
      <c r="S3" s="21"/>
    </row>
    <row r="4" spans="1:19" ht="21">
      <c r="A4" s="5" t="s">
        <v>9</v>
      </c>
      <c r="B4" s="6">
        <v>3</v>
      </c>
      <c r="C4" s="4"/>
    </row>
    <row r="5" spans="1:19" ht="26.25" customHeight="1">
      <c r="A5" s="5"/>
      <c r="B5" s="6"/>
      <c r="C5" s="811" t="s">
        <v>1503</v>
      </c>
      <c r="D5" s="811"/>
      <c r="E5" s="811"/>
      <c r="F5" s="811"/>
      <c r="G5" s="811"/>
      <c r="H5" s="811"/>
      <c r="I5" s="811"/>
      <c r="J5" s="811"/>
      <c r="K5" s="811"/>
      <c r="L5" s="811"/>
      <c r="M5" s="811"/>
      <c r="N5" s="811"/>
    </row>
    <row r="6" spans="1:19" ht="17.25" customHeight="1">
      <c r="A6" s="5"/>
      <c r="B6" s="6"/>
      <c r="C6" s="4"/>
    </row>
    <row r="7" spans="1:19" ht="39" customHeight="1">
      <c r="A7" s="5"/>
      <c r="B7" s="6"/>
      <c r="C7" s="678" t="s">
        <v>1504</v>
      </c>
      <c r="D7" s="678"/>
      <c r="E7" s="678"/>
      <c r="F7" s="678"/>
      <c r="G7" s="678"/>
      <c r="H7" s="584">
        <v>2019</v>
      </c>
      <c r="I7" s="584">
        <v>2020</v>
      </c>
      <c r="J7" s="584">
        <v>2021</v>
      </c>
      <c r="K7" s="584">
        <v>2022</v>
      </c>
      <c r="L7" s="584">
        <v>2023</v>
      </c>
      <c r="M7" s="584">
        <v>2024</v>
      </c>
      <c r="N7" s="584">
        <v>2025</v>
      </c>
    </row>
    <row r="8" spans="1:19" ht="18.600000000000001">
      <c r="A8" s="5"/>
      <c r="B8" s="6"/>
      <c r="C8" s="501" t="s">
        <v>1108</v>
      </c>
      <c r="D8" s="41"/>
      <c r="E8" s="41"/>
      <c r="F8" s="41"/>
      <c r="G8" s="41"/>
      <c r="H8" s="491">
        <v>11529000</v>
      </c>
      <c r="I8" s="491">
        <v>11907688</v>
      </c>
      <c r="J8" s="491">
        <v>11072899</v>
      </c>
      <c r="K8" s="495">
        <v>9542710.2460923828</v>
      </c>
      <c r="L8" s="495">
        <v>8030863</v>
      </c>
      <c r="M8" s="172">
        <v>9040751</v>
      </c>
      <c r="N8" s="172">
        <v>8214029</v>
      </c>
    </row>
    <row r="9" spans="1:19" ht="18.600000000000001" customHeight="1">
      <c r="C9" s="501" t="s">
        <v>1109</v>
      </c>
      <c r="D9" s="41"/>
      <c r="E9" s="41"/>
      <c r="F9" s="41"/>
      <c r="G9" s="41"/>
      <c r="H9" s="491">
        <v>3982000</v>
      </c>
      <c r="I9" s="491">
        <v>5989385</v>
      </c>
      <c r="J9" s="491">
        <v>6375240</v>
      </c>
      <c r="K9" s="495">
        <v>5264642.9079687297</v>
      </c>
      <c r="L9" s="495">
        <v>4097389</v>
      </c>
      <c r="M9" s="95">
        <v>2914695</v>
      </c>
      <c r="N9" s="172">
        <v>3860848</v>
      </c>
      <c r="O9" s="168"/>
    </row>
    <row r="10" spans="1:19" ht="18.600000000000001" customHeight="1">
      <c r="C10" s="501" t="s">
        <v>1110</v>
      </c>
      <c r="D10" s="41"/>
      <c r="E10" s="41"/>
      <c r="F10" s="41"/>
      <c r="G10" s="41"/>
      <c r="H10" s="491" t="s">
        <v>780</v>
      </c>
      <c r="I10" s="491" t="s">
        <v>780</v>
      </c>
      <c r="J10" s="491" t="s">
        <v>780</v>
      </c>
      <c r="K10" s="495" t="s">
        <v>780</v>
      </c>
      <c r="L10" s="495">
        <v>2.3032048557635493E-2</v>
      </c>
      <c r="M10" s="172">
        <v>0</v>
      </c>
      <c r="N10" s="172" t="s">
        <v>780</v>
      </c>
      <c r="O10" s="168"/>
    </row>
    <row r="11" spans="1:19" ht="18.600000000000001" customHeight="1">
      <c r="C11" s="501" t="s">
        <v>1111</v>
      </c>
      <c r="D11" s="41"/>
      <c r="E11" s="41"/>
      <c r="F11" s="41"/>
      <c r="G11" s="41"/>
      <c r="H11" s="491">
        <v>8753000</v>
      </c>
      <c r="I11" s="491">
        <v>7523488</v>
      </c>
      <c r="J11" s="491">
        <v>6969565</v>
      </c>
      <c r="K11" s="495">
        <v>7008219.9880656172</v>
      </c>
      <c r="L11" s="495">
        <v>6215154</v>
      </c>
      <c r="M11" s="95">
        <v>7198283</v>
      </c>
      <c r="N11" s="172">
        <v>6560744</v>
      </c>
      <c r="O11" s="168"/>
    </row>
    <row r="12" spans="1:19" ht="18.600000000000001" customHeight="1">
      <c r="C12" s="501" t="s">
        <v>1112</v>
      </c>
      <c r="D12" s="41"/>
      <c r="E12" s="41"/>
      <c r="F12" s="41"/>
      <c r="G12" s="41"/>
      <c r="H12" s="491">
        <v>551000</v>
      </c>
      <c r="I12" s="491">
        <v>526363</v>
      </c>
      <c r="J12" s="491">
        <v>459000</v>
      </c>
      <c r="K12" s="495">
        <v>424979</v>
      </c>
      <c r="L12" s="495">
        <v>467944</v>
      </c>
      <c r="M12" s="95">
        <v>571393</v>
      </c>
      <c r="N12" s="172">
        <v>522403</v>
      </c>
      <c r="O12" s="168"/>
    </row>
    <row r="13" spans="1:19" ht="18.600000000000001" customHeight="1">
      <c r="C13" s="501" t="s">
        <v>1113</v>
      </c>
      <c r="D13" s="41"/>
      <c r="E13" s="41"/>
      <c r="F13" s="41"/>
      <c r="G13" s="41"/>
      <c r="H13" s="491">
        <v>932000</v>
      </c>
      <c r="I13" s="491">
        <v>976161</v>
      </c>
      <c r="J13" s="491">
        <v>1504376</v>
      </c>
      <c r="K13" s="495">
        <v>865962.15768527449</v>
      </c>
      <c r="L13" s="495">
        <v>719405</v>
      </c>
      <c r="M13" s="95">
        <v>832361</v>
      </c>
      <c r="N13" s="172">
        <v>837110</v>
      </c>
      <c r="O13" s="168"/>
    </row>
    <row r="14" spans="1:19" ht="18.600000000000001" customHeight="1">
      <c r="C14" s="829" t="s">
        <v>1114</v>
      </c>
      <c r="D14" s="829"/>
      <c r="E14" s="829"/>
      <c r="F14" s="829"/>
      <c r="G14" s="829"/>
      <c r="H14" s="495">
        <v>6622000</v>
      </c>
      <c r="I14" s="495">
        <v>4810112</v>
      </c>
      <c r="J14" s="495">
        <v>6149789</v>
      </c>
      <c r="K14" s="495">
        <v>6350894.471677064</v>
      </c>
      <c r="L14" s="495">
        <v>6138119</v>
      </c>
      <c r="M14" s="95">
        <v>2485508</v>
      </c>
      <c r="N14" s="172">
        <v>2025681</v>
      </c>
      <c r="O14" s="168"/>
    </row>
    <row r="15" spans="1:19" ht="261" customHeight="1">
      <c r="C15" s="646" t="s">
        <v>1505</v>
      </c>
      <c r="D15" s="646"/>
      <c r="E15" s="646"/>
      <c r="F15" s="646"/>
      <c r="G15" s="646"/>
      <c r="H15" s="646"/>
      <c r="I15" s="646"/>
      <c r="J15" s="646"/>
      <c r="K15" s="646"/>
      <c r="L15" s="646"/>
      <c r="M15" s="646"/>
      <c r="N15" s="646"/>
      <c r="O15" s="168"/>
    </row>
    <row r="16" spans="1:19" ht="18.600000000000001" customHeight="1">
      <c r="A16" s="5"/>
      <c r="B16" s="6"/>
      <c r="C16" s="678" t="s">
        <v>1506</v>
      </c>
      <c r="D16" s="678"/>
      <c r="E16" s="678"/>
      <c r="F16" s="678"/>
      <c r="G16" s="678"/>
      <c r="H16" s="584"/>
      <c r="I16" s="584"/>
      <c r="J16" s="584"/>
      <c r="K16" s="584"/>
      <c r="L16" s="584"/>
      <c r="M16" s="584"/>
      <c r="N16" s="584"/>
    </row>
    <row r="17" spans="1:15" ht="18.600000000000001" customHeight="1">
      <c r="C17" s="643" t="s">
        <v>1117</v>
      </c>
      <c r="D17" s="643"/>
      <c r="E17" s="643"/>
      <c r="F17" s="643"/>
      <c r="G17" s="643"/>
      <c r="H17" s="643"/>
      <c r="I17" s="643"/>
      <c r="J17" s="643"/>
      <c r="K17" s="643"/>
      <c r="L17" s="643"/>
      <c r="M17" s="643"/>
      <c r="N17" s="168"/>
      <c r="O17" s="168"/>
    </row>
    <row r="18" spans="1:15" ht="18.600000000000001" customHeight="1">
      <c r="N18" s="168"/>
      <c r="O18" s="168"/>
    </row>
    <row r="19" spans="1:15" ht="18.600000000000001" customHeight="1">
      <c r="A19" s="5"/>
      <c r="B19" s="6"/>
      <c r="C19" s="678" t="s">
        <v>1507</v>
      </c>
      <c r="D19" s="678"/>
      <c r="E19" s="678"/>
      <c r="F19" s="678"/>
      <c r="G19" s="678"/>
      <c r="H19" s="678"/>
      <c r="I19" s="678"/>
      <c r="J19" s="678"/>
      <c r="K19" s="678"/>
      <c r="L19" s="678"/>
      <c r="M19" s="678"/>
      <c r="N19" s="678"/>
    </row>
    <row r="20" spans="1:15" ht="41.25" customHeight="1">
      <c r="C20" s="643" t="s">
        <v>1119</v>
      </c>
      <c r="D20" s="643"/>
      <c r="E20" s="643"/>
      <c r="F20" s="643"/>
      <c r="G20" s="643"/>
      <c r="H20" s="643"/>
      <c r="I20" s="643"/>
      <c r="J20" s="643"/>
      <c r="K20" s="643"/>
      <c r="L20" s="643"/>
      <c r="M20" s="643"/>
      <c r="N20" s="168"/>
      <c r="O20" s="168"/>
    </row>
    <row r="21" spans="1:15" ht="18.600000000000001" customHeight="1">
      <c r="N21" s="168"/>
      <c r="O21" s="168"/>
    </row>
    <row r="22" spans="1:15" ht="18.600000000000001" customHeight="1">
      <c r="N22" s="168"/>
      <c r="O22" s="168"/>
    </row>
    <row r="23" spans="1:15" ht="18.600000000000001" customHeight="1">
      <c r="N23" s="168"/>
      <c r="O23" s="168"/>
    </row>
    <row r="24" spans="1:15" ht="18.600000000000001" customHeight="1">
      <c r="N24" s="168"/>
      <c r="O24" s="168"/>
    </row>
    <row r="25" spans="1:15" ht="18.600000000000001" customHeight="1">
      <c r="N25" s="168"/>
      <c r="O25" s="168"/>
    </row>
    <row r="26" spans="1:15" ht="18.600000000000001" customHeight="1">
      <c r="N26" s="168"/>
      <c r="O26" s="168"/>
    </row>
    <row r="27" spans="1:15" ht="18.600000000000001" customHeight="1">
      <c r="N27" s="168"/>
      <c r="O27" s="168"/>
    </row>
    <row r="28" spans="1:15" ht="18.600000000000001" customHeight="1"/>
    <row r="29" spans="1:15" ht="18.600000000000001" customHeight="1"/>
    <row r="30" spans="1:15" ht="18.600000000000001" customHeight="1"/>
    <row r="31" spans="1:15" ht="18.600000000000001" customHeight="1"/>
    <row r="32" spans="1:15"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73.5"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41.1" customHeight="1"/>
    <row r="408" ht="14.45"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38" ht="18.600000000000001" customHeight="1"/>
    <row r="439" ht="18.600000000000001" customHeight="1"/>
    <row r="440" ht="18.600000000000001" customHeight="1"/>
    <row r="441" ht="18.600000000000001" customHeight="1"/>
    <row r="442" ht="18.600000000000001" customHeight="1"/>
    <row r="443" ht="18.600000000000001" customHeight="1"/>
    <row r="444" ht="18.600000000000001" customHeight="1"/>
    <row r="445" ht="18.600000000000001" customHeight="1"/>
    <row r="446" ht="18.600000000000001" customHeight="1"/>
    <row r="447" ht="18.600000000000001" customHeight="1"/>
    <row r="448" ht="18.600000000000001" customHeight="1"/>
    <row r="449" ht="18.600000000000001" customHeight="1"/>
    <row r="450" ht="18.600000000000001" customHeight="1"/>
    <row r="451" ht="18.600000000000001" customHeight="1"/>
    <row r="452" ht="18.600000000000001" customHeight="1"/>
    <row r="453" ht="18.600000000000001" customHeight="1"/>
    <row r="454" ht="18.600000000000001" customHeight="1"/>
    <row r="455" ht="18.600000000000001" customHeight="1"/>
    <row r="456" ht="18.600000000000001" customHeight="1"/>
    <row r="457" ht="18.600000000000001" customHeight="1"/>
    <row r="458" ht="18.600000000000001" customHeight="1"/>
    <row r="459" ht="18.600000000000001" customHeight="1"/>
    <row r="460" ht="18.600000000000001" customHeight="1"/>
    <row r="461" ht="18.600000000000001" customHeight="1"/>
    <row r="462" ht="18.600000000000001" customHeight="1"/>
    <row r="463" ht="18.600000000000001" customHeight="1"/>
    <row r="464" ht="18.600000000000001" customHeight="1"/>
    <row r="465" ht="18.600000000000001" customHeight="1"/>
    <row r="466" ht="18.600000000000001" customHeight="1"/>
    <row r="467" ht="18.600000000000001" customHeight="1"/>
    <row r="468" ht="18.600000000000001" customHeight="1"/>
    <row r="469" ht="18.600000000000001" customHeight="1"/>
    <row r="470" ht="18.600000000000001" customHeight="1"/>
    <row r="471" ht="18.600000000000001" customHeight="1"/>
    <row r="472" ht="18.600000000000001" customHeight="1"/>
    <row r="473" ht="18.600000000000001" customHeight="1"/>
    <row r="474" ht="18.600000000000001" customHeight="1"/>
    <row r="475" ht="18.600000000000001" customHeight="1"/>
    <row r="476" ht="18.600000000000001" customHeight="1"/>
    <row r="477" ht="18.600000000000001" customHeight="1"/>
    <row r="478" ht="18.600000000000001" customHeight="1"/>
    <row r="479" ht="18.600000000000001" customHeight="1"/>
    <row r="480" ht="18.600000000000001" customHeight="1"/>
    <row r="481" ht="18.600000000000001" customHeight="1"/>
    <row r="482" ht="18.600000000000001" customHeight="1"/>
    <row r="483" ht="18.600000000000001" customHeight="1"/>
    <row r="484" ht="18.600000000000001" customHeight="1"/>
    <row r="485" ht="39" customHeight="1"/>
    <row r="486" ht="18.600000000000001" customHeight="1"/>
    <row r="487" ht="18.600000000000001" customHeight="1"/>
    <row r="488" ht="18.600000000000001" customHeight="1"/>
    <row r="489" ht="18.600000000000001" customHeight="1"/>
    <row r="490" ht="18.600000000000001" customHeight="1"/>
    <row r="491" ht="18.600000000000001" customHeight="1"/>
    <row r="492" ht="18.600000000000001" customHeight="1"/>
    <row r="493" ht="14.45" customHeight="1"/>
    <row r="494" ht="14.45" customHeight="1"/>
    <row r="495" ht="14.45" customHeight="1"/>
    <row r="496" ht="14.45" customHeight="1"/>
    <row r="497" ht="18.600000000000001" customHeight="1"/>
    <row r="498" ht="18.600000000000001" customHeight="1"/>
    <row r="499" ht="39" customHeight="1"/>
    <row r="500" ht="18.600000000000001" customHeight="1"/>
    <row r="501" ht="87" customHeight="1"/>
    <row r="502" ht="18.600000000000001" customHeight="1"/>
    <row r="503" ht="41.45" customHeight="1"/>
    <row r="504" ht="27" customHeight="1"/>
    <row r="505" ht="14.45" customHeight="1"/>
    <row r="506" ht="14.45" customHeight="1"/>
    <row r="507" ht="14.45" customHeight="1"/>
    <row r="508" ht="54.95" customHeight="1"/>
    <row r="509" ht="14.45" customHeight="1"/>
    <row r="510" ht="14.45" customHeight="1"/>
    <row r="511" ht="14.45" customHeight="1"/>
    <row r="512" ht="14.45" customHeight="1"/>
    <row r="513" ht="14.45" customHeight="1"/>
    <row r="514" ht="14.45" customHeight="1"/>
    <row r="515" ht="14.45" customHeight="1"/>
    <row r="516" ht="14.45" customHeight="1"/>
    <row r="517" ht="14.45" customHeight="1"/>
    <row r="518" ht="14.45" customHeight="1"/>
    <row r="519" ht="14.45" customHeight="1"/>
    <row r="520" ht="14.45" customHeight="1"/>
    <row r="521" ht="14.45" customHeight="1"/>
    <row r="522" ht="14.45" customHeight="1"/>
    <row r="523" ht="14.45" customHeight="1"/>
    <row r="524" ht="18.600000000000001" customHeight="1"/>
    <row r="525" ht="37.5" customHeight="1"/>
    <row r="526" ht="18.600000000000001" customHeight="1"/>
    <row r="527" ht="18.600000000000001" customHeight="1"/>
    <row r="528" ht="18.600000000000001" customHeight="1"/>
    <row r="529" ht="51.6" customHeight="1"/>
    <row r="530" ht="18.600000000000001" customHeight="1"/>
    <row r="531" ht="18.600000000000001" customHeight="1"/>
    <row r="532" ht="18.600000000000001" customHeight="1"/>
    <row r="533" ht="81" customHeight="1"/>
    <row r="534" ht="18.600000000000001" customHeight="1"/>
    <row r="535" ht="18.600000000000001" customHeight="1"/>
    <row r="536" ht="18.600000000000001" customHeight="1"/>
    <row r="537" ht="78" customHeight="1"/>
    <row r="538" ht="18.600000000000001" customHeight="1"/>
    <row r="539" ht="18.600000000000001" customHeight="1"/>
    <row r="540" ht="18.600000000000001" customHeight="1"/>
    <row r="541" ht="38.1" customHeight="1"/>
    <row r="542" ht="113.45" customHeight="1"/>
    <row r="543" ht="18.600000000000001" customHeight="1"/>
    <row r="544" ht="18.600000000000001" customHeight="1"/>
    <row r="545" ht="18.600000000000001" customHeight="1"/>
    <row r="546" ht="18.600000000000001" customHeight="1"/>
    <row r="547" ht="73.5" customHeight="1"/>
    <row r="548" ht="18.600000000000001" customHeight="1"/>
    <row r="549" ht="18.600000000000001" customHeight="1"/>
    <row r="550" ht="18.600000000000001" customHeight="1"/>
    <row r="551" ht="18.600000000000001" customHeight="1"/>
    <row r="552" ht="18.600000000000001" customHeight="1"/>
    <row r="553" ht="18.600000000000001" customHeight="1"/>
    <row r="554" ht="18.600000000000001" customHeight="1"/>
    <row r="555" ht="18.600000000000001" customHeight="1"/>
    <row r="556" ht="18.600000000000001" customHeight="1"/>
    <row r="557" ht="18.600000000000001" customHeight="1"/>
    <row r="558" ht="18.600000000000001" customHeight="1"/>
    <row r="559" ht="18.600000000000001" customHeight="1"/>
    <row r="560" ht="18.600000000000001" customHeight="1"/>
    <row r="561" ht="18.600000000000001" customHeight="1"/>
    <row r="562" ht="18.600000000000001" customHeight="1"/>
    <row r="563" ht="18.600000000000001" customHeight="1"/>
    <row r="564" ht="18.600000000000001" customHeight="1"/>
    <row r="565" ht="18.600000000000001" customHeight="1"/>
    <row r="566" ht="18.600000000000001" customHeight="1"/>
    <row r="567" ht="18.600000000000001" customHeight="1"/>
    <row r="568" ht="18.600000000000001" customHeight="1"/>
    <row r="569" ht="18.600000000000001" customHeight="1"/>
    <row r="570" ht="18.600000000000001" customHeight="1"/>
    <row r="571" ht="18.600000000000001" customHeight="1"/>
    <row r="572" ht="18.600000000000001" customHeight="1"/>
    <row r="573" ht="18.600000000000001" customHeight="1"/>
    <row r="574" ht="18.600000000000001" customHeight="1"/>
    <row r="575" ht="18.600000000000001" customHeight="1"/>
    <row r="576" ht="18.600000000000001" customHeight="1"/>
    <row r="577" ht="18.600000000000001" customHeight="1"/>
    <row r="578" ht="18.600000000000001" customHeight="1"/>
    <row r="579" ht="18.600000000000001" customHeight="1"/>
    <row r="580" ht="18.600000000000001" customHeight="1"/>
    <row r="581" ht="14.45" customHeight="1"/>
    <row r="582" ht="14.45" customHeight="1"/>
    <row r="583" ht="18.600000000000001" customHeight="1"/>
    <row r="584" ht="18.600000000000001" customHeight="1"/>
    <row r="585" ht="18.600000000000001" customHeight="1"/>
    <row r="586" ht="18.600000000000001" customHeight="1"/>
    <row r="587" ht="14.45" customHeight="1"/>
    <row r="588" ht="18.600000000000001" customHeight="1"/>
    <row r="589" ht="14.45" customHeight="1"/>
    <row r="590" ht="14.45" customHeight="1"/>
    <row r="591" ht="14.45" customHeight="1"/>
    <row r="592" ht="18.600000000000001" customHeight="1"/>
    <row r="593" ht="14.45" customHeight="1"/>
    <row r="594" ht="18.95" customHeight="1"/>
    <row r="595" ht="282" customHeight="1"/>
    <row r="596" ht="14.45" customHeight="1"/>
    <row r="597" ht="18.600000000000001" customHeight="1"/>
    <row r="598" ht="18.600000000000001" customHeight="1"/>
    <row r="599" ht="18.600000000000001" customHeight="1"/>
    <row r="600" ht="18.600000000000001" customHeight="1"/>
    <row r="601" ht="36" customHeight="1"/>
    <row r="602" ht="14.45" customHeight="1"/>
    <row r="603" ht="14.45" customHeight="1"/>
    <row r="604" ht="14.45" customHeight="1"/>
    <row r="605" ht="14.45" customHeight="1"/>
    <row r="606" ht="18.600000000000001" customHeight="1"/>
    <row r="607" ht="63.95" customHeight="1"/>
    <row r="608" ht="18.600000000000001" customHeight="1"/>
    <row r="609" ht="18.600000000000001" customHeight="1"/>
    <row r="610" ht="14.45" customHeight="1"/>
    <row r="611" ht="42.6" customHeight="1"/>
    <row r="612" ht="14.45" customHeight="1"/>
    <row r="613" ht="14.45" customHeight="1"/>
    <row r="614" ht="14.45" customHeight="1"/>
    <row r="615" ht="14.45" customHeight="1"/>
    <row r="616" ht="14.45" customHeight="1"/>
    <row r="617" ht="14.45" customHeight="1"/>
    <row r="618" ht="14.45" customHeight="1"/>
    <row r="619" ht="18.600000000000001" customHeight="1"/>
    <row r="620" ht="14.45" customHeight="1"/>
    <row r="621" ht="14.45" customHeight="1"/>
    <row r="622" ht="14.45" customHeight="1"/>
    <row r="623" ht="14.45" customHeight="1"/>
    <row r="624" ht="14.45" customHeight="1"/>
    <row r="625" ht="60.6" customHeight="1"/>
    <row r="626" ht="14.45" customHeight="1"/>
    <row r="627" ht="14.45" customHeight="1"/>
    <row r="628" ht="14.45" customHeight="1"/>
    <row r="629" ht="14.45" customHeight="1"/>
    <row r="630" ht="14.45" customHeight="1"/>
    <row r="631" ht="14.45" customHeight="1"/>
    <row r="632" ht="41.1" customHeight="1"/>
    <row r="633" ht="14.45" customHeight="1"/>
    <row r="634" ht="14.45" customHeight="1"/>
    <row r="635" ht="14.45" customHeight="1"/>
    <row r="636" ht="14.45" customHeight="1"/>
    <row r="637" ht="14.45" customHeight="1"/>
    <row r="638" ht="42.95" customHeight="1"/>
    <row r="639" ht="14.45" customHeight="1"/>
    <row r="640" ht="14.45" customHeight="1"/>
    <row r="641" ht="14.45" customHeight="1"/>
    <row r="642" ht="14.45" customHeight="1"/>
    <row r="643" ht="14.45" customHeight="1"/>
    <row r="644" ht="14.45" customHeight="1"/>
    <row r="645" ht="27" customHeight="1"/>
    <row r="646" ht="14.45" customHeight="1"/>
    <row r="647" ht="14.45" customHeight="1"/>
    <row r="648" ht="14.45" customHeight="1"/>
    <row r="649" ht="14.45" customHeight="1"/>
    <row r="650" ht="39.6" customHeight="1"/>
    <row r="651" ht="14.45" customHeight="1"/>
    <row r="652" ht="14.45" customHeight="1"/>
    <row r="653" ht="14.45" customHeight="1"/>
    <row r="654" ht="14.45" customHeight="1"/>
    <row r="655" ht="14.45" customHeight="1"/>
    <row r="656" ht="14.45" customHeight="1"/>
    <row r="657" ht="14.45" customHeight="1"/>
    <row r="658" ht="14.45" customHeight="1"/>
    <row r="659" ht="14.45" customHeight="1"/>
    <row r="660" ht="14.45" customHeight="1"/>
    <row r="661" ht="14.45" customHeight="1"/>
    <row r="662" ht="14.45" customHeight="1"/>
    <row r="663" ht="14.45" customHeight="1"/>
    <row r="664" ht="29.45" customHeight="1"/>
    <row r="665" ht="26.45" customHeight="1"/>
    <row r="666" ht="14.45" customHeight="1"/>
    <row r="667" ht="18.95" customHeight="1"/>
    <row r="668" ht="14.45" customHeight="1"/>
    <row r="669" ht="14.45" customHeight="1"/>
    <row r="670" ht="12.6" customHeight="1"/>
    <row r="671" ht="14.45" customHeight="1"/>
    <row r="672" ht="14.45" customHeight="1"/>
    <row r="674" ht="14.45" customHeight="1"/>
    <row r="677" ht="87.95" customHeight="1"/>
    <row r="682" ht="84.6" customHeight="1"/>
    <row r="683" ht="18.600000000000001" customHeight="1"/>
    <row r="684" ht="18.95" customHeight="1"/>
    <row r="685" ht="18.600000000000001" customHeight="1"/>
    <row r="686" ht="18.600000000000001" customHeight="1"/>
    <row r="687" ht="18.600000000000001" customHeight="1"/>
    <row r="689" ht="18.600000000000001" customHeight="1"/>
    <row r="690" ht="18.600000000000001" customHeight="1"/>
    <row r="692" ht="18.600000000000001" customHeight="1"/>
    <row r="693" ht="18.600000000000001" customHeight="1"/>
    <row r="694" ht="21" customHeight="1"/>
    <row r="695" ht="15.95" customHeight="1"/>
    <row r="696" ht="18.600000000000001" customHeight="1"/>
    <row r="698" ht="18.600000000000001" customHeight="1"/>
    <row r="702" ht="15.95" customHeight="1"/>
    <row r="703" ht="18.600000000000001" customHeight="1"/>
    <row r="705" ht="18.600000000000001" customHeight="1"/>
    <row r="706" ht="18.600000000000001" customHeight="1"/>
    <row r="707" ht="18.600000000000001" customHeight="1"/>
    <row r="708" ht="18.600000000000001" customHeight="1"/>
    <row r="709" ht="14.45" customHeight="1"/>
    <row r="713" ht="14.45" customHeight="1"/>
    <row r="714" ht="14.45" customHeight="1"/>
    <row r="715" ht="14.45" customHeight="1"/>
  </sheetData>
  <mergeCells count="8">
    <mergeCell ref="C17:M17"/>
    <mergeCell ref="C20:M20"/>
    <mergeCell ref="C7:G7"/>
    <mergeCell ref="C14:G14"/>
    <mergeCell ref="C5:N5"/>
    <mergeCell ref="C15:N15"/>
    <mergeCell ref="C19:N19"/>
    <mergeCell ref="C16:G16"/>
  </mergeCells>
  <hyperlinks>
    <hyperlink ref="A4" location="'ÍNDICE REMISSIVO'!A1" display="Índice" xr:uid="{00000000-0004-0000-3000-000000000000}"/>
    <hyperlink ref="L1" location="GRI!A1" display="GRI" xr:uid="{00000000-0004-0000-3000-000001000000}"/>
    <hyperlink ref="M1" location="SASB!A1" display="SASB" xr:uid="{00000000-0004-0000-3000-000002000000}"/>
    <hyperlink ref="K1" location="SOCIAL!A1" display="Social " xr:uid="{00000000-0004-0000-3000-000003000000}"/>
    <hyperlink ref="F1" location="ÍNDICE!A1" display="Índice" xr:uid="{00000000-0004-0000-3000-000004000000}"/>
    <hyperlink ref="G1" location="'TEMAS MATERIAIS'!A1" display="Temas materiais" xr:uid="{00000000-0004-0000-3000-000005000000}"/>
    <hyperlink ref="H1" location="AMBIENTAL!A1" display="Ambiental" xr:uid="{00000000-0004-0000-3000-000006000000}"/>
    <hyperlink ref="I1" location="ECONÔMICO!A1" display="Econômico " xr:uid="{00000000-0004-0000-3000-000007000000}"/>
    <hyperlink ref="J1" location="GOVERNANÇA!A1" display="Governança " xr:uid="{00000000-0004-0000-30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rgb="FF0070C0"/>
  </sheetPr>
  <dimension ref="A1:X734"/>
  <sheetViews>
    <sheetView showGridLines="0" topLeftCell="A5" zoomScale="80" zoomScaleNormal="80" workbookViewId="0">
      <selection activeCell="O31" sqref="O31"/>
    </sheetView>
  </sheetViews>
  <sheetFormatPr defaultRowHeight="14.45"/>
  <cols>
    <col min="1" max="1" width="2.85546875" customWidth="1"/>
    <col min="2" max="2" width="7.85546875" customWidth="1"/>
    <col min="5" max="5" width="2.28515625" customWidth="1"/>
    <col min="6" max="13" width="22.42578125" customWidth="1"/>
    <col min="14" max="14" width="25.140625"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42"/>
    </row>
    <row r="2" spans="1:19" ht="18.600000000000001">
      <c r="A2" s="3"/>
      <c r="B2" s="3"/>
      <c r="C2" s="3"/>
      <c r="D2" s="3"/>
      <c r="E2" s="3"/>
      <c r="F2" s="15"/>
      <c r="G2" s="15"/>
      <c r="H2" s="15"/>
      <c r="I2" s="15"/>
      <c r="J2" s="15"/>
      <c r="K2" s="15"/>
      <c r="L2" s="15"/>
      <c r="M2" s="15"/>
      <c r="N2" s="15"/>
    </row>
    <row r="3" spans="1:19" ht="28.5">
      <c r="A3" s="3"/>
      <c r="C3" s="530" t="s">
        <v>1508</v>
      </c>
      <c r="S3" s="21"/>
    </row>
    <row r="4" spans="1:19" ht="21">
      <c r="A4" s="5" t="s">
        <v>9</v>
      </c>
      <c r="B4" s="6">
        <v>3</v>
      </c>
      <c r="C4" s="4"/>
    </row>
    <row r="5" spans="1:19" ht="21">
      <c r="A5" s="5"/>
      <c r="B5" s="6"/>
      <c r="C5" s="520" t="s">
        <v>1509</v>
      </c>
      <c r="D5" s="10"/>
      <c r="E5" s="10"/>
      <c r="F5" s="10"/>
      <c r="G5" s="10"/>
      <c r="H5" s="10"/>
      <c r="I5" s="10"/>
      <c r="J5" s="10"/>
      <c r="K5" s="10"/>
      <c r="L5" s="10"/>
      <c r="M5" s="10"/>
      <c r="N5" s="10"/>
    </row>
    <row r="6" spans="1:19" ht="18.600000000000001">
      <c r="A6" s="5"/>
      <c r="B6" s="6"/>
      <c r="C6" s="121"/>
    </row>
    <row r="7" spans="1:19" ht="21" customHeight="1" thickBot="1">
      <c r="C7" s="645" t="s">
        <v>1510</v>
      </c>
      <c r="D7" s="645"/>
      <c r="E7" s="645"/>
      <c r="F7" s="645"/>
      <c r="G7" s="645"/>
      <c r="H7" s="76">
        <v>2019</v>
      </c>
      <c r="I7" s="76">
        <v>2020</v>
      </c>
      <c r="J7" s="76">
        <v>2021</v>
      </c>
      <c r="K7" s="76">
        <v>2022</v>
      </c>
      <c r="L7" s="76">
        <v>2023</v>
      </c>
      <c r="M7" s="321">
        <v>2024</v>
      </c>
      <c r="N7" s="321">
        <v>2025</v>
      </c>
    </row>
    <row r="8" spans="1:19" ht="18.600000000000001" customHeight="1">
      <c r="C8" s="832" t="s">
        <v>1511</v>
      </c>
      <c r="D8" s="832"/>
      <c r="E8" s="832"/>
      <c r="F8" s="832"/>
      <c r="G8" s="832"/>
      <c r="H8" s="231">
        <v>187802332.87</v>
      </c>
      <c r="I8" s="231">
        <v>186882892.21229154</v>
      </c>
      <c r="J8" s="231">
        <v>188512343.04362148</v>
      </c>
      <c r="K8" s="231">
        <v>187376559.76577294</v>
      </c>
      <c r="L8" s="231">
        <v>175095185.91143337</v>
      </c>
      <c r="M8" s="400">
        <v>172885362</v>
      </c>
      <c r="N8" s="400">
        <v>168343900</v>
      </c>
    </row>
    <row r="9" spans="1:19" ht="18" customHeight="1">
      <c r="C9" s="803" t="s">
        <v>1512</v>
      </c>
      <c r="D9" s="803"/>
      <c r="E9" s="803"/>
      <c r="F9" s="803"/>
      <c r="G9" s="803"/>
      <c r="H9" s="232">
        <v>11.18040363943914</v>
      </c>
      <c r="I9" s="232">
        <v>11.613281324148836</v>
      </c>
      <c r="J9" s="232">
        <v>11.172973529675163</v>
      </c>
      <c r="K9" s="232">
        <v>11.308428770393277</v>
      </c>
      <c r="L9" s="232">
        <v>11.073488888109374</v>
      </c>
      <c r="M9" s="357">
        <v>10.87</v>
      </c>
      <c r="N9" s="357">
        <v>11.16</v>
      </c>
    </row>
    <row r="10" spans="1:19" ht="18.600000000000001">
      <c r="C10" s="168"/>
      <c r="D10" s="168"/>
      <c r="E10" s="168"/>
      <c r="F10" s="168"/>
      <c r="G10" s="168"/>
      <c r="H10" s="168"/>
      <c r="I10" s="168"/>
      <c r="J10" s="168"/>
      <c r="K10" s="168"/>
      <c r="L10" s="168"/>
      <c r="M10" s="274"/>
      <c r="N10" s="274"/>
    </row>
    <row r="11" spans="1:19" ht="18.600000000000001" customHeight="1">
      <c r="C11" s="778" t="s">
        <v>1513</v>
      </c>
      <c r="D11" s="778"/>
      <c r="E11" s="778"/>
      <c r="F11" s="778"/>
      <c r="G11" s="156"/>
      <c r="H11" s="156"/>
      <c r="I11" s="156"/>
      <c r="J11" s="156"/>
      <c r="K11" s="156"/>
      <c r="L11" s="156"/>
      <c r="M11" s="292"/>
      <c r="N11" s="292"/>
      <c r="O11" s="168"/>
    </row>
    <row r="12" spans="1:19" ht="18.600000000000001" customHeight="1">
      <c r="C12" s="544" t="s">
        <v>410</v>
      </c>
      <c r="D12" s="545"/>
      <c r="E12" s="545"/>
      <c r="F12" s="545"/>
      <c r="G12" s="168"/>
      <c r="H12" s="235">
        <v>7.3999999999999996E-2</v>
      </c>
      <c r="I12" s="235">
        <v>8.3000000000000004E-2</v>
      </c>
      <c r="J12" s="235">
        <v>7.6999999999999999E-2</v>
      </c>
      <c r="K12" s="236">
        <v>8.1073535166271957E-2</v>
      </c>
      <c r="L12" s="237">
        <v>9.1430542917216889E-2</v>
      </c>
      <c r="M12" s="358">
        <v>9.0999999999999998E-2</v>
      </c>
      <c r="N12" s="358">
        <v>8.4000000000000005E-2</v>
      </c>
      <c r="O12" s="168"/>
    </row>
    <row r="13" spans="1:19" ht="18.600000000000001" customHeight="1">
      <c r="C13" s="546" t="s">
        <v>413</v>
      </c>
      <c r="D13" s="547"/>
      <c r="E13" s="548"/>
      <c r="F13" s="548"/>
      <c r="G13" s="168"/>
      <c r="H13" s="235" t="s">
        <v>780</v>
      </c>
      <c r="I13" s="235" t="s">
        <v>780</v>
      </c>
      <c r="J13" s="235" t="s">
        <v>780</v>
      </c>
      <c r="K13" s="235">
        <v>7.6330843504295282E-2</v>
      </c>
      <c r="L13" s="237">
        <v>8.8401525794551461E-2</v>
      </c>
      <c r="M13" s="358">
        <v>0.105</v>
      </c>
      <c r="N13" s="358" t="s">
        <v>1514</v>
      </c>
      <c r="O13" s="168"/>
    </row>
    <row r="14" spans="1:19" ht="18.600000000000001" customHeight="1">
      <c r="C14" s="546" t="s">
        <v>415</v>
      </c>
      <c r="D14" s="547"/>
      <c r="E14" s="548"/>
      <c r="F14" s="548"/>
      <c r="G14" s="168"/>
      <c r="H14" s="235" t="s">
        <v>780</v>
      </c>
      <c r="I14" s="235" t="s">
        <v>780</v>
      </c>
      <c r="J14" s="235" t="s">
        <v>780</v>
      </c>
      <c r="K14" s="235">
        <v>0.39727935749758109</v>
      </c>
      <c r="L14" s="237">
        <v>0.46543534647256807</v>
      </c>
      <c r="M14" s="358">
        <v>0.496</v>
      </c>
      <c r="N14" s="358">
        <v>0.46800000000000003</v>
      </c>
      <c r="O14" s="168"/>
    </row>
    <row r="15" spans="1:19" ht="18.600000000000001" customHeight="1">
      <c r="C15" s="546" t="s">
        <v>414</v>
      </c>
      <c r="D15" s="548"/>
      <c r="E15" s="548"/>
      <c r="F15" s="548"/>
      <c r="G15" s="168"/>
      <c r="H15" s="235" t="s">
        <v>780</v>
      </c>
      <c r="I15" s="235" t="s">
        <v>780</v>
      </c>
      <c r="J15" s="235" t="s">
        <v>780</v>
      </c>
      <c r="K15" s="235">
        <v>0.53408718015219214</v>
      </c>
      <c r="L15" s="237">
        <v>0.58541110560784337</v>
      </c>
      <c r="M15" s="358">
        <v>0.65</v>
      </c>
      <c r="N15" s="358" t="s">
        <v>1515</v>
      </c>
      <c r="O15" s="168"/>
    </row>
    <row r="16" spans="1:19" ht="18.600000000000001" customHeight="1">
      <c r="C16" s="546" t="s">
        <v>416</v>
      </c>
      <c r="D16" s="548"/>
      <c r="E16" s="548"/>
      <c r="F16" s="548"/>
      <c r="G16" s="168"/>
      <c r="H16" s="235" t="s">
        <v>780</v>
      </c>
      <c r="I16" s="235" t="s">
        <v>780</v>
      </c>
      <c r="J16" s="235" t="s">
        <v>780</v>
      </c>
      <c r="K16" s="235">
        <v>1.8797145009035583E-2</v>
      </c>
      <c r="L16" s="237">
        <v>1.0292335438993796E-2</v>
      </c>
      <c r="M16" s="358">
        <v>7.0000000000000001E-3</v>
      </c>
      <c r="N16" s="358" t="s">
        <v>1516</v>
      </c>
      <c r="O16" s="168"/>
    </row>
    <row r="17" spans="3:15" ht="18.600000000000001" customHeight="1">
      <c r="C17" s="546" t="s">
        <v>1517</v>
      </c>
      <c r="D17" s="548"/>
      <c r="E17" s="548"/>
      <c r="F17" s="548"/>
      <c r="G17" s="168"/>
      <c r="H17" s="168"/>
      <c r="I17" s="168"/>
      <c r="J17" s="230"/>
      <c r="K17" s="230"/>
      <c r="L17" s="230"/>
      <c r="M17" s="294"/>
      <c r="N17" s="294"/>
      <c r="O17" s="168"/>
    </row>
    <row r="18" spans="3:15" ht="18.600000000000001" customHeight="1">
      <c r="C18" s="226"/>
      <c r="D18" s="168"/>
      <c r="E18" s="168"/>
      <c r="F18" s="168"/>
      <c r="G18" s="168"/>
      <c r="H18" s="168"/>
      <c r="I18" s="168"/>
      <c r="J18" s="230"/>
      <c r="K18" s="230"/>
      <c r="L18" s="230"/>
      <c r="M18" s="294"/>
      <c r="N18" s="294"/>
      <c r="O18" s="168"/>
    </row>
    <row r="19" spans="3:15" ht="18.600000000000001" customHeight="1">
      <c r="C19" s="778" t="s">
        <v>1513</v>
      </c>
      <c r="D19" s="778"/>
      <c r="E19" s="778"/>
      <c r="F19" s="778"/>
      <c r="G19" s="156"/>
      <c r="H19" s="156"/>
      <c r="I19" s="156"/>
      <c r="J19" s="156"/>
      <c r="K19" s="156"/>
      <c r="L19" s="156"/>
      <c r="M19" s="292"/>
      <c r="N19" s="292"/>
      <c r="O19" s="168"/>
    </row>
    <row r="20" spans="3:15" ht="18.600000000000001" customHeight="1">
      <c r="C20" s="546" t="s">
        <v>1518</v>
      </c>
      <c r="D20" s="545"/>
      <c r="E20" s="545"/>
      <c r="F20" s="545"/>
      <c r="G20" s="168"/>
      <c r="H20" s="235" t="s">
        <v>780</v>
      </c>
      <c r="I20" s="235" t="s">
        <v>780</v>
      </c>
      <c r="J20" s="235" t="s">
        <v>780</v>
      </c>
      <c r="K20" s="238">
        <v>0.66200000000000003</v>
      </c>
      <c r="L20" s="239">
        <v>0.65904312651823993</v>
      </c>
      <c r="M20" s="362">
        <v>0.61999000000000004</v>
      </c>
      <c r="N20" s="362">
        <v>0.54</v>
      </c>
      <c r="O20" s="168"/>
    </row>
    <row r="21" spans="3:15" ht="18.600000000000001" customHeight="1">
      <c r="C21" s="546" t="s">
        <v>897</v>
      </c>
      <c r="D21" s="547"/>
      <c r="E21" s="548"/>
      <c r="F21" s="548"/>
      <c r="G21" s="168"/>
      <c r="H21" s="235" t="s">
        <v>780</v>
      </c>
      <c r="I21" s="235" t="s">
        <v>780</v>
      </c>
      <c r="J21" s="235" t="s">
        <v>780</v>
      </c>
      <c r="K21" s="238">
        <v>0.215</v>
      </c>
      <c r="L21" s="239">
        <v>0.1870398244647469</v>
      </c>
      <c r="M21" s="362">
        <v>0.23774000000000001</v>
      </c>
      <c r="N21" s="362" t="s">
        <v>1519</v>
      </c>
      <c r="O21" s="168"/>
    </row>
    <row r="22" spans="3:15" ht="18.600000000000001" customHeight="1">
      <c r="C22" s="546" t="s">
        <v>1520</v>
      </c>
      <c r="D22" s="547"/>
      <c r="E22" s="548"/>
      <c r="F22" s="548"/>
      <c r="G22" s="168"/>
      <c r="H22" s="235" t="s">
        <v>780</v>
      </c>
      <c r="I22" s="235" t="s">
        <v>780</v>
      </c>
      <c r="J22" s="235" t="s">
        <v>780</v>
      </c>
      <c r="K22" s="238">
        <v>8.1000000000000003E-2</v>
      </c>
      <c r="L22" s="239">
        <v>9.1430542917216889E-2</v>
      </c>
      <c r="M22" s="362">
        <v>9.0740000000000001E-2</v>
      </c>
      <c r="N22" s="362">
        <v>0.08</v>
      </c>
      <c r="O22" s="168"/>
    </row>
    <row r="23" spans="3:15" ht="18.600000000000001" customHeight="1">
      <c r="C23" s="546" t="s">
        <v>1521</v>
      </c>
      <c r="D23" s="548"/>
      <c r="E23" s="548"/>
      <c r="F23" s="548"/>
      <c r="G23" s="168"/>
      <c r="H23" s="235" t="s">
        <v>780</v>
      </c>
      <c r="I23" s="235" t="s">
        <v>780</v>
      </c>
      <c r="J23" s="235" t="s">
        <v>780</v>
      </c>
      <c r="K23" s="238">
        <v>0.04</v>
      </c>
      <c r="L23" s="239">
        <v>2.9047509505610504E-2</v>
      </c>
      <c r="M23" s="362">
        <v>2.4559999999999998E-2</v>
      </c>
      <c r="N23" s="362">
        <v>0.06</v>
      </c>
      <c r="O23" s="168"/>
    </row>
    <row r="24" spans="3:15" ht="18.600000000000001" customHeight="1">
      <c r="C24" s="546" t="s">
        <v>1522</v>
      </c>
      <c r="D24" s="548"/>
      <c r="E24" s="548"/>
      <c r="F24" s="548"/>
      <c r="G24" s="168"/>
      <c r="H24" s="235" t="s">
        <v>780</v>
      </c>
      <c r="I24" s="235" t="s">
        <v>780</v>
      </c>
      <c r="J24" s="235" t="s">
        <v>780</v>
      </c>
      <c r="K24" s="155" t="s">
        <v>1523</v>
      </c>
      <c r="L24" s="239">
        <v>3.0811751128909225E-2</v>
      </c>
      <c r="M24" s="362">
        <v>2.4129999999999999E-2</v>
      </c>
      <c r="N24" s="362" t="s">
        <v>1524</v>
      </c>
      <c r="O24" s="168"/>
    </row>
    <row r="25" spans="3:15" ht="18.600000000000001" customHeight="1">
      <c r="C25" s="546" t="s">
        <v>1525</v>
      </c>
      <c r="D25" s="548"/>
      <c r="E25" s="548"/>
      <c r="F25" s="548"/>
      <c r="G25" s="168"/>
      <c r="H25" s="240"/>
      <c r="I25" s="240"/>
      <c r="J25" s="240"/>
      <c r="K25" s="238">
        <v>2.1999999999999999E-2</v>
      </c>
      <c r="L25" s="239">
        <v>2.6272454652771253E-3</v>
      </c>
      <c r="M25" s="362">
        <v>3.1800000000000001E-3</v>
      </c>
      <c r="N25" s="362" t="s">
        <v>1526</v>
      </c>
      <c r="O25" s="168"/>
    </row>
    <row r="26" spans="3:15" ht="18.600000000000001" customHeight="1">
      <c r="C26" s="574" t="s">
        <v>1527</v>
      </c>
      <c r="M26" s="272"/>
      <c r="N26" s="272"/>
      <c r="O26" s="168"/>
    </row>
    <row r="27" spans="3:15" ht="18.600000000000001" customHeight="1">
      <c r="M27" s="272"/>
      <c r="N27" s="272"/>
      <c r="O27" s="168"/>
    </row>
    <row r="28" spans="3:15" ht="40.5" customHeight="1">
      <c r="C28" s="778" t="s">
        <v>1528</v>
      </c>
      <c r="D28" s="778"/>
      <c r="E28" s="778"/>
      <c r="F28" s="778"/>
      <c r="G28" s="549"/>
      <c r="H28" s="156"/>
      <c r="I28" s="156"/>
      <c r="J28" s="156"/>
      <c r="K28" s="156"/>
      <c r="L28" s="156"/>
      <c r="M28" s="292"/>
      <c r="N28" s="292"/>
      <c r="O28" s="168"/>
    </row>
    <row r="29" spans="3:15" ht="42.95" customHeight="1">
      <c r="C29" s="830" t="s">
        <v>1529</v>
      </c>
      <c r="D29" s="830"/>
      <c r="E29" s="830"/>
      <c r="F29" s="830"/>
      <c r="G29" s="830"/>
      <c r="H29" s="241">
        <v>6.4000000000000001E-2</v>
      </c>
      <c r="I29" s="241">
        <v>4.8000000000000001E-2</v>
      </c>
      <c r="J29" s="241">
        <v>5.3999999999999999E-2</v>
      </c>
      <c r="K29" s="241">
        <v>6.9000000000000006E-2</v>
      </c>
      <c r="L29" s="242">
        <v>7.0999999999999994E-2</v>
      </c>
      <c r="M29" s="359">
        <v>0.09</v>
      </c>
      <c r="N29" s="359">
        <v>8.5000000000000006E-2</v>
      </c>
      <c r="O29" s="168"/>
    </row>
    <row r="30" spans="3:15" ht="42.95" customHeight="1">
      <c r="C30" s="830" t="s">
        <v>1530</v>
      </c>
      <c r="D30" s="830"/>
      <c r="E30" s="830"/>
      <c r="F30" s="830"/>
      <c r="G30" s="830"/>
      <c r="H30" s="241">
        <v>0.127</v>
      </c>
      <c r="I30" s="241">
        <v>0.11700000000000001</v>
      </c>
      <c r="J30" s="241">
        <v>0.13100000000000001</v>
      </c>
      <c r="K30" s="241">
        <v>0.17399999999999999</v>
      </c>
      <c r="L30" s="241">
        <v>0.16900000000000001</v>
      </c>
      <c r="M30" s="360">
        <v>0.24</v>
      </c>
      <c r="N30" s="360" t="s">
        <v>1531</v>
      </c>
      <c r="O30" s="168"/>
    </row>
    <row r="31" spans="3:15" ht="42.95" customHeight="1">
      <c r="C31" s="831" t="s">
        <v>1532</v>
      </c>
      <c r="D31" s="831"/>
      <c r="E31" s="831"/>
      <c r="F31" s="831"/>
      <c r="G31" s="831"/>
      <c r="H31" s="241">
        <v>0.72</v>
      </c>
      <c r="I31" s="241">
        <v>0.74</v>
      </c>
      <c r="J31" s="241">
        <v>0.71</v>
      </c>
      <c r="K31" s="241">
        <v>0.8</v>
      </c>
      <c r="L31" s="241">
        <v>0.8</v>
      </c>
      <c r="M31" s="401">
        <v>0.83608000000000005</v>
      </c>
      <c r="N31" s="401">
        <v>0.85</v>
      </c>
      <c r="O31" s="168"/>
    </row>
    <row r="32" spans="3:15" ht="18.600000000000001" customHeight="1">
      <c r="M32" s="272"/>
      <c r="N32" s="168"/>
      <c r="O32" s="168"/>
    </row>
    <row r="33" spans="13:15" ht="18.600000000000001" customHeight="1">
      <c r="M33" s="272"/>
      <c r="N33" s="168"/>
      <c r="O33" s="168"/>
    </row>
    <row r="34" spans="13:15" ht="18.600000000000001" customHeight="1">
      <c r="N34" s="168"/>
      <c r="O34" s="168"/>
    </row>
    <row r="35" spans="13:15" ht="18.600000000000001" customHeight="1">
      <c r="N35" s="168"/>
      <c r="O35" s="168"/>
    </row>
    <row r="36" spans="13:15" ht="18.600000000000001" customHeight="1">
      <c r="N36" s="168"/>
      <c r="O36" s="168"/>
    </row>
    <row r="37" spans="13:15" ht="18.600000000000001" customHeight="1">
      <c r="N37" s="168"/>
      <c r="O37" s="168"/>
    </row>
    <row r="38" spans="13:15" ht="18.600000000000001" customHeight="1">
      <c r="N38" s="168"/>
      <c r="O38" s="168"/>
    </row>
    <row r="39" spans="13:15" ht="18.600000000000001" customHeight="1">
      <c r="N39" s="168"/>
      <c r="O39" s="168"/>
    </row>
    <row r="40" spans="13:15" ht="18.600000000000001" customHeight="1">
      <c r="N40" s="168"/>
      <c r="O40" s="168"/>
    </row>
    <row r="41" spans="13:15" ht="18.600000000000001" customHeight="1">
      <c r="N41" s="168"/>
      <c r="O41" s="168"/>
    </row>
    <row r="42" spans="13:15" ht="18.600000000000001" customHeight="1">
      <c r="N42" s="168"/>
      <c r="O42" s="168"/>
    </row>
    <row r="43" spans="13:15" ht="18.600000000000001" customHeight="1">
      <c r="N43" s="168"/>
      <c r="O43" s="168"/>
    </row>
    <row r="44" spans="13:15" ht="18.600000000000001" customHeight="1">
      <c r="N44" s="168"/>
      <c r="O44" s="168"/>
    </row>
    <row r="45" spans="13:15" ht="18.600000000000001" customHeight="1">
      <c r="N45" s="168"/>
      <c r="O45" s="168"/>
    </row>
    <row r="46" spans="13:15" ht="18.600000000000001" customHeight="1">
      <c r="N46" s="168"/>
      <c r="O46" s="168"/>
    </row>
    <row r="47" spans="13:15" ht="18.600000000000001" customHeight="1">
      <c r="N47" s="168"/>
      <c r="O47" s="168"/>
    </row>
    <row r="48" spans="13:15" ht="18.600000000000001" customHeight="1">
      <c r="N48" s="168"/>
      <c r="O48" s="168"/>
    </row>
    <row r="49" spans="14:24" ht="18.600000000000001" customHeight="1">
      <c r="N49" s="168"/>
      <c r="O49" s="168"/>
    </row>
    <row r="50" spans="14:24" ht="18.600000000000001" customHeight="1">
      <c r="N50" s="168"/>
      <c r="O50" s="168"/>
    </row>
    <row r="51" spans="14:24" ht="18.600000000000001" customHeight="1">
      <c r="N51" s="168"/>
      <c r="O51" s="168"/>
    </row>
    <row r="52" spans="14:24" ht="18.600000000000001" customHeight="1">
      <c r="N52" s="168"/>
      <c r="O52" s="168"/>
    </row>
    <row r="53" spans="14:24" ht="18.600000000000001" customHeight="1">
      <c r="N53" s="168"/>
      <c r="O53" s="168"/>
    </row>
    <row r="54" spans="14:24" ht="18.600000000000001" customHeight="1">
      <c r="N54" s="168"/>
      <c r="O54" s="168"/>
    </row>
    <row r="55" spans="14:24" ht="18.600000000000001" customHeight="1">
      <c r="N55" s="168"/>
      <c r="O55" s="168"/>
    </row>
    <row r="56" spans="14:24" ht="18.600000000000001" customHeight="1">
      <c r="N56" s="168"/>
      <c r="O56" s="168"/>
    </row>
    <row r="57" spans="14:24" ht="18.600000000000001" customHeight="1">
      <c r="N57" s="168"/>
      <c r="O57" s="168"/>
    </row>
    <row r="58" spans="14:24" ht="18.600000000000001" customHeight="1">
      <c r="N58" s="168"/>
      <c r="O58" s="168"/>
    </row>
    <row r="59" spans="14:24" ht="18.600000000000001" customHeight="1">
      <c r="N59" s="168"/>
      <c r="O59" s="168"/>
    </row>
    <row r="60" spans="14:24" ht="18.600000000000001" customHeight="1">
      <c r="N60" s="763"/>
      <c r="O60" s="763"/>
      <c r="P60" s="763"/>
      <c r="Q60" s="763"/>
      <c r="R60" s="156"/>
      <c r="S60" s="156"/>
      <c r="T60" s="156"/>
      <c r="U60" s="156"/>
      <c r="V60" s="156"/>
      <c r="W60" s="156"/>
      <c r="X60" s="156"/>
    </row>
    <row r="61" spans="14:24" ht="18.600000000000001" customHeight="1">
      <c r="N61" s="168"/>
      <c r="O61" s="168"/>
    </row>
    <row r="62" spans="14:24" ht="18.600000000000001" customHeight="1">
      <c r="N62" s="168"/>
      <c r="O62" s="168"/>
    </row>
    <row r="63" spans="14:24" ht="18.600000000000001" customHeight="1">
      <c r="N63" s="168"/>
      <c r="O63" s="168"/>
    </row>
    <row r="64" spans="14:24" ht="18.600000000000001" customHeight="1">
      <c r="N64" s="168"/>
      <c r="O64" s="168"/>
    </row>
    <row r="65" spans="14:15" ht="18.600000000000001" customHeight="1">
      <c r="N65" s="168"/>
      <c r="O65" s="168"/>
    </row>
    <row r="66" spans="14:15" ht="18.600000000000001" customHeight="1">
      <c r="N66" s="168"/>
      <c r="O66" s="168"/>
    </row>
    <row r="67" spans="14:15" ht="18.600000000000001" customHeight="1">
      <c r="N67" s="168"/>
      <c r="O67" s="168"/>
    </row>
    <row r="68" spans="14:15" ht="18.600000000000001" customHeight="1">
      <c r="N68" s="168"/>
      <c r="O68" s="168"/>
    </row>
    <row r="69" spans="14:15" ht="18.600000000000001" customHeight="1">
      <c r="N69" s="168"/>
      <c r="O69" s="168"/>
    </row>
    <row r="70" spans="14:15" ht="18.600000000000001" customHeight="1">
      <c r="N70" s="168"/>
      <c r="O70" s="168"/>
    </row>
    <row r="71" spans="14:15" ht="18.600000000000001" customHeight="1">
      <c r="N71" s="168"/>
      <c r="O71" s="168"/>
    </row>
    <row r="72" spans="14:15" ht="18.600000000000001" customHeight="1">
      <c r="N72" s="168"/>
      <c r="O72" s="168"/>
    </row>
    <row r="73" spans="14:15" ht="18.600000000000001" customHeight="1">
      <c r="N73" s="168"/>
      <c r="O73" s="168"/>
    </row>
    <row r="74" spans="14:15" ht="18.600000000000001" customHeight="1">
      <c r="N74" s="168"/>
      <c r="O74" s="168"/>
    </row>
    <row r="75" spans="14:15" ht="18.600000000000001" customHeight="1">
      <c r="N75" s="168"/>
      <c r="O75" s="168"/>
    </row>
    <row r="76" spans="14:15" ht="18.600000000000001" customHeight="1">
      <c r="N76" s="168"/>
      <c r="O76" s="168"/>
    </row>
    <row r="77" spans="14:15" ht="18.600000000000001" customHeight="1">
      <c r="N77" s="168"/>
      <c r="O77" s="168"/>
    </row>
    <row r="78" spans="14:15" ht="18.600000000000001" customHeight="1">
      <c r="N78" s="168"/>
      <c r="O78" s="168"/>
    </row>
    <row r="79" spans="14:15" ht="18.600000000000001" customHeight="1">
      <c r="N79" s="168"/>
      <c r="O79" s="168"/>
    </row>
    <row r="80" spans="14:15" ht="18.600000000000001" customHeight="1">
      <c r="N80" s="168"/>
      <c r="O80" s="168"/>
    </row>
    <row r="81" spans="14:15" ht="18.600000000000001" customHeight="1">
      <c r="N81" s="168"/>
      <c r="O81" s="168"/>
    </row>
    <row r="82" spans="14:15" ht="18.600000000000001" customHeight="1">
      <c r="N82" s="168"/>
      <c r="O82" s="168"/>
    </row>
    <row r="83" spans="14:15" ht="18.600000000000001" customHeight="1">
      <c r="N83" s="168"/>
      <c r="O83" s="168"/>
    </row>
    <row r="84" spans="14:15" ht="18.600000000000001" customHeight="1">
      <c r="N84" s="168"/>
      <c r="O84" s="168"/>
    </row>
    <row r="85" spans="14:15" ht="18.600000000000001" customHeight="1">
      <c r="N85" s="168"/>
      <c r="O85" s="168"/>
    </row>
    <row r="86" spans="14:15" ht="18.600000000000001" customHeight="1">
      <c r="N86" s="168"/>
      <c r="O86" s="168"/>
    </row>
    <row r="87" spans="14:15" ht="18.600000000000001" customHeight="1">
      <c r="N87" s="168"/>
      <c r="O87" s="168"/>
    </row>
    <row r="88" spans="14:15" ht="18.600000000000001" customHeight="1">
      <c r="N88" s="168"/>
      <c r="O88" s="168"/>
    </row>
    <row r="89" spans="14:15" ht="18.600000000000001" customHeight="1">
      <c r="N89" s="168"/>
      <c r="O89" s="168"/>
    </row>
    <row r="90" spans="14:15" ht="18.600000000000001" customHeight="1">
      <c r="N90" s="168"/>
      <c r="O90" s="168"/>
    </row>
    <row r="91" spans="14:15" ht="18.600000000000001" customHeight="1">
      <c r="N91" s="168"/>
      <c r="O91" s="168"/>
    </row>
    <row r="92" spans="14:15" ht="18.600000000000001" customHeight="1">
      <c r="N92" s="168"/>
      <c r="O92" s="168"/>
    </row>
    <row r="93" spans="14:15" ht="18.600000000000001" customHeight="1">
      <c r="N93" s="168"/>
      <c r="O93" s="168"/>
    </row>
    <row r="94" spans="14:15" ht="18.600000000000001" customHeight="1">
      <c r="N94" s="168"/>
      <c r="O94" s="168"/>
    </row>
    <row r="95" spans="14:15" ht="18.600000000000001" customHeight="1">
      <c r="N95" s="168"/>
      <c r="O95" s="168"/>
    </row>
    <row r="96" spans="14:15" ht="18.600000000000001" customHeight="1">
      <c r="N96" s="168"/>
      <c r="O96" s="168"/>
    </row>
    <row r="97" spans="14:15" ht="18.600000000000001" customHeight="1">
      <c r="N97" s="168"/>
      <c r="O97" s="168"/>
    </row>
    <row r="98" spans="14:15" ht="18.600000000000001" customHeight="1">
      <c r="N98" s="168"/>
      <c r="O98" s="168"/>
    </row>
    <row r="99" spans="14:15" ht="18.600000000000001" customHeight="1">
      <c r="N99" s="168"/>
      <c r="O99" s="168"/>
    </row>
    <row r="100" spans="14:15" ht="18.600000000000001" customHeight="1">
      <c r="N100" s="168"/>
      <c r="O100" s="168"/>
    </row>
    <row r="101" spans="14:15" ht="18.600000000000001" customHeight="1">
      <c r="N101" s="168"/>
      <c r="O101" s="168"/>
    </row>
    <row r="102" spans="14:15" ht="18.600000000000001" customHeight="1">
      <c r="N102" s="168"/>
      <c r="O102" s="168"/>
    </row>
    <row r="103" spans="14:15" ht="18.600000000000001" customHeight="1">
      <c r="N103" s="168"/>
      <c r="O103" s="168"/>
    </row>
    <row r="104" spans="14:15" ht="18.600000000000001" customHeight="1">
      <c r="N104" s="168"/>
      <c r="O104" s="168"/>
    </row>
    <row r="105" spans="14:15" ht="18.600000000000001" customHeight="1">
      <c r="N105" s="168"/>
      <c r="O105" s="168"/>
    </row>
    <row r="106" spans="14:15" ht="18.600000000000001" customHeight="1">
      <c r="N106" s="168"/>
      <c r="O106" s="168"/>
    </row>
    <row r="107" spans="14:15" ht="18.600000000000001" customHeight="1">
      <c r="N107" s="168"/>
      <c r="O107" s="168"/>
    </row>
    <row r="108" spans="14:15" ht="18.600000000000001" customHeight="1">
      <c r="N108" s="168"/>
      <c r="O108" s="168"/>
    </row>
    <row r="109" spans="14:15" ht="18.600000000000001" customHeight="1">
      <c r="N109" s="168"/>
      <c r="O109" s="168"/>
    </row>
    <row r="110" spans="14:15" ht="18.600000000000001" customHeight="1">
      <c r="N110" s="168"/>
      <c r="O110" s="168"/>
    </row>
    <row r="111" spans="14:15" ht="18.600000000000001" customHeight="1">
      <c r="N111" s="168"/>
      <c r="O111" s="168"/>
    </row>
    <row r="112" spans="14:15" ht="18.600000000000001" customHeight="1">
      <c r="N112" s="168"/>
      <c r="O112" s="168"/>
    </row>
    <row r="113" spans="14:15" ht="18.600000000000001" customHeight="1">
      <c r="N113" s="168"/>
      <c r="O113" s="168"/>
    </row>
    <row r="114" spans="14:15" ht="18.600000000000001" customHeight="1">
      <c r="N114" s="168"/>
      <c r="O114" s="168"/>
    </row>
    <row r="115" spans="14:15" ht="18.600000000000001" customHeight="1">
      <c r="N115" s="168"/>
      <c r="O115" s="168"/>
    </row>
    <row r="116" spans="14:15" ht="18.600000000000001" customHeight="1">
      <c r="N116" s="168"/>
      <c r="O116" s="168"/>
    </row>
    <row r="117" spans="14:15" ht="18.600000000000001" customHeight="1">
      <c r="N117" s="168"/>
      <c r="O117" s="168"/>
    </row>
    <row r="118" spans="14:15" ht="18.600000000000001" customHeight="1">
      <c r="N118" s="168"/>
      <c r="O118" s="168"/>
    </row>
    <row r="119" spans="14:15" ht="18.600000000000001" customHeight="1">
      <c r="N119" s="168"/>
      <c r="O119" s="168"/>
    </row>
    <row r="120" spans="14:15" ht="18.600000000000001" customHeight="1">
      <c r="N120" s="168"/>
      <c r="O120" s="168"/>
    </row>
    <row r="121" spans="14:15" ht="18.600000000000001" customHeight="1">
      <c r="N121" s="168"/>
      <c r="O121" s="168"/>
    </row>
    <row r="122" spans="14:15" ht="18.600000000000001" customHeight="1">
      <c r="N122" s="168"/>
      <c r="O122" s="168"/>
    </row>
    <row r="123" spans="14:15" ht="18.600000000000001" customHeight="1">
      <c r="N123" s="168"/>
      <c r="O123" s="168"/>
    </row>
    <row r="124" spans="14:15" ht="18.600000000000001" customHeight="1">
      <c r="N124" s="168"/>
      <c r="O124" s="168"/>
    </row>
    <row r="125" spans="14:15" ht="18.600000000000001" customHeight="1">
      <c r="N125" s="168"/>
      <c r="O125" s="168"/>
    </row>
    <row r="126" spans="14:15" ht="18.600000000000001" customHeight="1">
      <c r="N126" s="168"/>
      <c r="O126" s="168"/>
    </row>
    <row r="127" spans="14:15" ht="18.600000000000001" customHeight="1">
      <c r="N127" s="168"/>
      <c r="O127" s="168"/>
    </row>
    <row r="128" spans="14:15" ht="18.600000000000001" customHeight="1">
      <c r="N128" s="168"/>
      <c r="O128" s="168"/>
    </row>
    <row r="129" spans="14:15" ht="18.600000000000001" customHeight="1">
      <c r="N129" s="168"/>
      <c r="O129" s="168"/>
    </row>
    <row r="130" spans="14:15" ht="18.600000000000001" customHeight="1">
      <c r="N130" s="168"/>
      <c r="O130" s="168"/>
    </row>
    <row r="131" spans="14:15" ht="18.600000000000001" customHeight="1">
      <c r="N131" s="168"/>
      <c r="O131" s="168"/>
    </row>
    <row r="132" spans="14:15" ht="18.600000000000001" customHeight="1">
      <c r="N132" s="168"/>
      <c r="O132" s="168"/>
    </row>
    <row r="133" spans="14:15" ht="18.600000000000001" customHeight="1">
      <c r="N133" s="168"/>
      <c r="O133" s="168"/>
    </row>
    <row r="134" spans="14:15" ht="18.600000000000001" customHeight="1">
      <c r="N134" s="168"/>
      <c r="O134" s="168"/>
    </row>
    <row r="135" spans="14:15" ht="18.600000000000001" customHeight="1">
      <c r="N135" s="168"/>
      <c r="O135" s="168"/>
    </row>
    <row r="136" spans="14:15" ht="18.600000000000001" customHeight="1">
      <c r="N136" s="168"/>
      <c r="O136" s="168"/>
    </row>
    <row r="137" spans="14:15" ht="18.600000000000001" customHeight="1">
      <c r="N137" s="168"/>
      <c r="O137" s="168"/>
    </row>
    <row r="138" spans="14:15" ht="18.600000000000001" customHeight="1">
      <c r="N138" s="168"/>
      <c r="O138" s="168"/>
    </row>
    <row r="139" spans="14:15" ht="18.600000000000001" customHeight="1">
      <c r="N139" s="168"/>
      <c r="O139" s="168"/>
    </row>
    <row r="140" spans="14:15" ht="18.600000000000001" customHeight="1">
      <c r="N140" s="168"/>
      <c r="O140" s="168"/>
    </row>
    <row r="141" spans="14:15" ht="18.600000000000001" customHeight="1">
      <c r="N141" s="168"/>
      <c r="O141" s="168"/>
    </row>
    <row r="142" spans="14:15" ht="18.600000000000001" customHeight="1">
      <c r="N142" s="168"/>
      <c r="O142" s="168"/>
    </row>
    <row r="143" spans="14:15" ht="18.600000000000001" customHeight="1">
      <c r="N143" s="168"/>
      <c r="O143" s="168"/>
    </row>
    <row r="144" spans="14:15" ht="18.600000000000001" customHeight="1">
      <c r="N144" s="168"/>
      <c r="O144" s="168"/>
    </row>
    <row r="145" spans="14:15" ht="18.600000000000001" customHeight="1">
      <c r="N145" s="168"/>
      <c r="O145" s="168"/>
    </row>
    <row r="146" spans="14:15" ht="18.600000000000001" customHeight="1">
      <c r="N146" s="168"/>
      <c r="O146" s="168"/>
    </row>
    <row r="147" spans="14:15" ht="18.600000000000001" customHeight="1">
      <c r="N147" s="168"/>
      <c r="O147" s="168"/>
    </row>
    <row r="148" spans="14:15" ht="18.600000000000001" customHeight="1">
      <c r="N148" s="168"/>
      <c r="O148" s="168"/>
    </row>
    <row r="149" spans="14:15" ht="18.600000000000001" customHeight="1">
      <c r="N149" s="168"/>
      <c r="O149" s="168"/>
    </row>
    <row r="150" spans="14:15" ht="18.600000000000001" customHeight="1">
      <c r="N150" s="168"/>
      <c r="O150" s="168"/>
    </row>
    <row r="151" spans="14:15" ht="18.600000000000001" customHeight="1">
      <c r="N151" s="168"/>
      <c r="O151" s="168"/>
    </row>
    <row r="152" spans="14:15" ht="18.600000000000001" customHeight="1">
      <c r="N152" s="168"/>
      <c r="O152" s="168"/>
    </row>
    <row r="153" spans="14:15" ht="18.600000000000001" customHeight="1">
      <c r="N153" s="168"/>
      <c r="O153" s="168"/>
    </row>
    <row r="154" spans="14:15" ht="18.600000000000001" customHeight="1">
      <c r="N154" s="168"/>
      <c r="O154" s="168"/>
    </row>
    <row r="155" spans="14:15" ht="18.600000000000001" customHeight="1">
      <c r="N155" s="168"/>
      <c r="O155" s="168"/>
    </row>
    <row r="156" spans="14:15" ht="18.600000000000001" customHeight="1">
      <c r="N156" s="168"/>
      <c r="O156" s="168"/>
    </row>
    <row r="157" spans="14:15" ht="18.600000000000001" customHeight="1">
      <c r="N157" s="168"/>
      <c r="O157" s="168"/>
    </row>
    <row r="158" spans="14:15" ht="18.600000000000001" customHeight="1">
      <c r="N158" s="168"/>
      <c r="O158" s="168"/>
    </row>
    <row r="159" spans="14:15" ht="18.600000000000001" customHeight="1">
      <c r="N159" s="168"/>
      <c r="O159" s="168"/>
    </row>
    <row r="160" spans="14:15" ht="18.600000000000001" customHeight="1">
      <c r="N160" s="168"/>
      <c r="O160" s="168"/>
    </row>
    <row r="161" spans="14:15" ht="18.600000000000001" customHeight="1">
      <c r="N161" s="168"/>
      <c r="O161" s="168"/>
    </row>
    <row r="162" spans="14:15" ht="18.600000000000001" customHeight="1">
      <c r="N162" s="168"/>
      <c r="O162" s="168"/>
    </row>
    <row r="163" spans="14:15" ht="18.600000000000001" customHeight="1">
      <c r="N163" s="168"/>
      <c r="O163" s="168"/>
    </row>
    <row r="164" spans="14:15" ht="18.600000000000001" customHeight="1">
      <c r="N164" s="168"/>
      <c r="O164" s="168"/>
    </row>
    <row r="165" spans="14:15" ht="18.600000000000001" customHeight="1">
      <c r="N165" s="168"/>
      <c r="O165" s="168"/>
    </row>
    <row r="166" spans="14:15" ht="18.600000000000001" customHeight="1">
      <c r="N166" s="168"/>
      <c r="O166" s="168"/>
    </row>
    <row r="167" spans="14:15" ht="18.600000000000001" customHeight="1">
      <c r="N167" s="168"/>
      <c r="O167" s="168"/>
    </row>
    <row r="168" spans="14:15" ht="18.600000000000001" customHeight="1">
      <c r="N168" s="168"/>
      <c r="O168" s="168"/>
    </row>
    <row r="169" spans="14:15" ht="18.600000000000001" customHeight="1">
      <c r="N169" s="168"/>
      <c r="O169" s="168"/>
    </row>
    <row r="170" spans="14:15" ht="18.600000000000001" customHeight="1">
      <c r="N170" s="168"/>
      <c r="O170" s="168"/>
    </row>
    <row r="171" spans="14:15" ht="18.600000000000001" customHeight="1">
      <c r="N171" s="168"/>
      <c r="O171" s="168"/>
    </row>
    <row r="172" spans="14:15" ht="18.600000000000001" customHeight="1">
      <c r="N172" s="168"/>
      <c r="O172" s="168"/>
    </row>
    <row r="173" spans="14:15" ht="18.600000000000001" customHeight="1">
      <c r="N173" s="168"/>
      <c r="O173" s="168"/>
    </row>
    <row r="174" spans="14:15" ht="18.600000000000001" customHeight="1">
      <c r="N174" s="168"/>
      <c r="O174" s="168"/>
    </row>
    <row r="175" spans="14:15" ht="18.600000000000001" customHeight="1">
      <c r="N175" s="168"/>
      <c r="O175" s="168"/>
    </row>
    <row r="176" spans="14:15" ht="18.600000000000001" customHeight="1">
      <c r="N176" s="168"/>
      <c r="O176" s="168"/>
    </row>
    <row r="177" spans="14:15" ht="18.600000000000001" customHeight="1">
      <c r="N177" s="168"/>
      <c r="O177" s="168"/>
    </row>
    <row r="178" spans="14:15" ht="18.600000000000001" customHeight="1">
      <c r="N178" s="168"/>
      <c r="O178" s="168"/>
    </row>
    <row r="179" spans="14:15" ht="18.600000000000001" customHeight="1">
      <c r="N179" s="168"/>
      <c r="O179" s="168"/>
    </row>
    <row r="180" spans="14:15" ht="18.600000000000001" customHeight="1">
      <c r="N180" s="168"/>
      <c r="O180" s="168"/>
    </row>
    <row r="181" spans="14:15" ht="18.600000000000001" customHeight="1">
      <c r="N181" s="168"/>
      <c r="O181" s="168"/>
    </row>
    <row r="182" spans="14:15" ht="18.600000000000001" customHeight="1">
      <c r="N182" s="168"/>
      <c r="O182" s="168"/>
    </row>
    <row r="183" spans="14:15" ht="18.600000000000001" customHeight="1">
      <c r="N183" s="168"/>
      <c r="O183" s="168"/>
    </row>
    <row r="184" spans="14:15" ht="18.600000000000001" customHeight="1">
      <c r="N184" s="168"/>
      <c r="O184" s="168"/>
    </row>
    <row r="185" spans="14:15" ht="18.600000000000001" customHeight="1">
      <c r="N185" s="168"/>
      <c r="O185" s="168"/>
    </row>
    <row r="186" spans="14:15" ht="18.600000000000001" customHeight="1">
      <c r="N186" s="168"/>
      <c r="O186" s="168"/>
    </row>
    <row r="187" spans="14:15" ht="18.600000000000001" customHeight="1">
      <c r="N187" s="168"/>
      <c r="O187" s="168"/>
    </row>
    <row r="188" spans="14:15" ht="18.600000000000001" customHeight="1">
      <c r="N188" s="168"/>
      <c r="O188" s="168"/>
    </row>
    <row r="189" spans="14:15" ht="18.600000000000001" customHeight="1">
      <c r="N189" s="168"/>
      <c r="O189" s="168"/>
    </row>
    <row r="190" spans="14:15" ht="18.600000000000001" customHeight="1">
      <c r="N190" s="168"/>
      <c r="O190" s="168"/>
    </row>
    <row r="191" spans="14:15" ht="18.600000000000001" customHeight="1">
      <c r="N191" s="168"/>
      <c r="O191" s="168"/>
    </row>
    <row r="192" spans="14:15" ht="18.600000000000001" customHeight="1">
      <c r="N192" s="168"/>
      <c r="O192" s="168"/>
    </row>
    <row r="193" spans="14:15" ht="18.600000000000001" customHeight="1">
      <c r="N193" s="168"/>
      <c r="O193" s="168"/>
    </row>
    <row r="194" spans="14:15" ht="18.600000000000001" customHeight="1">
      <c r="N194" s="168"/>
      <c r="O194" s="168"/>
    </row>
    <row r="195" spans="14:15" ht="18.600000000000001" customHeight="1">
      <c r="N195" s="168"/>
      <c r="O195" s="168"/>
    </row>
    <row r="196" spans="14:15" ht="18.600000000000001" customHeight="1">
      <c r="N196" s="168"/>
      <c r="O196" s="168"/>
    </row>
    <row r="197" spans="14:15" ht="18.600000000000001" customHeight="1">
      <c r="N197" s="168"/>
      <c r="O197" s="168"/>
    </row>
    <row r="198" spans="14:15" ht="18.600000000000001" customHeight="1">
      <c r="N198" s="168"/>
      <c r="O198" s="168"/>
    </row>
    <row r="199" spans="14:15" ht="18.600000000000001" customHeight="1">
      <c r="N199" s="168"/>
      <c r="O199" s="168"/>
    </row>
    <row r="200" spans="14:15" ht="18.600000000000001" customHeight="1">
      <c r="N200" s="168"/>
      <c r="O200" s="168"/>
    </row>
    <row r="201" spans="14:15" ht="18.600000000000001" customHeight="1">
      <c r="N201" s="168"/>
      <c r="O201" s="168"/>
    </row>
    <row r="202" spans="14:15" ht="18.600000000000001" customHeight="1">
      <c r="N202" s="168"/>
      <c r="O202" s="168"/>
    </row>
    <row r="203" spans="14:15" ht="18.600000000000001" customHeight="1">
      <c r="N203" s="168"/>
      <c r="O203" s="168"/>
    </row>
    <row r="204" spans="14:15" ht="18.600000000000001" customHeight="1">
      <c r="N204" s="168"/>
      <c r="O204" s="168"/>
    </row>
    <row r="205" spans="14:15" ht="18.600000000000001" customHeight="1">
      <c r="N205" s="168"/>
      <c r="O205" s="168"/>
    </row>
    <row r="206" spans="14:15" ht="18.600000000000001" customHeight="1">
      <c r="N206" s="168"/>
      <c r="O206" s="168"/>
    </row>
    <row r="207" spans="14:15" ht="18.600000000000001" customHeight="1">
      <c r="N207" s="168"/>
      <c r="O207" s="168"/>
    </row>
    <row r="208" spans="14:15" ht="18.600000000000001" customHeight="1">
      <c r="N208" s="168"/>
      <c r="O208" s="168"/>
    </row>
    <row r="209" spans="14:15" ht="18.600000000000001" customHeight="1">
      <c r="N209" s="168"/>
      <c r="O209" s="168"/>
    </row>
    <row r="210" spans="14:15" ht="18.600000000000001" customHeight="1">
      <c r="N210" s="168"/>
      <c r="O210" s="168"/>
    </row>
    <row r="211" spans="14:15" ht="18.600000000000001" customHeight="1">
      <c r="N211" s="168"/>
      <c r="O211" s="168"/>
    </row>
    <row r="212" spans="14:15" ht="18.600000000000001" customHeight="1">
      <c r="N212" s="168"/>
      <c r="O212" s="168"/>
    </row>
    <row r="213" spans="14:15" ht="18.600000000000001" customHeight="1">
      <c r="N213" s="168"/>
      <c r="O213" s="168"/>
    </row>
    <row r="214" spans="14:15" ht="18.600000000000001" customHeight="1">
      <c r="N214" s="168"/>
      <c r="O214" s="168"/>
    </row>
    <row r="215" spans="14:15" ht="18.600000000000001" customHeight="1">
      <c r="N215" s="168"/>
      <c r="O215" s="168"/>
    </row>
    <row r="216" spans="14:15" ht="18.600000000000001" customHeight="1">
      <c r="N216" s="168"/>
      <c r="O216" s="168"/>
    </row>
    <row r="217" spans="14:15" ht="18.600000000000001" customHeight="1">
      <c r="N217" s="168"/>
      <c r="O217" s="168"/>
    </row>
    <row r="218" spans="14:15" ht="18.600000000000001" customHeight="1">
      <c r="N218" s="168"/>
      <c r="O218" s="168"/>
    </row>
    <row r="219" spans="14:15" ht="18.600000000000001" customHeight="1">
      <c r="N219" s="168"/>
      <c r="O219" s="168"/>
    </row>
    <row r="220" spans="14:15" ht="18.600000000000001" customHeight="1">
      <c r="N220" s="168"/>
      <c r="O220" s="168"/>
    </row>
    <row r="221" spans="14:15" ht="18.600000000000001" customHeight="1">
      <c r="N221" s="168"/>
      <c r="O221" s="168"/>
    </row>
    <row r="222" spans="14:15" ht="18.600000000000001" customHeight="1">
      <c r="N222" s="168"/>
      <c r="O222" s="168"/>
    </row>
    <row r="223" spans="14:15" ht="18.600000000000001" customHeight="1">
      <c r="N223" s="168"/>
      <c r="O223" s="168"/>
    </row>
    <row r="224" spans="14:15" ht="18.600000000000001" customHeight="1">
      <c r="N224" s="168"/>
      <c r="O224" s="168"/>
    </row>
    <row r="225" spans="14:15" ht="73.5" customHeight="1">
      <c r="N225" s="168"/>
      <c r="O225" s="168"/>
    </row>
    <row r="226" spans="14:15" ht="18.600000000000001" customHeight="1">
      <c r="N226" s="168"/>
      <c r="O226" s="168"/>
    </row>
    <row r="227" spans="14:15" ht="18.600000000000001" customHeight="1">
      <c r="N227" s="168"/>
      <c r="O227" s="168"/>
    </row>
    <row r="228" spans="14:15" ht="18.600000000000001" customHeight="1">
      <c r="N228" s="168"/>
      <c r="O228" s="168"/>
    </row>
    <row r="229" spans="14:15" ht="18.600000000000001" customHeight="1">
      <c r="N229" s="168"/>
      <c r="O229" s="168"/>
    </row>
    <row r="230" spans="14:15" ht="18.600000000000001" customHeight="1">
      <c r="N230" s="168"/>
      <c r="O230" s="168"/>
    </row>
    <row r="231" spans="14:15" ht="18.600000000000001" customHeight="1">
      <c r="N231" s="168"/>
      <c r="O231" s="168"/>
    </row>
    <row r="232" spans="14:15" ht="18.600000000000001" customHeight="1">
      <c r="N232" s="168"/>
      <c r="O232" s="168"/>
    </row>
    <row r="233" spans="14:15" ht="18.600000000000001" customHeight="1">
      <c r="N233" s="168"/>
      <c r="O233" s="168"/>
    </row>
    <row r="234" spans="14:15" ht="18.600000000000001" customHeight="1">
      <c r="N234" s="168"/>
      <c r="O234" s="168"/>
    </row>
    <row r="235" spans="14:15" ht="18.600000000000001" customHeight="1">
      <c r="N235" s="168"/>
      <c r="O235" s="168"/>
    </row>
    <row r="236" spans="14:15" ht="18.600000000000001" customHeight="1">
      <c r="N236" s="168"/>
      <c r="O236" s="168"/>
    </row>
    <row r="237" spans="14:15" ht="18.600000000000001" customHeight="1">
      <c r="N237" s="168"/>
      <c r="O237" s="168"/>
    </row>
    <row r="238" spans="14:15" ht="18.600000000000001" customHeight="1">
      <c r="N238" s="168"/>
      <c r="O238" s="168"/>
    </row>
    <row r="239" spans="14:15" ht="18.600000000000001" customHeight="1">
      <c r="N239" s="168"/>
      <c r="O239" s="168"/>
    </row>
    <row r="240" spans="14:15" ht="18.600000000000001" customHeight="1">
      <c r="N240" s="168"/>
      <c r="O240" s="168"/>
    </row>
    <row r="241" spans="3:15" ht="18.600000000000001" customHeight="1">
      <c r="N241" s="168"/>
      <c r="O241" s="168"/>
    </row>
    <row r="242" spans="3:15" ht="18.600000000000001" customHeight="1">
      <c r="N242" s="168"/>
      <c r="O242" s="168"/>
    </row>
    <row r="243" spans="3:15" ht="18.600000000000001" customHeight="1">
      <c r="N243" s="168"/>
      <c r="O243" s="168"/>
    </row>
    <row r="244" spans="3:15" ht="18.600000000000001" customHeight="1">
      <c r="N244" s="168"/>
      <c r="O244" s="168"/>
    </row>
    <row r="245" spans="3:15" ht="18.600000000000001" customHeight="1">
      <c r="C245" s="168"/>
      <c r="D245" s="168"/>
      <c r="E245" s="168"/>
      <c r="F245" s="168"/>
      <c r="G245" s="168"/>
      <c r="H245" s="168"/>
      <c r="I245" s="168"/>
      <c r="J245" s="168"/>
      <c r="K245" s="168"/>
      <c r="L245" s="168"/>
      <c r="M245" s="168"/>
      <c r="N245" s="168"/>
      <c r="O245" s="168"/>
    </row>
    <row r="246" spans="3:15" ht="18.600000000000001" customHeight="1">
      <c r="C246" s="168"/>
      <c r="D246" s="168"/>
      <c r="E246" s="168"/>
      <c r="F246" s="168"/>
      <c r="G246" s="168"/>
      <c r="H246" s="168"/>
      <c r="I246" s="168"/>
      <c r="J246" s="168"/>
      <c r="K246" s="168"/>
      <c r="L246" s="168"/>
      <c r="M246" s="168"/>
      <c r="N246" s="168"/>
      <c r="O246" s="168"/>
    </row>
    <row r="247" spans="3:15" ht="18.600000000000001" customHeight="1">
      <c r="C247" s="168"/>
      <c r="D247" s="168"/>
      <c r="E247" s="168"/>
      <c r="F247" s="168"/>
      <c r="G247" s="168"/>
      <c r="H247" s="168"/>
      <c r="I247" s="168"/>
      <c r="J247" s="168"/>
      <c r="K247" s="168"/>
      <c r="L247" s="168"/>
      <c r="M247" s="168"/>
      <c r="N247" s="168"/>
      <c r="O247" s="168"/>
    </row>
    <row r="248" spans="3:15" ht="18.600000000000001" customHeight="1">
      <c r="C248" s="168"/>
      <c r="D248" s="168"/>
      <c r="E248" s="168"/>
      <c r="F248" s="168"/>
      <c r="G248" s="168"/>
      <c r="H248" s="168"/>
      <c r="I248" s="168"/>
      <c r="J248" s="168"/>
      <c r="K248" s="168"/>
      <c r="L248" s="168"/>
      <c r="M248" s="168"/>
      <c r="N248" s="168"/>
      <c r="O248" s="168"/>
    </row>
    <row r="249" spans="3:15" ht="18.600000000000001" customHeight="1">
      <c r="C249" s="168"/>
      <c r="D249" s="168"/>
      <c r="E249" s="168"/>
      <c r="F249" s="168"/>
      <c r="G249" s="168"/>
      <c r="H249" s="168"/>
      <c r="I249" s="168"/>
      <c r="J249" s="168"/>
      <c r="K249" s="168"/>
      <c r="L249" s="168"/>
      <c r="M249" s="168"/>
      <c r="N249" s="168"/>
      <c r="O249" s="168"/>
    </row>
    <row r="250" spans="3:15" ht="18.600000000000001" customHeight="1">
      <c r="C250" s="168"/>
      <c r="D250" s="168"/>
      <c r="E250" s="168"/>
      <c r="F250" s="168"/>
      <c r="G250" s="168"/>
      <c r="H250" s="168"/>
      <c r="I250" s="168"/>
      <c r="J250" s="168"/>
      <c r="K250" s="168"/>
      <c r="L250" s="168"/>
      <c r="M250" s="168"/>
      <c r="N250" s="168"/>
      <c r="O250" s="168"/>
    </row>
    <row r="251" spans="3:15" ht="18.600000000000001" customHeight="1">
      <c r="C251" s="168"/>
      <c r="D251" s="168"/>
      <c r="E251" s="168"/>
      <c r="F251" s="168"/>
      <c r="G251" s="168"/>
      <c r="H251" s="168"/>
      <c r="I251" s="168"/>
      <c r="J251" s="168"/>
      <c r="K251" s="168"/>
      <c r="L251" s="168"/>
      <c r="M251" s="168"/>
      <c r="N251" s="168"/>
      <c r="O251" s="168"/>
    </row>
    <row r="252" spans="3:15" ht="18.600000000000001" customHeight="1">
      <c r="C252" s="168"/>
      <c r="D252" s="168"/>
      <c r="E252" s="168"/>
      <c r="F252" s="168"/>
      <c r="G252" s="168"/>
      <c r="H252" s="168"/>
      <c r="I252" s="168"/>
      <c r="J252" s="168"/>
      <c r="K252" s="168"/>
      <c r="L252" s="168"/>
      <c r="M252" s="168"/>
      <c r="N252" s="168"/>
      <c r="O252" s="168"/>
    </row>
    <row r="253" spans="3:15" ht="18.600000000000001" customHeight="1">
      <c r="C253" s="168"/>
      <c r="D253" s="168"/>
      <c r="E253" s="168"/>
      <c r="F253" s="168"/>
      <c r="G253" s="168"/>
      <c r="H253" s="168"/>
      <c r="I253" s="168"/>
      <c r="J253" s="168"/>
      <c r="K253" s="168"/>
      <c r="L253" s="168"/>
      <c r="M253" s="168"/>
      <c r="N253" s="168"/>
      <c r="O253" s="168"/>
    </row>
    <row r="254" spans="3:15" ht="18.600000000000001" customHeight="1">
      <c r="C254" s="168"/>
      <c r="D254" s="168"/>
      <c r="E254" s="168"/>
      <c r="F254" s="168"/>
      <c r="G254" s="168"/>
      <c r="H254" s="168"/>
      <c r="I254" s="168"/>
      <c r="J254" s="168"/>
      <c r="K254" s="168"/>
      <c r="L254" s="168"/>
      <c r="M254" s="168"/>
      <c r="N254" s="168"/>
      <c r="O254" s="168"/>
    </row>
    <row r="255" spans="3:15" ht="18.600000000000001" customHeight="1">
      <c r="C255" s="168"/>
      <c r="D255" s="168"/>
      <c r="E255" s="168"/>
      <c r="F255" s="168"/>
      <c r="G255" s="168"/>
      <c r="H255" s="168"/>
      <c r="I255" s="168"/>
      <c r="J255" s="168"/>
      <c r="K255" s="168"/>
      <c r="L255" s="168"/>
      <c r="M255" s="168"/>
      <c r="N255" s="168"/>
      <c r="O255" s="168"/>
    </row>
    <row r="256" spans="3:15" ht="18.600000000000001" customHeight="1">
      <c r="C256" s="168"/>
      <c r="D256" s="168"/>
      <c r="E256" s="168"/>
      <c r="F256" s="168"/>
      <c r="G256" s="168"/>
      <c r="H256" s="168"/>
      <c r="I256" s="168"/>
      <c r="J256" s="168"/>
      <c r="K256" s="168"/>
      <c r="L256" s="168"/>
      <c r="M256" s="168"/>
      <c r="N256" s="168"/>
      <c r="O256" s="168"/>
    </row>
    <row r="257" spans="3:15" ht="18.600000000000001" customHeight="1">
      <c r="C257" s="168"/>
      <c r="D257" s="168"/>
      <c r="E257" s="168"/>
      <c r="F257" s="168"/>
      <c r="G257" s="168"/>
      <c r="H257" s="168"/>
      <c r="I257" s="168"/>
      <c r="J257" s="168"/>
      <c r="K257" s="168"/>
      <c r="L257" s="168"/>
      <c r="M257" s="168"/>
      <c r="N257" s="168"/>
      <c r="O257" s="168"/>
    </row>
    <row r="258" spans="3:15" ht="18.600000000000001" customHeight="1">
      <c r="C258" s="168"/>
      <c r="D258" s="168"/>
      <c r="E258" s="168"/>
      <c r="F258" s="168"/>
      <c r="G258" s="168"/>
      <c r="H258" s="168"/>
      <c r="I258" s="168"/>
      <c r="J258" s="168"/>
      <c r="K258" s="168"/>
      <c r="L258" s="168"/>
      <c r="M258" s="168"/>
      <c r="N258" s="168"/>
      <c r="O258" s="168"/>
    </row>
    <row r="259" spans="3:15" ht="18.600000000000001" customHeight="1">
      <c r="C259" s="168"/>
      <c r="D259" s="168"/>
      <c r="E259" s="168"/>
      <c r="F259" s="168"/>
      <c r="G259" s="168"/>
      <c r="H259" s="168"/>
      <c r="I259" s="168"/>
      <c r="J259" s="168"/>
      <c r="K259" s="168"/>
      <c r="L259" s="168"/>
      <c r="M259" s="168"/>
      <c r="N259" s="168"/>
      <c r="O259" s="168"/>
    </row>
    <row r="260" spans="3:15" ht="18.600000000000001" customHeight="1">
      <c r="C260" s="168"/>
      <c r="D260" s="168"/>
      <c r="E260" s="168"/>
      <c r="F260" s="168"/>
      <c r="G260" s="168"/>
      <c r="H260" s="168"/>
      <c r="I260" s="168"/>
      <c r="J260" s="168"/>
      <c r="K260" s="168"/>
      <c r="L260" s="168"/>
      <c r="M260" s="168"/>
      <c r="N260" s="168"/>
      <c r="O260" s="168"/>
    </row>
    <row r="261" spans="3:15" ht="18.600000000000001" customHeight="1">
      <c r="C261" s="168"/>
      <c r="D261" s="168"/>
      <c r="E261" s="168"/>
      <c r="F261" s="168"/>
      <c r="G261" s="168"/>
      <c r="H261" s="168"/>
      <c r="I261" s="168"/>
      <c r="J261" s="168"/>
      <c r="K261" s="168"/>
      <c r="L261" s="168"/>
      <c r="M261" s="168"/>
      <c r="N261" s="168"/>
      <c r="O261" s="168"/>
    </row>
    <row r="262" spans="3:15" ht="18.600000000000001" customHeight="1">
      <c r="C262" s="168"/>
      <c r="D262" s="168"/>
      <c r="E262" s="168"/>
      <c r="F262" s="168"/>
      <c r="G262" s="168"/>
      <c r="H262" s="168"/>
      <c r="I262" s="168"/>
      <c r="J262" s="168"/>
      <c r="K262" s="168"/>
      <c r="L262" s="168"/>
      <c r="M262" s="168"/>
      <c r="N262" s="168"/>
      <c r="O262" s="168"/>
    </row>
    <row r="263" spans="3:15" ht="18.600000000000001" customHeight="1">
      <c r="C263" s="168"/>
      <c r="D263" s="168"/>
      <c r="E263" s="168"/>
      <c r="F263" s="168"/>
      <c r="G263" s="168"/>
      <c r="H263" s="168"/>
      <c r="I263" s="168"/>
      <c r="J263" s="168"/>
      <c r="K263" s="168"/>
      <c r="L263" s="168"/>
      <c r="M263" s="168"/>
      <c r="N263" s="168"/>
      <c r="O263" s="168"/>
    </row>
    <row r="264" spans="3:15" ht="18.600000000000001" customHeight="1">
      <c r="C264" s="168"/>
      <c r="D264" s="168"/>
      <c r="E264" s="168"/>
      <c r="F264" s="168"/>
      <c r="G264" s="168"/>
      <c r="H264" s="168"/>
      <c r="I264" s="168"/>
      <c r="J264" s="168"/>
      <c r="K264" s="168"/>
      <c r="L264" s="168"/>
      <c r="M264" s="168"/>
      <c r="N264" s="168"/>
      <c r="O264" s="168"/>
    </row>
    <row r="265" spans="3:15" ht="18.600000000000001" customHeight="1">
      <c r="C265" s="168"/>
      <c r="D265" s="168"/>
      <c r="E265" s="168"/>
      <c r="F265" s="168"/>
      <c r="G265" s="168"/>
      <c r="H265" s="168"/>
      <c r="I265" s="168"/>
      <c r="J265" s="168"/>
      <c r="K265" s="168"/>
      <c r="L265" s="168"/>
      <c r="M265" s="168"/>
      <c r="N265" s="168"/>
      <c r="O265" s="168"/>
    </row>
    <row r="266" spans="3:15" ht="18.600000000000001" customHeight="1">
      <c r="C266" s="168"/>
      <c r="D266" s="168"/>
      <c r="E266" s="168"/>
      <c r="F266" s="168"/>
      <c r="G266" s="168"/>
      <c r="H266" s="168"/>
      <c r="I266" s="168"/>
      <c r="J266" s="168"/>
      <c r="K266" s="168"/>
      <c r="L266" s="168"/>
      <c r="M266" s="168"/>
      <c r="N266" s="168"/>
      <c r="O266" s="168"/>
    </row>
    <row r="267" spans="3:15" ht="18.600000000000001" customHeight="1">
      <c r="C267" s="168"/>
      <c r="D267" s="168"/>
      <c r="E267" s="168"/>
      <c r="F267" s="168"/>
      <c r="G267" s="168"/>
      <c r="H267" s="168"/>
      <c r="I267" s="168"/>
      <c r="J267" s="168"/>
      <c r="K267" s="168"/>
      <c r="L267" s="168"/>
      <c r="M267" s="168"/>
      <c r="N267" s="168"/>
      <c r="O267" s="168"/>
    </row>
    <row r="268" spans="3:15" ht="18.600000000000001" customHeight="1">
      <c r="C268" s="168"/>
      <c r="D268" s="168"/>
      <c r="E268" s="168"/>
      <c r="F268" s="168"/>
      <c r="G268" s="168"/>
      <c r="H268" s="168"/>
      <c r="I268" s="168"/>
      <c r="J268" s="168"/>
      <c r="K268" s="168"/>
      <c r="L268" s="168"/>
      <c r="M268" s="168"/>
      <c r="N268" s="168"/>
      <c r="O268" s="168"/>
    </row>
    <row r="269" spans="3:15" ht="18.600000000000001" customHeight="1">
      <c r="C269" s="168"/>
      <c r="D269" s="168"/>
      <c r="E269" s="168"/>
      <c r="F269" s="168"/>
      <c r="G269" s="168"/>
      <c r="H269" s="168"/>
      <c r="I269" s="168"/>
      <c r="J269" s="168"/>
      <c r="K269" s="168"/>
      <c r="L269" s="168"/>
      <c r="M269" s="168"/>
      <c r="N269" s="168"/>
      <c r="O269" s="168"/>
    </row>
    <row r="270" spans="3:15" ht="18.600000000000001" customHeight="1">
      <c r="C270" s="168"/>
      <c r="D270" s="168"/>
      <c r="E270" s="168"/>
      <c r="F270" s="168"/>
      <c r="G270" s="168"/>
      <c r="H270" s="168"/>
      <c r="I270" s="168"/>
      <c r="J270" s="168"/>
      <c r="K270" s="168"/>
      <c r="L270" s="168"/>
      <c r="M270" s="168"/>
      <c r="N270" s="168"/>
      <c r="O270" s="168"/>
    </row>
    <row r="271" spans="3:15" ht="18.600000000000001" customHeight="1">
      <c r="C271" s="168"/>
      <c r="D271" s="168"/>
      <c r="E271" s="168"/>
      <c r="F271" s="168"/>
      <c r="G271" s="168"/>
      <c r="H271" s="168"/>
      <c r="I271" s="168"/>
      <c r="J271" s="168"/>
      <c r="K271" s="168"/>
      <c r="L271" s="168"/>
      <c r="M271" s="168"/>
      <c r="N271" s="168"/>
      <c r="O271" s="168"/>
    </row>
    <row r="272" spans="3:15" ht="18.600000000000001" customHeight="1">
      <c r="C272" s="168"/>
      <c r="D272" s="168"/>
      <c r="E272" s="168"/>
      <c r="F272" s="168"/>
      <c r="G272" s="168"/>
      <c r="H272" s="168"/>
      <c r="I272" s="168"/>
      <c r="J272" s="168"/>
      <c r="K272" s="168"/>
      <c r="L272" s="168"/>
      <c r="M272" s="168"/>
      <c r="N272" s="168"/>
      <c r="O272" s="168"/>
    </row>
    <row r="273" spans="3:15" ht="18.600000000000001" customHeight="1">
      <c r="C273" s="168"/>
      <c r="D273" s="168"/>
      <c r="E273" s="168"/>
      <c r="F273" s="168"/>
      <c r="G273" s="168"/>
      <c r="H273" s="168"/>
      <c r="I273" s="168"/>
      <c r="J273" s="168"/>
      <c r="K273" s="168"/>
      <c r="L273" s="168"/>
      <c r="M273" s="168"/>
      <c r="N273" s="168"/>
      <c r="O273" s="168"/>
    </row>
    <row r="274" spans="3:15" ht="18.600000000000001" customHeight="1">
      <c r="C274" s="168"/>
      <c r="D274" s="168"/>
      <c r="E274" s="168"/>
      <c r="F274" s="168"/>
      <c r="G274" s="168"/>
      <c r="H274" s="168"/>
      <c r="I274" s="168"/>
      <c r="J274" s="168"/>
      <c r="K274" s="168"/>
      <c r="L274" s="168"/>
      <c r="M274" s="168"/>
      <c r="N274" s="168"/>
      <c r="O274" s="168"/>
    </row>
    <row r="275" spans="3:15" ht="18.600000000000001" customHeight="1">
      <c r="C275" s="168"/>
      <c r="D275" s="168"/>
      <c r="E275" s="168"/>
      <c r="F275" s="168"/>
      <c r="G275" s="168"/>
      <c r="H275" s="168"/>
      <c r="I275" s="168"/>
      <c r="J275" s="168"/>
      <c r="K275" s="168"/>
      <c r="L275" s="168"/>
      <c r="M275" s="168"/>
      <c r="N275" s="168"/>
      <c r="O275" s="168"/>
    </row>
    <row r="276" spans="3:15" ht="18.600000000000001" customHeight="1">
      <c r="C276" s="168"/>
      <c r="D276" s="168"/>
      <c r="E276" s="168"/>
      <c r="F276" s="168"/>
      <c r="G276" s="168"/>
      <c r="H276" s="168"/>
      <c r="I276" s="168"/>
      <c r="J276" s="168"/>
      <c r="K276" s="168"/>
      <c r="L276" s="168"/>
      <c r="M276" s="168"/>
      <c r="N276" s="168"/>
      <c r="O276" s="168"/>
    </row>
    <row r="277" spans="3:15" ht="18.600000000000001" customHeight="1">
      <c r="C277" s="168"/>
      <c r="D277" s="168"/>
      <c r="E277" s="168"/>
      <c r="F277" s="168"/>
      <c r="G277" s="168"/>
      <c r="H277" s="168"/>
      <c r="I277" s="168"/>
      <c r="J277" s="168"/>
      <c r="K277" s="168"/>
      <c r="L277" s="168"/>
      <c r="M277" s="168"/>
      <c r="N277" s="168"/>
      <c r="O277" s="168"/>
    </row>
    <row r="278" spans="3:15" ht="18.600000000000001" customHeight="1">
      <c r="C278" s="168"/>
      <c r="D278" s="168"/>
      <c r="E278" s="168"/>
      <c r="F278" s="168"/>
      <c r="G278" s="168"/>
      <c r="H278" s="168"/>
      <c r="I278" s="168"/>
      <c r="J278" s="168"/>
      <c r="K278" s="168"/>
      <c r="L278" s="168"/>
      <c r="M278" s="168"/>
      <c r="N278" s="168"/>
      <c r="O278" s="168"/>
    </row>
    <row r="279" spans="3:15" ht="18.600000000000001" customHeight="1">
      <c r="C279" s="168"/>
      <c r="D279" s="168"/>
      <c r="E279" s="168"/>
      <c r="F279" s="168"/>
      <c r="G279" s="168"/>
      <c r="H279" s="168"/>
      <c r="I279" s="168"/>
      <c r="J279" s="168"/>
      <c r="K279" s="168"/>
      <c r="L279" s="168"/>
      <c r="M279" s="168"/>
      <c r="N279" s="168"/>
      <c r="O279" s="168"/>
    </row>
    <row r="280" spans="3:15" ht="18.600000000000001" customHeight="1">
      <c r="C280" s="168"/>
      <c r="D280" s="168"/>
      <c r="E280" s="168"/>
      <c r="F280" s="168"/>
      <c r="G280" s="168"/>
      <c r="H280" s="168"/>
      <c r="I280" s="168"/>
      <c r="J280" s="168"/>
      <c r="K280" s="168"/>
      <c r="L280" s="168"/>
      <c r="M280" s="168"/>
      <c r="N280" s="168"/>
      <c r="O280" s="168"/>
    </row>
    <row r="281" spans="3:15" ht="18.600000000000001" customHeight="1">
      <c r="C281" s="168"/>
      <c r="D281" s="168"/>
      <c r="E281" s="168"/>
      <c r="F281" s="168"/>
      <c r="G281" s="168"/>
      <c r="H281" s="168"/>
      <c r="I281" s="168"/>
      <c r="J281" s="168"/>
      <c r="K281" s="168"/>
      <c r="L281" s="168"/>
      <c r="M281" s="168"/>
      <c r="N281" s="168"/>
      <c r="O281" s="168"/>
    </row>
    <row r="282" spans="3:15" ht="18.600000000000001" customHeight="1">
      <c r="C282" s="168"/>
      <c r="D282" s="168"/>
      <c r="E282" s="168"/>
      <c r="F282" s="168"/>
      <c r="G282" s="168"/>
      <c r="H282" s="168"/>
      <c r="I282" s="168"/>
      <c r="J282" s="168"/>
      <c r="K282" s="168"/>
      <c r="L282" s="168"/>
      <c r="M282" s="168"/>
      <c r="N282" s="168"/>
      <c r="O282" s="168"/>
    </row>
    <row r="283" spans="3:15" ht="18.600000000000001" customHeight="1">
      <c r="C283" s="168"/>
      <c r="D283" s="168"/>
      <c r="E283" s="168"/>
      <c r="F283" s="168"/>
      <c r="G283" s="168"/>
      <c r="H283" s="168"/>
      <c r="I283" s="168"/>
      <c r="J283" s="168"/>
      <c r="K283" s="168"/>
      <c r="L283" s="168"/>
      <c r="M283" s="168"/>
      <c r="N283" s="168"/>
      <c r="O283" s="168"/>
    </row>
    <row r="284" spans="3:15" ht="18.600000000000001" customHeight="1">
      <c r="C284" s="168"/>
      <c r="D284" s="168"/>
      <c r="E284" s="168"/>
      <c r="F284" s="168"/>
      <c r="G284" s="168"/>
      <c r="H284" s="168"/>
      <c r="I284" s="168"/>
      <c r="J284" s="168"/>
      <c r="K284" s="168"/>
      <c r="L284" s="168"/>
      <c r="M284" s="168"/>
      <c r="N284" s="168"/>
      <c r="O284" s="168"/>
    </row>
    <row r="285" spans="3:15" ht="18.600000000000001" customHeight="1">
      <c r="C285" s="168"/>
      <c r="D285" s="168"/>
      <c r="E285" s="168"/>
      <c r="F285" s="168"/>
      <c r="G285" s="168"/>
      <c r="H285" s="168"/>
      <c r="I285" s="168"/>
      <c r="J285" s="168"/>
      <c r="K285" s="168"/>
      <c r="L285" s="168"/>
      <c r="M285" s="168"/>
      <c r="N285" s="168"/>
      <c r="O285" s="168"/>
    </row>
    <row r="286" spans="3:15" ht="18.600000000000001" customHeight="1">
      <c r="C286" s="168"/>
      <c r="D286" s="168"/>
      <c r="E286" s="168"/>
      <c r="F286" s="168"/>
      <c r="G286" s="168"/>
      <c r="H286" s="168"/>
      <c r="I286" s="168"/>
      <c r="J286" s="168"/>
      <c r="K286" s="168"/>
      <c r="L286" s="168"/>
      <c r="M286" s="168"/>
      <c r="N286" s="168"/>
      <c r="O286" s="168"/>
    </row>
    <row r="287" spans="3:15" ht="18.600000000000001" customHeight="1">
      <c r="C287" s="168"/>
      <c r="D287" s="168"/>
      <c r="E287" s="168"/>
      <c r="F287" s="168"/>
      <c r="G287" s="168"/>
      <c r="H287" s="168"/>
      <c r="I287" s="168"/>
      <c r="J287" s="168"/>
      <c r="K287" s="168"/>
      <c r="L287" s="168"/>
      <c r="M287" s="168"/>
      <c r="N287" s="168"/>
      <c r="O287" s="168"/>
    </row>
    <row r="288" spans="3:15" ht="18.600000000000001" customHeight="1">
      <c r="C288" s="168"/>
      <c r="D288" s="168"/>
      <c r="E288" s="168"/>
      <c r="F288" s="168"/>
      <c r="G288" s="168"/>
      <c r="H288" s="168"/>
      <c r="I288" s="168"/>
      <c r="J288" s="168"/>
      <c r="K288" s="168"/>
      <c r="L288" s="168"/>
      <c r="M288" s="168"/>
      <c r="N288" s="168"/>
      <c r="O288" s="168"/>
    </row>
    <row r="289" spans="3:15" ht="18.600000000000001" customHeight="1">
      <c r="C289" s="168"/>
      <c r="D289" s="168"/>
      <c r="E289" s="168"/>
      <c r="F289" s="168"/>
      <c r="G289" s="168"/>
      <c r="H289" s="168"/>
      <c r="I289" s="168"/>
      <c r="J289" s="168"/>
      <c r="K289" s="168"/>
      <c r="L289" s="168"/>
      <c r="M289" s="168"/>
      <c r="N289" s="168"/>
      <c r="O289" s="168"/>
    </row>
    <row r="290" spans="3:15" ht="18.600000000000001" customHeight="1">
      <c r="C290" s="168"/>
      <c r="D290" s="168"/>
      <c r="E290" s="168"/>
      <c r="F290" s="168"/>
      <c r="G290" s="168"/>
      <c r="H290" s="168"/>
      <c r="I290" s="168"/>
      <c r="J290" s="168"/>
      <c r="K290" s="168"/>
      <c r="L290" s="168"/>
      <c r="M290" s="168"/>
      <c r="N290" s="168"/>
      <c r="O290" s="168"/>
    </row>
    <row r="291" spans="3:15" ht="18.600000000000001" customHeight="1">
      <c r="C291" s="168"/>
      <c r="D291" s="168"/>
      <c r="E291" s="168"/>
      <c r="F291" s="168"/>
      <c r="G291" s="168"/>
      <c r="H291" s="168"/>
      <c r="I291" s="168"/>
      <c r="J291" s="168"/>
      <c r="K291" s="168"/>
      <c r="L291" s="168"/>
      <c r="M291" s="168"/>
      <c r="N291" s="168"/>
      <c r="O291" s="168"/>
    </row>
    <row r="292" spans="3:15" ht="18.600000000000001" customHeight="1">
      <c r="C292" s="168"/>
      <c r="D292" s="168"/>
      <c r="E292" s="168"/>
      <c r="F292" s="168"/>
      <c r="G292" s="168"/>
      <c r="H292" s="168"/>
      <c r="I292" s="168"/>
      <c r="J292" s="168"/>
      <c r="K292" s="168"/>
      <c r="L292" s="168"/>
      <c r="M292" s="168"/>
      <c r="N292" s="168"/>
      <c r="O292" s="168"/>
    </row>
    <row r="293" spans="3:15" ht="18.600000000000001" customHeight="1">
      <c r="C293" s="168"/>
      <c r="D293" s="168"/>
      <c r="E293" s="168"/>
      <c r="F293" s="168"/>
      <c r="G293" s="168"/>
      <c r="H293" s="168"/>
      <c r="I293" s="168"/>
      <c r="J293" s="168"/>
      <c r="K293" s="168"/>
      <c r="L293" s="168"/>
      <c r="M293" s="168"/>
      <c r="N293" s="168"/>
      <c r="O293" s="168"/>
    </row>
    <row r="294" spans="3:15" ht="18.600000000000001" customHeight="1">
      <c r="C294" s="168"/>
      <c r="D294" s="168"/>
      <c r="E294" s="168"/>
      <c r="F294" s="168"/>
      <c r="G294" s="168"/>
      <c r="H294" s="168"/>
      <c r="I294" s="168"/>
      <c r="J294" s="168"/>
      <c r="K294" s="168"/>
      <c r="L294" s="168"/>
      <c r="M294" s="168"/>
      <c r="N294" s="168"/>
      <c r="O294" s="168"/>
    </row>
    <row r="295" spans="3:15" ht="18.600000000000001" customHeight="1">
      <c r="C295" s="168"/>
      <c r="D295" s="168"/>
      <c r="E295" s="168"/>
      <c r="F295" s="168"/>
      <c r="G295" s="168"/>
      <c r="H295" s="168"/>
      <c r="I295" s="168"/>
      <c r="J295" s="168"/>
      <c r="K295" s="168"/>
      <c r="L295" s="168"/>
      <c r="M295" s="168"/>
      <c r="N295" s="168"/>
      <c r="O295" s="168"/>
    </row>
    <row r="296" spans="3:15" ht="18.600000000000001" customHeight="1">
      <c r="C296" s="168"/>
      <c r="D296" s="168"/>
      <c r="E296" s="168"/>
      <c r="F296" s="168"/>
      <c r="G296" s="168"/>
      <c r="H296" s="168"/>
      <c r="I296" s="168"/>
      <c r="J296" s="168"/>
      <c r="K296" s="168"/>
      <c r="L296" s="168"/>
      <c r="M296" s="168"/>
      <c r="N296" s="168"/>
      <c r="O296" s="168"/>
    </row>
    <row r="297" spans="3:15" ht="18.600000000000001" customHeight="1">
      <c r="C297" s="168"/>
      <c r="D297" s="168"/>
      <c r="E297" s="168"/>
      <c r="F297" s="168"/>
      <c r="G297" s="168"/>
      <c r="H297" s="168"/>
      <c r="I297" s="168"/>
      <c r="J297" s="168"/>
      <c r="K297" s="168"/>
      <c r="L297" s="168"/>
      <c r="M297" s="168"/>
      <c r="N297" s="168"/>
      <c r="O297" s="168"/>
    </row>
    <row r="298" spans="3:15" ht="18.600000000000001" customHeight="1">
      <c r="C298" s="168"/>
      <c r="D298" s="168"/>
      <c r="E298" s="168"/>
      <c r="F298" s="168"/>
      <c r="G298" s="168"/>
      <c r="H298" s="168"/>
      <c r="I298" s="168"/>
      <c r="J298" s="168"/>
      <c r="K298" s="168"/>
      <c r="L298" s="168"/>
      <c r="M298" s="168"/>
      <c r="N298" s="168"/>
      <c r="O298" s="168"/>
    </row>
    <row r="299" spans="3:15" ht="18.600000000000001" customHeight="1">
      <c r="C299" s="168"/>
      <c r="D299" s="168"/>
      <c r="E299" s="168"/>
      <c r="F299" s="168"/>
      <c r="G299" s="168"/>
      <c r="H299" s="168"/>
      <c r="I299" s="168"/>
      <c r="J299" s="168"/>
      <c r="K299" s="168"/>
      <c r="L299" s="168"/>
      <c r="M299" s="168"/>
      <c r="N299" s="168"/>
      <c r="O299" s="168"/>
    </row>
    <row r="300" spans="3:15" ht="18.600000000000001" customHeight="1">
      <c r="C300" s="168"/>
      <c r="D300" s="168"/>
      <c r="E300" s="168"/>
      <c r="F300" s="168"/>
      <c r="G300" s="168"/>
      <c r="H300" s="168"/>
      <c r="I300" s="168"/>
      <c r="J300" s="168"/>
      <c r="K300" s="168"/>
      <c r="L300" s="168"/>
      <c r="M300" s="168"/>
      <c r="N300" s="168"/>
      <c r="O300" s="168"/>
    </row>
    <row r="301" spans="3:15" ht="18.600000000000001" customHeight="1">
      <c r="C301" s="168"/>
      <c r="D301" s="168"/>
      <c r="E301" s="168"/>
      <c r="F301" s="168"/>
      <c r="G301" s="168"/>
      <c r="H301" s="168"/>
      <c r="I301" s="168"/>
      <c r="J301" s="168"/>
      <c r="K301" s="168"/>
      <c r="L301" s="168"/>
      <c r="M301" s="168"/>
      <c r="N301" s="168"/>
      <c r="O301" s="168"/>
    </row>
    <row r="302" spans="3:15" ht="18.600000000000001" customHeight="1">
      <c r="C302" s="168"/>
      <c r="D302" s="168"/>
      <c r="E302" s="168"/>
      <c r="F302" s="168"/>
      <c r="G302" s="168"/>
      <c r="H302" s="168"/>
      <c r="I302" s="168"/>
      <c r="J302" s="168"/>
      <c r="K302" s="168"/>
      <c r="L302" s="168"/>
      <c r="M302" s="168"/>
      <c r="N302" s="168"/>
      <c r="O302" s="168"/>
    </row>
    <row r="303" spans="3:15" ht="18.600000000000001" customHeight="1">
      <c r="C303" s="168"/>
      <c r="D303" s="168"/>
      <c r="E303" s="168"/>
      <c r="F303" s="168"/>
      <c r="G303" s="168"/>
      <c r="H303" s="168"/>
      <c r="I303" s="168"/>
      <c r="J303" s="168"/>
      <c r="K303" s="168"/>
      <c r="L303" s="168"/>
      <c r="M303" s="168"/>
      <c r="N303" s="168"/>
      <c r="O303" s="168"/>
    </row>
    <row r="304" spans="3:15" ht="18.600000000000001" customHeight="1">
      <c r="C304" s="168"/>
      <c r="D304" s="168"/>
      <c r="E304" s="168"/>
      <c r="F304" s="168"/>
      <c r="G304" s="168"/>
      <c r="H304" s="168"/>
      <c r="I304" s="168"/>
      <c r="J304" s="168"/>
      <c r="K304" s="168"/>
      <c r="L304" s="168"/>
      <c r="M304" s="168"/>
      <c r="N304" s="168"/>
      <c r="O304" s="168"/>
    </row>
    <row r="305" spans="3:15" ht="18.600000000000001" customHeight="1">
      <c r="C305" s="168"/>
      <c r="D305" s="168"/>
      <c r="E305" s="168"/>
      <c r="F305" s="168"/>
      <c r="G305" s="168"/>
      <c r="H305" s="168"/>
      <c r="I305" s="168"/>
      <c r="J305" s="168"/>
      <c r="K305" s="168"/>
      <c r="L305" s="168"/>
      <c r="M305" s="168"/>
      <c r="N305" s="168"/>
      <c r="O305" s="168"/>
    </row>
    <row r="306" spans="3:15" ht="18.600000000000001" customHeight="1">
      <c r="C306" s="168"/>
      <c r="D306" s="168"/>
      <c r="E306" s="168"/>
      <c r="F306" s="168"/>
      <c r="G306" s="168"/>
      <c r="H306" s="168"/>
      <c r="I306" s="168"/>
      <c r="J306" s="168"/>
      <c r="K306" s="168"/>
      <c r="L306" s="168"/>
      <c r="M306" s="168"/>
      <c r="N306" s="168"/>
      <c r="O306" s="168"/>
    </row>
    <row r="307" spans="3:15" ht="18.600000000000001" customHeight="1">
      <c r="C307" s="168"/>
      <c r="D307" s="168"/>
      <c r="E307" s="168"/>
      <c r="F307" s="168"/>
      <c r="G307" s="168"/>
      <c r="H307" s="168"/>
      <c r="I307" s="168"/>
      <c r="J307" s="168"/>
      <c r="K307" s="168"/>
      <c r="L307" s="168"/>
      <c r="M307" s="168"/>
      <c r="N307" s="168"/>
      <c r="O307" s="168"/>
    </row>
    <row r="308" spans="3:15" ht="18.600000000000001" customHeight="1">
      <c r="C308" s="168"/>
      <c r="D308" s="168"/>
      <c r="E308" s="168"/>
      <c r="F308" s="168"/>
      <c r="G308" s="168"/>
      <c r="H308" s="168"/>
      <c r="I308" s="168"/>
      <c r="J308" s="168"/>
      <c r="K308" s="168"/>
      <c r="L308" s="168"/>
      <c r="M308" s="168"/>
      <c r="N308" s="168"/>
      <c r="O308" s="168"/>
    </row>
    <row r="309" spans="3:15" ht="18.600000000000001" customHeight="1">
      <c r="C309" s="168"/>
      <c r="D309" s="168"/>
      <c r="E309" s="168"/>
      <c r="F309" s="168"/>
      <c r="G309" s="168"/>
      <c r="H309" s="168"/>
      <c r="I309" s="168"/>
      <c r="J309" s="168"/>
      <c r="K309" s="168"/>
      <c r="L309" s="168"/>
      <c r="M309" s="168"/>
      <c r="N309" s="168"/>
      <c r="O309" s="168"/>
    </row>
    <row r="310" spans="3:15" ht="18.600000000000001" customHeight="1">
      <c r="C310" s="168"/>
      <c r="D310" s="168"/>
      <c r="E310" s="168"/>
      <c r="F310" s="168"/>
      <c r="G310" s="168"/>
      <c r="H310" s="168"/>
      <c r="I310" s="168"/>
      <c r="J310" s="168"/>
      <c r="K310" s="168"/>
      <c r="L310" s="168"/>
      <c r="M310" s="168"/>
      <c r="N310" s="168"/>
      <c r="O310" s="168"/>
    </row>
    <row r="311" spans="3:15" ht="18.600000000000001" customHeight="1">
      <c r="C311" s="168"/>
      <c r="D311" s="168"/>
      <c r="E311" s="168"/>
      <c r="F311" s="168"/>
      <c r="G311" s="168"/>
      <c r="H311" s="168"/>
      <c r="I311" s="168"/>
      <c r="J311" s="168"/>
      <c r="K311" s="168"/>
      <c r="L311" s="168"/>
      <c r="M311" s="168"/>
      <c r="N311" s="168"/>
      <c r="O311" s="168"/>
    </row>
    <row r="312" spans="3:15" ht="18.600000000000001" customHeight="1">
      <c r="C312" s="168"/>
      <c r="D312" s="168"/>
      <c r="E312" s="168"/>
      <c r="F312" s="168"/>
      <c r="G312" s="168"/>
      <c r="H312" s="168"/>
      <c r="I312" s="168"/>
      <c r="J312" s="168"/>
      <c r="K312" s="168"/>
      <c r="L312" s="168"/>
      <c r="M312" s="168"/>
      <c r="N312" s="168"/>
      <c r="O312" s="168"/>
    </row>
    <row r="313" spans="3:15" ht="18.600000000000001" customHeight="1">
      <c r="C313" s="168"/>
      <c r="D313" s="168"/>
      <c r="E313" s="168"/>
      <c r="F313" s="168"/>
      <c r="G313" s="168"/>
      <c r="H313" s="168"/>
      <c r="I313" s="168"/>
      <c r="J313" s="168"/>
      <c r="K313" s="168"/>
      <c r="L313" s="168"/>
      <c r="M313" s="168"/>
      <c r="N313" s="168"/>
      <c r="O313" s="168"/>
    </row>
    <row r="314" spans="3:15" ht="18.600000000000001" customHeight="1">
      <c r="C314" s="168"/>
      <c r="D314" s="168"/>
      <c r="E314" s="168"/>
      <c r="F314" s="168"/>
      <c r="G314" s="168"/>
      <c r="H314" s="168"/>
      <c r="I314" s="168"/>
      <c r="J314" s="168"/>
      <c r="K314" s="168"/>
      <c r="L314" s="168"/>
      <c r="M314" s="168"/>
      <c r="N314" s="168"/>
      <c r="O314" s="168"/>
    </row>
    <row r="315" spans="3:15" ht="18.600000000000001" customHeight="1">
      <c r="C315" s="168"/>
      <c r="D315" s="168"/>
      <c r="E315" s="168"/>
      <c r="F315" s="168"/>
      <c r="G315" s="168"/>
      <c r="H315" s="168"/>
      <c r="I315" s="168"/>
      <c r="J315" s="168"/>
      <c r="K315" s="168"/>
      <c r="L315" s="168"/>
      <c r="M315" s="168"/>
      <c r="N315" s="168"/>
      <c r="O315" s="168"/>
    </row>
    <row r="316" spans="3:15" ht="18.600000000000001" customHeight="1">
      <c r="C316" s="168"/>
      <c r="D316" s="168"/>
      <c r="E316" s="168"/>
      <c r="F316" s="168"/>
      <c r="G316" s="168"/>
      <c r="H316" s="168"/>
      <c r="I316" s="168"/>
      <c r="J316" s="168"/>
      <c r="K316" s="168"/>
      <c r="L316" s="168"/>
      <c r="M316" s="168"/>
      <c r="N316" s="168"/>
      <c r="O316" s="168"/>
    </row>
    <row r="317" spans="3:15" ht="18.600000000000001" customHeight="1">
      <c r="C317" s="168"/>
      <c r="D317" s="168"/>
      <c r="E317" s="168"/>
      <c r="F317" s="168"/>
      <c r="G317" s="168"/>
      <c r="H317" s="168"/>
      <c r="I317" s="168"/>
      <c r="J317" s="168"/>
      <c r="K317" s="168"/>
      <c r="L317" s="168"/>
      <c r="M317" s="168"/>
      <c r="N317" s="168"/>
      <c r="O317" s="168"/>
    </row>
    <row r="318" spans="3:15" ht="18.600000000000001" customHeight="1">
      <c r="C318" s="168"/>
      <c r="D318" s="168"/>
      <c r="E318" s="168"/>
      <c r="F318" s="168"/>
      <c r="G318" s="168"/>
      <c r="H318" s="168"/>
      <c r="I318" s="168"/>
      <c r="J318" s="168"/>
      <c r="K318" s="168"/>
      <c r="L318" s="168"/>
      <c r="M318" s="168"/>
      <c r="N318" s="168"/>
      <c r="O318" s="168"/>
    </row>
    <row r="319" spans="3:15" ht="18.600000000000001" customHeight="1">
      <c r="C319" s="168"/>
      <c r="D319" s="168"/>
      <c r="E319" s="168"/>
      <c r="F319" s="168"/>
      <c r="G319" s="168"/>
      <c r="H319" s="168"/>
      <c r="I319" s="168"/>
      <c r="J319" s="168"/>
      <c r="K319" s="168"/>
      <c r="L319" s="168"/>
      <c r="M319" s="168"/>
      <c r="N319" s="168"/>
      <c r="O319" s="168"/>
    </row>
    <row r="320" spans="3:15" ht="18.600000000000001" customHeight="1">
      <c r="C320" s="168"/>
      <c r="D320" s="168"/>
      <c r="E320" s="168"/>
      <c r="F320" s="168"/>
      <c r="G320" s="168"/>
      <c r="H320" s="168"/>
      <c r="I320" s="168"/>
      <c r="J320" s="168"/>
      <c r="K320" s="168"/>
      <c r="L320" s="168"/>
      <c r="M320" s="168"/>
      <c r="N320" s="168"/>
      <c r="O320" s="168"/>
    </row>
    <row r="321" spans="3:15" ht="18.600000000000001" customHeight="1">
      <c r="C321" s="168"/>
      <c r="D321" s="168"/>
      <c r="E321" s="168"/>
      <c r="F321" s="168"/>
      <c r="G321" s="168"/>
      <c r="H321" s="168"/>
      <c r="I321" s="168"/>
      <c r="J321" s="168"/>
      <c r="K321" s="168"/>
      <c r="L321" s="168"/>
      <c r="M321" s="168"/>
      <c r="N321" s="168"/>
      <c r="O321" s="168"/>
    </row>
    <row r="322" spans="3:15" ht="18.600000000000001" customHeight="1">
      <c r="C322" s="168"/>
      <c r="D322" s="168"/>
      <c r="E322" s="168"/>
      <c r="F322" s="168"/>
      <c r="G322" s="168"/>
      <c r="H322" s="168"/>
      <c r="I322" s="168"/>
      <c r="J322" s="168"/>
      <c r="K322" s="168"/>
      <c r="L322" s="168"/>
      <c r="M322" s="168"/>
      <c r="N322" s="168"/>
      <c r="O322" s="168"/>
    </row>
    <row r="323" spans="3:15" ht="18.600000000000001" customHeight="1">
      <c r="C323" s="168"/>
      <c r="D323" s="168"/>
      <c r="E323" s="168"/>
      <c r="F323" s="168"/>
      <c r="G323" s="168"/>
      <c r="H323" s="168"/>
      <c r="I323" s="168"/>
      <c r="J323" s="168"/>
      <c r="K323" s="168"/>
      <c r="L323" s="168"/>
      <c r="M323" s="168"/>
      <c r="N323" s="168"/>
      <c r="O323" s="168"/>
    </row>
    <row r="324" spans="3:15" ht="18.600000000000001" customHeight="1">
      <c r="C324" s="168"/>
      <c r="D324" s="168"/>
      <c r="E324" s="168"/>
      <c r="F324" s="168"/>
      <c r="G324" s="168"/>
      <c r="H324" s="168"/>
      <c r="I324" s="168"/>
      <c r="J324" s="168"/>
      <c r="K324" s="168"/>
      <c r="L324" s="168"/>
      <c r="M324" s="168"/>
      <c r="N324" s="168"/>
      <c r="O324" s="168"/>
    </row>
    <row r="325" spans="3:15" ht="18.600000000000001" customHeight="1">
      <c r="C325" s="168"/>
      <c r="D325" s="168"/>
      <c r="E325" s="168"/>
      <c r="F325" s="168"/>
      <c r="G325" s="168"/>
      <c r="H325" s="168"/>
      <c r="I325" s="168"/>
      <c r="J325" s="168"/>
      <c r="K325" s="168"/>
      <c r="L325" s="168"/>
      <c r="M325" s="168"/>
      <c r="N325" s="168"/>
      <c r="O325" s="168"/>
    </row>
    <row r="326" spans="3:15" ht="18.600000000000001" customHeight="1">
      <c r="C326" s="168"/>
      <c r="D326" s="168"/>
      <c r="E326" s="168"/>
      <c r="F326" s="168"/>
      <c r="G326" s="168"/>
      <c r="H326" s="168"/>
      <c r="I326" s="168"/>
      <c r="J326" s="168"/>
      <c r="K326" s="168"/>
      <c r="L326" s="168"/>
      <c r="M326" s="168"/>
      <c r="N326" s="168"/>
      <c r="O326" s="168"/>
    </row>
    <row r="327" spans="3:15" ht="18.600000000000001" customHeight="1">
      <c r="C327" s="168"/>
      <c r="D327" s="168"/>
      <c r="E327" s="168"/>
      <c r="F327" s="168"/>
      <c r="G327" s="168"/>
      <c r="H327" s="168"/>
      <c r="I327" s="168"/>
      <c r="J327" s="168"/>
      <c r="K327" s="168"/>
      <c r="L327" s="168"/>
      <c r="M327" s="168"/>
      <c r="N327" s="168"/>
      <c r="O327" s="168"/>
    </row>
    <row r="328" spans="3:15" ht="18.600000000000001" customHeight="1">
      <c r="C328" s="168"/>
      <c r="D328" s="168"/>
      <c r="E328" s="168"/>
      <c r="F328" s="168"/>
      <c r="G328" s="168"/>
      <c r="H328" s="168"/>
      <c r="I328" s="168"/>
      <c r="J328" s="168"/>
      <c r="K328" s="168"/>
      <c r="L328" s="168"/>
      <c r="M328" s="168"/>
      <c r="N328" s="168"/>
      <c r="O328" s="168"/>
    </row>
    <row r="329" spans="3:15" ht="18.600000000000001" customHeight="1">
      <c r="C329" s="168"/>
      <c r="D329" s="168"/>
      <c r="E329" s="168"/>
      <c r="F329" s="168"/>
      <c r="G329" s="168"/>
      <c r="H329" s="168"/>
      <c r="I329" s="168"/>
      <c r="J329" s="168"/>
      <c r="K329" s="168"/>
      <c r="L329" s="168"/>
      <c r="M329" s="168"/>
      <c r="N329" s="168"/>
      <c r="O329" s="168"/>
    </row>
    <row r="330" spans="3:15" ht="18.600000000000001" customHeight="1">
      <c r="C330" s="168"/>
      <c r="D330" s="168"/>
      <c r="E330" s="168"/>
      <c r="F330" s="168"/>
      <c r="G330" s="168"/>
      <c r="H330" s="168"/>
      <c r="I330" s="168"/>
      <c r="J330" s="168"/>
      <c r="K330" s="168"/>
      <c r="L330" s="168"/>
      <c r="M330" s="168"/>
      <c r="N330" s="168"/>
      <c r="O330" s="168"/>
    </row>
    <row r="331" spans="3:15" ht="18.600000000000001" customHeight="1">
      <c r="C331" s="168"/>
      <c r="D331" s="168"/>
      <c r="E331" s="168"/>
      <c r="F331" s="168"/>
      <c r="G331" s="168"/>
      <c r="H331" s="168"/>
      <c r="I331" s="168"/>
      <c r="J331" s="168"/>
      <c r="K331" s="168"/>
      <c r="L331" s="168"/>
      <c r="M331" s="168"/>
      <c r="N331" s="168"/>
      <c r="O331" s="168"/>
    </row>
    <row r="332" spans="3:15" ht="18.600000000000001" customHeight="1">
      <c r="C332" s="168"/>
      <c r="D332" s="168"/>
      <c r="E332" s="168"/>
      <c r="F332" s="168"/>
      <c r="G332" s="168"/>
      <c r="H332" s="168"/>
      <c r="I332" s="168"/>
      <c r="J332" s="168"/>
      <c r="K332" s="168"/>
      <c r="L332" s="168"/>
      <c r="M332" s="168"/>
      <c r="N332" s="168"/>
      <c r="O332" s="168"/>
    </row>
    <row r="333" spans="3:15" ht="18.600000000000001" customHeight="1">
      <c r="C333" s="168"/>
      <c r="D333" s="168"/>
      <c r="E333" s="168"/>
      <c r="F333" s="168"/>
      <c r="G333" s="168"/>
      <c r="H333" s="168"/>
      <c r="I333" s="168"/>
      <c r="J333" s="168"/>
      <c r="K333" s="168"/>
      <c r="L333" s="168"/>
      <c r="M333" s="168"/>
      <c r="N333" s="168"/>
      <c r="O333" s="168"/>
    </row>
    <row r="334" spans="3:15" ht="18.600000000000001" customHeight="1">
      <c r="C334" s="168"/>
      <c r="D334" s="168"/>
      <c r="E334" s="168"/>
      <c r="F334" s="168"/>
      <c r="G334" s="168"/>
      <c r="H334" s="168"/>
      <c r="I334" s="168"/>
      <c r="J334" s="168"/>
      <c r="K334" s="168"/>
      <c r="L334" s="168"/>
      <c r="M334" s="168"/>
      <c r="N334" s="168"/>
      <c r="O334" s="168"/>
    </row>
    <row r="335" spans="3:15" ht="18.600000000000001" customHeight="1">
      <c r="C335" s="168"/>
      <c r="D335" s="168"/>
      <c r="E335" s="168"/>
      <c r="F335" s="168"/>
      <c r="G335" s="168"/>
      <c r="H335" s="168"/>
      <c r="I335" s="168"/>
      <c r="J335" s="168"/>
      <c r="K335" s="168"/>
      <c r="L335" s="168"/>
      <c r="M335" s="168"/>
      <c r="N335" s="168"/>
      <c r="O335" s="168"/>
    </row>
    <row r="336" spans="3:15" ht="18.600000000000001" customHeight="1">
      <c r="C336" s="168"/>
      <c r="D336" s="168"/>
      <c r="E336" s="168"/>
      <c r="F336" s="168"/>
      <c r="G336" s="168"/>
      <c r="H336" s="168"/>
      <c r="I336" s="168"/>
      <c r="J336" s="168"/>
      <c r="K336" s="168"/>
      <c r="L336" s="168"/>
      <c r="M336" s="168"/>
      <c r="N336" s="168"/>
      <c r="O336" s="168"/>
    </row>
    <row r="337" spans="3:15" ht="18.600000000000001" customHeight="1">
      <c r="C337" s="168"/>
      <c r="D337" s="168"/>
      <c r="E337" s="168"/>
      <c r="F337" s="168"/>
      <c r="G337" s="168"/>
      <c r="H337" s="168"/>
      <c r="I337" s="168"/>
      <c r="J337" s="168"/>
      <c r="K337" s="168"/>
      <c r="L337" s="168"/>
      <c r="M337" s="168"/>
      <c r="N337" s="168"/>
      <c r="O337" s="168"/>
    </row>
    <row r="338" spans="3:15" ht="18.600000000000001" customHeight="1">
      <c r="C338" s="168"/>
      <c r="D338" s="168"/>
      <c r="E338" s="168"/>
      <c r="F338" s="168"/>
      <c r="G338" s="168"/>
      <c r="H338" s="168"/>
      <c r="I338" s="168"/>
      <c r="J338" s="168"/>
      <c r="K338" s="168"/>
      <c r="L338" s="168"/>
      <c r="M338" s="168"/>
      <c r="N338" s="168"/>
      <c r="O338" s="168"/>
    </row>
    <row r="339" spans="3:15" ht="18.600000000000001" customHeight="1">
      <c r="C339" s="168"/>
      <c r="D339" s="168"/>
      <c r="E339" s="168"/>
      <c r="F339" s="168"/>
      <c r="G339" s="168"/>
      <c r="H339" s="168"/>
      <c r="I339" s="168"/>
      <c r="J339" s="168"/>
      <c r="K339" s="168"/>
      <c r="L339" s="168"/>
      <c r="M339" s="168"/>
      <c r="N339" s="168"/>
      <c r="O339" s="168"/>
    </row>
    <row r="340" spans="3:15" ht="18.600000000000001" customHeight="1">
      <c r="C340" s="168"/>
      <c r="D340" s="168"/>
      <c r="E340" s="168"/>
      <c r="F340" s="168"/>
      <c r="G340" s="168"/>
      <c r="H340" s="168"/>
      <c r="I340" s="168"/>
      <c r="J340" s="168"/>
      <c r="K340" s="168"/>
      <c r="L340" s="168"/>
      <c r="M340" s="168"/>
      <c r="N340" s="168"/>
      <c r="O340" s="168"/>
    </row>
    <row r="341" spans="3:15" ht="18.600000000000001" customHeight="1">
      <c r="C341" s="168"/>
      <c r="D341" s="168"/>
      <c r="E341" s="168"/>
      <c r="F341" s="168"/>
      <c r="G341" s="168"/>
      <c r="H341" s="168"/>
      <c r="I341" s="168"/>
      <c r="J341" s="168"/>
      <c r="K341" s="168"/>
      <c r="L341" s="168"/>
      <c r="M341" s="168"/>
      <c r="N341" s="168"/>
      <c r="O341" s="168"/>
    </row>
    <row r="342" spans="3:15" ht="18.600000000000001" customHeight="1">
      <c r="C342" s="168"/>
      <c r="D342" s="168"/>
      <c r="E342" s="168"/>
      <c r="F342" s="168"/>
      <c r="G342" s="168"/>
      <c r="H342" s="168"/>
      <c r="I342" s="168"/>
      <c r="J342" s="168"/>
      <c r="K342" s="168"/>
      <c r="L342" s="168"/>
      <c r="M342" s="168"/>
      <c r="N342" s="168"/>
      <c r="O342" s="168"/>
    </row>
    <row r="343" spans="3:15" ht="18.600000000000001" customHeight="1">
      <c r="C343" s="168"/>
      <c r="D343" s="168"/>
      <c r="E343" s="168"/>
      <c r="F343" s="168"/>
      <c r="G343" s="168"/>
      <c r="H343" s="168"/>
      <c r="I343" s="168"/>
      <c r="J343" s="168"/>
      <c r="K343" s="168"/>
      <c r="L343" s="168"/>
      <c r="M343" s="168"/>
      <c r="N343" s="168"/>
      <c r="O343" s="168"/>
    </row>
    <row r="344" spans="3:15" ht="18.600000000000001" customHeight="1">
      <c r="C344" s="168"/>
      <c r="D344" s="168"/>
      <c r="E344" s="168"/>
      <c r="F344" s="168"/>
      <c r="G344" s="168"/>
      <c r="H344" s="168"/>
      <c r="I344" s="168"/>
      <c r="J344" s="168"/>
      <c r="K344" s="168"/>
      <c r="L344" s="168"/>
      <c r="M344" s="168"/>
      <c r="N344" s="168"/>
      <c r="O344" s="168"/>
    </row>
    <row r="345" spans="3:15" ht="18.600000000000001" customHeight="1">
      <c r="C345" s="168"/>
      <c r="D345" s="168"/>
      <c r="E345" s="168"/>
      <c r="F345" s="168"/>
      <c r="G345" s="168"/>
      <c r="H345" s="168"/>
      <c r="I345" s="168"/>
      <c r="J345" s="168"/>
      <c r="K345" s="168"/>
      <c r="L345" s="168"/>
      <c r="M345" s="168"/>
      <c r="N345" s="168"/>
      <c r="O345" s="168"/>
    </row>
    <row r="346" spans="3:15" ht="18.600000000000001" customHeight="1">
      <c r="C346" s="168"/>
      <c r="D346" s="168"/>
      <c r="E346" s="168"/>
      <c r="F346" s="168"/>
      <c r="G346" s="168"/>
      <c r="H346" s="168"/>
      <c r="I346" s="168"/>
      <c r="J346" s="168"/>
      <c r="K346" s="168"/>
      <c r="L346" s="168"/>
      <c r="M346" s="168"/>
      <c r="N346" s="168"/>
      <c r="O346" s="168"/>
    </row>
    <row r="347" spans="3:15" ht="18.600000000000001" customHeight="1">
      <c r="C347" s="168"/>
      <c r="D347" s="168"/>
      <c r="E347" s="168"/>
      <c r="F347" s="168"/>
      <c r="G347" s="168"/>
      <c r="H347" s="168"/>
      <c r="I347" s="168"/>
      <c r="J347" s="168"/>
      <c r="K347" s="168"/>
      <c r="L347" s="168"/>
      <c r="M347" s="168"/>
      <c r="N347" s="168"/>
      <c r="O347" s="168"/>
    </row>
    <row r="348" spans="3:15" ht="18.600000000000001" customHeight="1">
      <c r="C348" s="168"/>
      <c r="D348" s="168"/>
      <c r="E348" s="168"/>
      <c r="F348" s="168"/>
      <c r="G348" s="168"/>
      <c r="H348" s="168"/>
      <c r="I348" s="168"/>
      <c r="J348" s="168"/>
      <c r="K348" s="168"/>
      <c r="L348" s="168"/>
      <c r="M348" s="168"/>
      <c r="N348" s="168"/>
      <c r="O348" s="168"/>
    </row>
    <row r="349" spans="3:15" ht="18.600000000000001" customHeight="1">
      <c r="C349" s="168"/>
      <c r="D349" s="168"/>
      <c r="E349" s="168"/>
      <c r="F349" s="168"/>
      <c r="G349" s="168"/>
      <c r="H349" s="168"/>
      <c r="I349" s="168"/>
      <c r="J349" s="168"/>
      <c r="K349" s="168"/>
      <c r="L349" s="168"/>
      <c r="M349" s="168"/>
      <c r="N349" s="168"/>
      <c r="O349" s="168"/>
    </row>
    <row r="350" spans="3:15" ht="18.600000000000001" customHeight="1">
      <c r="C350" s="168"/>
      <c r="D350" s="168"/>
      <c r="E350" s="168"/>
      <c r="F350" s="168"/>
      <c r="G350" s="168"/>
      <c r="H350" s="168"/>
      <c r="I350" s="168"/>
      <c r="J350" s="168"/>
      <c r="K350" s="168"/>
      <c r="L350" s="168"/>
      <c r="M350" s="168"/>
      <c r="N350" s="168"/>
      <c r="O350" s="168"/>
    </row>
    <row r="351" spans="3:15" ht="18.600000000000001" customHeight="1">
      <c r="C351" s="168"/>
      <c r="D351" s="168"/>
      <c r="E351" s="168"/>
      <c r="F351" s="168"/>
      <c r="G351" s="168"/>
      <c r="H351" s="168"/>
      <c r="I351" s="168"/>
      <c r="J351" s="168"/>
      <c r="K351" s="168"/>
      <c r="L351" s="168"/>
      <c r="M351" s="168"/>
      <c r="N351" s="168"/>
      <c r="O351" s="168"/>
    </row>
    <row r="352" spans="3:15" ht="18.600000000000001" customHeight="1">
      <c r="C352" s="168"/>
      <c r="D352" s="168"/>
      <c r="E352" s="168"/>
      <c r="F352" s="168"/>
      <c r="G352" s="168"/>
      <c r="H352" s="168"/>
      <c r="I352" s="168"/>
      <c r="J352" s="168"/>
      <c r="K352" s="168"/>
      <c r="L352" s="168"/>
      <c r="M352" s="168"/>
      <c r="N352" s="168"/>
      <c r="O352" s="168"/>
    </row>
    <row r="353" spans="3:15" ht="18.600000000000001" customHeight="1">
      <c r="C353" s="168"/>
      <c r="D353" s="168"/>
      <c r="E353" s="168"/>
      <c r="F353" s="168"/>
      <c r="G353" s="168"/>
      <c r="H353" s="168"/>
      <c r="I353" s="168"/>
      <c r="J353" s="168"/>
      <c r="K353" s="168"/>
      <c r="L353" s="168"/>
      <c r="M353" s="168"/>
      <c r="N353" s="168"/>
      <c r="O353" s="168"/>
    </row>
    <row r="354" spans="3:15" ht="18.600000000000001" customHeight="1">
      <c r="C354" s="168"/>
      <c r="D354" s="168"/>
      <c r="E354" s="168"/>
      <c r="F354" s="168"/>
      <c r="G354" s="168"/>
      <c r="H354" s="168"/>
      <c r="I354" s="168"/>
      <c r="J354" s="168"/>
      <c r="K354" s="168"/>
      <c r="L354" s="168"/>
      <c r="M354" s="168"/>
      <c r="N354" s="168"/>
      <c r="O354" s="168"/>
    </row>
    <row r="355" spans="3:15" ht="18.600000000000001" customHeight="1">
      <c r="C355" s="168"/>
      <c r="D355" s="168"/>
      <c r="E355" s="168"/>
      <c r="F355" s="168"/>
      <c r="G355" s="168"/>
      <c r="H355" s="168"/>
      <c r="I355" s="168"/>
      <c r="J355" s="168"/>
      <c r="K355" s="168"/>
      <c r="L355" s="168"/>
      <c r="M355" s="168"/>
      <c r="N355" s="168"/>
      <c r="O355" s="168"/>
    </row>
    <row r="356" spans="3:15" ht="18.600000000000001" customHeight="1">
      <c r="C356" s="168"/>
      <c r="D356" s="168"/>
      <c r="E356" s="168"/>
      <c r="F356" s="168"/>
      <c r="G356" s="168"/>
      <c r="H356" s="168"/>
      <c r="I356" s="168"/>
      <c r="J356" s="168"/>
      <c r="K356" s="168"/>
      <c r="L356" s="168"/>
      <c r="M356" s="168"/>
      <c r="N356" s="168"/>
      <c r="O356" s="168"/>
    </row>
    <row r="357" spans="3:15" ht="18.600000000000001" customHeight="1">
      <c r="C357" s="168"/>
      <c r="D357" s="168"/>
      <c r="E357" s="168"/>
      <c r="F357" s="168"/>
      <c r="G357" s="168"/>
      <c r="H357" s="168"/>
      <c r="I357" s="168"/>
      <c r="J357" s="168"/>
      <c r="K357" s="168"/>
      <c r="L357" s="168"/>
      <c r="M357" s="168"/>
      <c r="N357" s="168"/>
      <c r="O357" s="168"/>
    </row>
    <row r="358" spans="3:15" ht="18.600000000000001" customHeight="1">
      <c r="C358" s="168"/>
      <c r="D358" s="168"/>
      <c r="E358" s="168"/>
      <c r="F358" s="168"/>
      <c r="G358" s="168"/>
      <c r="H358" s="168"/>
      <c r="I358" s="168"/>
      <c r="J358" s="168"/>
      <c r="K358" s="168"/>
      <c r="L358" s="168"/>
      <c r="M358" s="168"/>
      <c r="N358" s="168"/>
      <c r="O358" s="168"/>
    </row>
    <row r="359" spans="3:15" ht="18.600000000000001" customHeight="1">
      <c r="C359" s="168"/>
      <c r="D359" s="168"/>
      <c r="E359" s="168"/>
      <c r="F359" s="168"/>
      <c r="G359" s="168"/>
      <c r="H359" s="168"/>
      <c r="I359" s="168"/>
      <c r="J359" s="168"/>
      <c r="K359" s="168"/>
      <c r="L359" s="168"/>
      <c r="M359" s="168"/>
      <c r="N359" s="168"/>
      <c r="O359" s="168"/>
    </row>
    <row r="360" spans="3:15" ht="18.600000000000001" customHeight="1">
      <c r="C360" s="168"/>
      <c r="D360" s="168"/>
      <c r="E360" s="168"/>
      <c r="F360" s="168"/>
      <c r="G360" s="168"/>
      <c r="H360" s="168"/>
      <c r="I360" s="168"/>
      <c r="J360" s="168"/>
      <c r="K360" s="168"/>
      <c r="L360" s="168"/>
      <c r="M360" s="168"/>
      <c r="N360" s="168"/>
      <c r="O360" s="168"/>
    </row>
    <row r="361" spans="3:15" ht="18.600000000000001" customHeight="1">
      <c r="C361" s="168"/>
      <c r="D361" s="168"/>
      <c r="E361" s="168"/>
      <c r="F361" s="168"/>
      <c r="G361" s="168"/>
      <c r="H361" s="168"/>
      <c r="I361" s="168"/>
      <c r="J361" s="168"/>
      <c r="K361" s="168"/>
      <c r="L361" s="168"/>
      <c r="M361" s="168"/>
      <c r="N361" s="168"/>
      <c r="O361" s="168"/>
    </row>
    <row r="362" spans="3:15" ht="18.600000000000001" customHeight="1">
      <c r="C362" s="168"/>
      <c r="D362" s="168"/>
      <c r="E362" s="168"/>
      <c r="F362" s="168"/>
      <c r="G362" s="168"/>
      <c r="H362" s="168"/>
      <c r="I362" s="168"/>
      <c r="J362" s="168"/>
      <c r="K362" s="168"/>
      <c r="L362" s="168"/>
      <c r="M362" s="168"/>
      <c r="N362" s="168"/>
      <c r="O362" s="168"/>
    </row>
    <row r="363" spans="3:15" ht="18.600000000000001" customHeight="1">
      <c r="C363" s="168"/>
      <c r="D363" s="168"/>
      <c r="E363" s="168"/>
      <c r="F363" s="168"/>
      <c r="G363" s="168"/>
      <c r="H363" s="168"/>
      <c r="I363" s="168"/>
      <c r="J363" s="168"/>
      <c r="K363" s="168"/>
      <c r="L363" s="168"/>
      <c r="M363" s="168"/>
      <c r="N363" s="168"/>
      <c r="O363" s="168"/>
    </row>
    <row r="364" spans="3:15" ht="18.600000000000001" customHeight="1">
      <c r="C364" s="168"/>
      <c r="D364" s="168"/>
      <c r="E364" s="168"/>
      <c r="F364" s="168"/>
      <c r="G364" s="168"/>
      <c r="H364" s="168"/>
      <c r="I364" s="168"/>
      <c r="J364" s="168"/>
      <c r="K364" s="168"/>
      <c r="L364" s="168"/>
      <c r="M364" s="168"/>
      <c r="N364" s="168"/>
      <c r="O364" s="168"/>
    </row>
    <row r="365" spans="3:15" ht="18.600000000000001" customHeight="1">
      <c r="C365" s="168"/>
      <c r="D365" s="168"/>
      <c r="E365" s="168"/>
      <c r="F365" s="168"/>
      <c r="G365" s="168"/>
      <c r="H365" s="168"/>
      <c r="I365" s="168"/>
      <c r="J365" s="168"/>
      <c r="K365" s="168"/>
      <c r="L365" s="168"/>
      <c r="M365" s="168"/>
      <c r="N365" s="168"/>
      <c r="O365" s="168"/>
    </row>
    <row r="366" spans="3:15" ht="18.600000000000001" customHeight="1">
      <c r="C366" s="168"/>
      <c r="D366" s="168"/>
      <c r="E366" s="168"/>
      <c r="F366" s="168"/>
      <c r="G366" s="168"/>
      <c r="H366" s="168"/>
      <c r="I366" s="168"/>
      <c r="J366" s="168"/>
      <c r="K366" s="168"/>
      <c r="L366" s="168"/>
      <c r="M366" s="168"/>
      <c r="N366" s="168"/>
      <c r="O366" s="168"/>
    </row>
    <row r="367" spans="3:15" ht="18.600000000000001" customHeight="1">
      <c r="C367" s="168"/>
      <c r="D367" s="168"/>
      <c r="E367" s="168"/>
      <c r="F367" s="168"/>
      <c r="G367" s="168"/>
      <c r="H367" s="168"/>
      <c r="I367" s="168"/>
      <c r="J367" s="168"/>
      <c r="K367" s="168"/>
      <c r="L367" s="168"/>
      <c r="M367" s="168"/>
      <c r="N367" s="168"/>
      <c r="O367" s="168"/>
    </row>
    <row r="368" spans="3:15" ht="18.600000000000001" customHeight="1">
      <c r="C368" s="168"/>
      <c r="D368" s="168"/>
      <c r="E368" s="168"/>
      <c r="F368" s="168"/>
      <c r="G368" s="168"/>
      <c r="H368" s="168"/>
      <c r="I368" s="168"/>
      <c r="J368" s="168"/>
      <c r="K368" s="168"/>
      <c r="L368" s="168"/>
      <c r="M368" s="168"/>
      <c r="N368" s="168"/>
      <c r="O368" s="168"/>
    </row>
    <row r="369" spans="3:15" ht="18.600000000000001" customHeight="1">
      <c r="C369" s="168"/>
      <c r="D369" s="168"/>
      <c r="E369" s="168"/>
      <c r="F369" s="168"/>
      <c r="G369" s="168"/>
      <c r="H369" s="168"/>
      <c r="I369" s="168"/>
      <c r="J369" s="168"/>
      <c r="K369" s="168"/>
      <c r="L369" s="168"/>
      <c r="M369" s="168"/>
      <c r="N369" s="168"/>
      <c r="O369" s="168"/>
    </row>
    <row r="370" spans="3:15" ht="18.600000000000001" customHeight="1">
      <c r="C370" s="168"/>
      <c r="D370" s="168"/>
      <c r="E370" s="168"/>
      <c r="F370" s="168"/>
      <c r="G370" s="168"/>
      <c r="H370" s="168"/>
      <c r="I370" s="168"/>
      <c r="J370" s="168"/>
      <c r="K370" s="168"/>
      <c r="L370" s="168"/>
      <c r="M370" s="168"/>
      <c r="N370" s="168"/>
      <c r="O370" s="168"/>
    </row>
    <row r="371" spans="3:15" ht="18.600000000000001" customHeight="1">
      <c r="C371" s="168"/>
      <c r="D371" s="168"/>
      <c r="E371" s="168"/>
      <c r="F371" s="168"/>
      <c r="G371" s="168"/>
      <c r="H371" s="168"/>
      <c r="I371" s="168"/>
      <c r="J371" s="168"/>
      <c r="K371" s="168"/>
      <c r="L371" s="168"/>
      <c r="M371" s="168"/>
      <c r="N371" s="168"/>
      <c r="O371" s="168"/>
    </row>
    <row r="372" spans="3:15" ht="18.600000000000001" customHeight="1">
      <c r="C372" s="168"/>
      <c r="D372" s="168"/>
      <c r="E372" s="168"/>
      <c r="F372" s="168"/>
      <c r="G372" s="168"/>
      <c r="H372" s="168"/>
      <c r="I372" s="168"/>
      <c r="J372" s="168"/>
      <c r="K372" s="168"/>
      <c r="L372" s="168"/>
      <c r="M372" s="168"/>
      <c r="N372" s="168"/>
      <c r="O372" s="168"/>
    </row>
    <row r="373" spans="3:15" ht="18.600000000000001" customHeight="1">
      <c r="C373" s="168"/>
      <c r="D373" s="168"/>
      <c r="E373" s="168"/>
      <c r="F373" s="168"/>
      <c r="G373" s="168"/>
      <c r="H373" s="168"/>
      <c r="I373" s="168"/>
      <c r="J373" s="168"/>
      <c r="K373" s="168"/>
      <c r="L373" s="168"/>
      <c r="M373" s="168"/>
      <c r="N373" s="168"/>
      <c r="O373" s="168"/>
    </row>
    <row r="374" spans="3:15" ht="18.600000000000001" customHeight="1">
      <c r="C374" s="168"/>
      <c r="D374" s="168"/>
      <c r="E374" s="168"/>
      <c r="F374" s="168"/>
      <c r="G374" s="168"/>
      <c r="H374" s="168"/>
      <c r="I374" s="168"/>
      <c r="J374" s="168"/>
      <c r="K374" s="168"/>
      <c r="L374" s="168"/>
      <c r="M374" s="168"/>
      <c r="N374" s="168"/>
      <c r="O374" s="168"/>
    </row>
    <row r="375" spans="3:15" ht="18.600000000000001" customHeight="1">
      <c r="C375" s="168"/>
      <c r="D375" s="168"/>
      <c r="E375" s="168"/>
      <c r="F375" s="168"/>
      <c r="G375" s="168"/>
      <c r="H375" s="168"/>
      <c r="I375" s="168"/>
      <c r="J375" s="168"/>
      <c r="K375" s="168"/>
      <c r="L375" s="168"/>
      <c r="M375" s="168"/>
      <c r="N375" s="168"/>
      <c r="O375" s="168"/>
    </row>
    <row r="376" spans="3:15" ht="18.600000000000001" customHeight="1">
      <c r="C376" s="168"/>
      <c r="D376" s="168"/>
      <c r="E376" s="168"/>
      <c r="F376" s="168"/>
      <c r="G376" s="168"/>
      <c r="H376" s="168"/>
      <c r="I376" s="168"/>
      <c r="J376" s="168"/>
      <c r="K376" s="168"/>
      <c r="L376" s="168"/>
      <c r="M376" s="168"/>
      <c r="N376" s="168"/>
      <c r="O376" s="168"/>
    </row>
    <row r="377" spans="3:15" ht="18.600000000000001" customHeight="1">
      <c r="C377" s="168"/>
      <c r="D377" s="168"/>
      <c r="E377" s="168"/>
      <c r="F377" s="168"/>
      <c r="G377" s="168"/>
      <c r="H377" s="168"/>
      <c r="I377" s="168"/>
      <c r="J377" s="168"/>
      <c r="K377" s="168"/>
      <c r="L377" s="168"/>
      <c r="M377" s="168"/>
      <c r="N377" s="168"/>
      <c r="O377" s="168"/>
    </row>
    <row r="378" spans="3:15" ht="18.600000000000001" customHeight="1">
      <c r="C378" s="168"/>
      <c r="D378" s="168"/>
      <c r="E378" s="168"/>
      <c r="F378" s="168"/>
      <c r="G378" s="168"/>
      <c r="H378" s="168"/>
      <c r="I378" s="168"/>
      <c r="J378" s="168"/>
      <c r="K378" s="168"/>
      <c r="L378" s="168"/>
      <c r="M378" s="168"/>
      <c r="N378" s="168"/>
      <c r="O378" s="168"/>
    </row>
    <row r="379" spans="3:15" ht="18.600000000000001" customHeight="1">
      <c r="C379" s="168"/>
      <c r="D379" s="168"/>
      <c r="E379" s="168"/>
      <c r="F379" s="168"/>
      <c r="G379" s="168"/>
      <c r="H379" s="168"/>
      <c r="I379" s="168"/>
      <c r="J379" s="168"/>
      <c r="K379" s="168"/>
      <c r="L379" s="168"/>
      <c r="M379" s="168"/>
      <c r="N379" s="168"/>
      <c r="O379" s="168"/>
    </row>
    <row r="380" spans="3:15" ht="18.600000000000001" customHeight="1">
      <c r="C380" s="168"/>
      <c r="D380" s="168"/>
      <c r="E380" s="168"/>
      <c r="F380" s="168"/>
      <c r="G380" s="168"/>
      <c r="H380" s="168"/>
      <c r="I380" s="168"/>
      <c r="J380" s="168"/>
      <c r="K380" s="168"/>
      <c r="L380" s="168"/>
      <c r="M380" s="168"/>
      <c r="N380" s="168"/>
      <c r="O380" s="168"/>
    </row>
    <row r="381" spans="3:15" ht="18.600000000000001" customHeight="1">
      <c r="C381" s="168"/>
      <c r="D381" s="168"/>
      <c r="E381" s="168"/>
      <c r="F381" s="168"/>
      <c r="G381" s="168"/>
      <c r="H381" s="168"/>
      <c r="I381" s="168"/>
      <c r="J381" s="168"/>
      <c r="K381" s="168"/>
      <c r="L381" s="168"/>
      <c r="M381" s="168"/>
      <c r="N381" s="168"/>
      <c r="O381" s="168"/>
    </row>
    <row r="382" spans="3:15" ht="18.600000000000001" customHeight="1">
      <c r="C382" s="168"/>
      <c r="D382" s="168"/>
      <c r="E382" s="168"/>
      <c r="F382" s="168"/>
      <c r="G382" s="168"/>
      <c r="H382" s="168"/>
      <c r="I382" s="168"/>
      <c r="J382" s="168"/>
      <c r="K382" s="168"/>
      <c r="L382" s="168"/>
      <c r="M382" s="168"/>
      <c r="N382" s="168"/>
      <c r="O382" s="168"/>
    </row>
    <row r="383" spans="3:15" ht="18.600000000000001" customHeight="1">
      <c r="C383" s="168"/>
      <c r="D383" s="168"/>
      <c r="E383" s="168"/>
      <c r="F383" s="168"/>
      <c r="G383" s="168"/>
      <c r="H383" s="168"/>
      <c r="I383" s="168"/>
      <c r="J383" s="168"/>
      <c r="K383" s="168"/>
      <c r="L383" s="168"/>
      <c r="M383" s="168"/>
      <c r="N383" s="168"/>
      <c r="O383" s="168"/>
    </row>
    <row r="384" spans="3:15" ht="18.600000000000001" customHeight="1">
      <c r="C384" s="168"/>
      <c r="D384" s="168"/>
      <c r="E384" s="168"/>
      <c r="F384" s="168"/>
      <c r="G384" s="168"/>
      <c r="H384" s="168"/>
      <c r="I384" s="168"/>
      <c r="J384" s="168"/>
      <c r="K384" s="168"/>
      <c r="L384" s="168"/>
      <c r="M384" s="168"/>
      <c r="N384" s="168"/>
      <c r="O384" s="168"/>
    </row>
    <row r="385" spans="3:15" ht="18.600000000000001" customHeight="1">
      <c r="C385" s="168"/>
      <c r="D385" s="168"/>
      <c r="E385" s="168"/>
      <c r="F385" s="168"/>
      <c r="G385" s="168"/>
      <c r="H385" s="168"/>
      <c r="I385" s="168"/>
      <c r="J385" s="168"/>
      <c r="K385" s="168"/>
      <c r="L385" s="168"/>
      <c r="M385" s="168"/>
      <c r="N385" s="168"/>
      <c r="O385" s="168"/>
    </row>
    <row r="386" spans="3:15" ht="18.600000000000001" customHeight="1">
      <c r="C386" s="168"/>
      <c r="D386" s="168"/>
      <c r="E386" s="168"/>
      <c r="F386" s="168"/>
      <c r="G386" s="168"/>
      <c r="H386" s="168"/>
      <c r="I386" s="168"/>
      <c r="J386" s="168"/>
      <c r="K386" s="168"/>
      <c r="L386" s="168"/>
      <c r="M386" s="168"/>
      <c r="N386" s="168"/>
      <c r="O386" s="168"/>
    </row>
    <row r="387" spans="3:15" ht="18.600000000000001" customHeight="1">
      <c r="C387" s="168"/>
      <c r="D387" s="168"/>
      <c r="E387" s="168"/>
      <c r="F387" s="168"/>
      <c r="G387" s="168"/>
      <c r="H387" s="168"/>
      <c r="I387" s="168"/>
      <c r="J387" s="168"/>
      <c r="K387" s="168"/>
      <c r="L387" s="168"/>
      <c r="M387" s="168"/>
      <c r="N387" s="168"/>
      <c r="O387" s="168"/>
    </row>
    <row r="388" spans="3:15" ht="18.600000000000001" customHeight="1">
      <c r="C388" s="168"/>
      <c r="D388" s="168"/>
      <c r="E388" s="168"/>
      <c r="F388" s="168"/>
      <c r="G388" s="168"/>
      <c r="H388" s="168"/>
      <c r="I388" s="168"/>
      <c r="J388" s="168"/>
      <c r="K388" s="168"/>
      <c r="L388" s="168"/>
      <c r="M388" s="168"/>
      <c r="N388" s="168"/>
      <c r="O388" s="168"/>
    </row>
    <row r="389" spans="3:15" ht="18.600000000000001" customHeight="1">
      <c r="C389" s="168"/>
      <c r="D389" s="168"/>
      <c r="E389" s="168"/>
      <c r="F389" s="168"/>
      <c r="G389" s="168"/>
      <c r="H389" s="168"/>
      <c r="I389" s="168"/>
      <c r="J389" s="168"/>
      <c r="K389" s="168"/>
      <c r="L389" s="168"/>
      <c r="M389" s="168"/>
      <c r="N389" s="168"/>
      <c r="O389" s="168"/>
    </row>
    <row r="390" spans="3:15" ht="18.600000000000001" customHeight="1">
      <c r="C390" s="168"/>
      <c r="D390" s="168"/>
      <c r="E390" s="168"/>
      <c r="F390" s="168"/>
      <c r="G390" s="168"/>
      <c r="H390" s="168"/>
      <c r="I390" s="168"/>
      <c r="J390" s="168"/>
      <c r="K390" s="168"/>
      <c r="L390" s="168"/>
      <c r="M390" s="168"/>
      <c r="N390" s="168"/>
      <c r="O390" s="168"/>
    </row>
    <row r="391" spans="3:15" ht="18.600000000000001" customHeight="1">
      <c r="C391" s="168"/>
      <c r="D391" s="168"/>
      <c r="E391" s="168"/>
      <c r="F391" s="168"/>
      <c r="G391" s="168"/>
      <c r="H391" s="168"/>
      <c r="I391" s="168"/>
      <c r="J391" s="168"/>
      <c r="K391" s="168"/>
      <c r="L391" s="168"/>
      <c r="M391" s="168"/>
      <c r="N391" s="168"/>
      <c r="O391" s="168"/>
    </row>
    <row r="392" spans="3:15" ht="18.600000000000001" customHeight="1">
      <c r="C392" s="168"/>
      <c r="D392" s="168"/>
      <c r="E392" s="168"/>
      <c r="F392" s="168"/>
      <c r="G392" s="168"/>
      <c r="H392" s="168"/>
      <c r="I392" s="168"/>
      <c r="J392" s="168"/>
      <c r="K392" s="168"/>
      <c r="L392" s="168"/>
      <c r="M392" s="168"/>
      <c r="N392" s="168"/>
      <c r="O392" s="168"/>
    </row>
    <row r="393" spans="3:15" ht="18.600000000000001" customHeight="1">
      <c r="C393" s="168"/>
      <c r="D393" s="168"/>
      <c r="E393" s="168"/>
      <c r="F393" s="168"/>
      <c r="G393" s="168"/>
      <c r="H393" s="168"/>
      <c r="I393" s="168"/>
      <c r="J393" s="168"/>
      <c r="K393" s="168"/>
      <c r="L393" s="168"/>
      <c r="M393" s="168"/>
      <c r="N393" s="168"/>
      <c r="O393" s="168"/>
    </row>
    <row r="394" spans="3:15" ht="18.600000000000001" customHeight="1">
      <c r="C394" s="168"/>
      <c r="D394" s="168"/>
      <c r="E394" s="168"/>
      <c r="F394" s="168"/>
      <c r="G394" s="168"/>
      <c r="H394" s="168"/>
      <c r="I394" s="168"/>
      <c r="J394" s="168"/>
      <c r="K394" s="168"/>
      <c r="L394" s="168"/>
      <c r="M394" s="168"/>
      <c r="N394" s="168"/>
      <c r="O394" s="168"/>
    </row>
    <row r="395" spans="3:15" ht="18.600000000000001" customHeight="1">
      <c r="C395" s="168"/>
      <c r="D395" s="168"/>
      <c r="E395" s="168"/>
      <c r="F395" s="168"/>
      <c r="G395" s="168"/>
      <c r="H395" s="168"/>
      <c r="I395" s="168"/>
      <c r="J395" s="168"/>
      <c r="K395" s="168"/>
      <c r="L395" s="168"/>
      <c r="M395" s="168"/>
      <c r="N395" s="168"/>
      <c r="O395" s="168"/>
    </row>
    <row r="396" spans="3:15" ht="18.600000000000001" customHeight="1">
      <c r="C396" s="168"/>
      <c r="D396" s="168"/>
      <c r="E396" s="168"/>
      <c r="F396" s="168"/>
      <c r="G396" s="168"/>
      <c r="H396" s="168"/>
      <c r="I396" s="168"/>
      <c r="J396" s="168"/>
      <c r="K396" s="168"/>
      <c r="L396" s="168"/>
      <c r="M396" s="168"/>
      <c r="N396" s="168"/>
      <c r="O396" s="168"/>
    </row>
    <row r="397" spans="3:15" ht="18.600000000000001" customHeight="1">
      <c r="C397" s="168"/>
      <c r="D397" s="168"/>
      <c r="E397" s="168"/>
      <c r="F397" s="168"/>
      <c r="G397" s="168"/>
      <c r="H397" s="168"/>
      <c r="I397" s="168"/>
      <c r="J397" s="168"/>
      <c r="K397" s="168"/>
      <c r="L397" s="168"/>
      <c r="M397" s="168"/>
      <c r="N397" s="168"/>
      <c r="O397" s="168"/>
    </row>
    <row r="398" spans="3:15" ht="18.600000000000001" customHeight="1">
      <c r="C398" s="168"/>
      <c r="D398" s="168"/>
      <c r="E398" s="168"/>
      <c r="F398" s="168"/>
      <c r="G398" s="168"/>
      <c r="H398" s="168"/>
      <c r="I398" s="168"/>
      <c r="J398" s="168"/>
      <c r="K398" s="168"/>
      <c r="L398" s="168"/>
      <c r="M398" s="168"/>
      <c r="N398" s="168"/>
      <c r="O398" s="168"/>
    </row>
    <row r="399" spans="3:15" ht="18.600000000000001" customHeight="1">
      <c r="C399" s="168"/>
      <c r="D399" s="168"/>
      <c r="E399" s="168"/>
      <c r="F399" s="168"/>
      <c r="G399" s="168"/>
      <c r="H399" s="168"/>
      <c r="I399" s="168"/>
      <c r="J399" s="168"/>
      <c r="K399" s="168"/>
      <c r="L399" s="168"/>
      <c r="M399" s="168"/>
      <c r="N399" s="168"/>
      <c r="O399" s="168"/>
    </row>
    <row r="400" spans="3:15" ht="18.600000000000001" customHeight="1">
      <c r="C400" s="168"/>
      <c r="D400" s="168"/>
      <c r="E400" s="168"/>
      <c r="F400" s="168"/>
      <c r="G400" s="168"/>
      <c r="H400" s="168"/>
      <c r="I400" s="168"/>
      <c r="J400" s="168"/>
      <c r="K400" s="168"/>
      <c r="L400" s="168"/>
      <c r="M400" s="168"/>
      <c r="N400" s="168"/>
      <c r="O400" s="168"/>
    </row>
    <row r="401" spans="3:15" ht="18.600000000000001" customHeight="1">
      <c r="C401" s="168"/>
      <c r="D401" s="168"/>
      <c r="E401" s="168"/>
      <c r="F401" s="168"/>
      <c r="G401" s="168"/>
      <c r="H401" s="168"/>
      <c r="I401" s="168"/>
      <c r="J401" s="168"/>
      <c r="K401" s="168"/>
      <c r="L401" s="168"/>
      <c r="M401" s="168"/>
      <c r="N401" s="168"/>
      <c r="O401" s="168"/>
    </row>
    <row r="402" spans="3:15" ht="18.600000000000001" customHeight="1">
      <c r="C402" s="168"/>
      <c r="D402" s="168"/>
      <c r="E402" s="168"/>
      <c r="F402" s="168"/>
      <c r="G402" s="168"/>
      <c r="H402" s="168"/>
      <c r="I402" s="168"/>
      <c r="J402" s="168"/>
      <c r="K402" s="168"/>
      <c r="L402" s="168"/>
      <c r="M402" s="168"/>
      <c r="N402" s="168"/>
      <c r="O402" s="168"/>
    </row>
    <row r="403" spans="3:15" ht="18.600000000000001" customHeight="1">
      <c r="C403" s="168"/>
      <c r="D403" s="168"/>
      <c r="E403" s="168"/>
      <c r="F403" s="168"/>
      <c r="G403" s="168"/>
      <c r="H403" s="168"/>
      <c r="I403" s="168"/>
      <c r="J403" s="168"/>
      <c r="K403" s="168"/>
      <c r="L403" s="168"/>
      <c r="M403" s="168"/>
      <c r="N403" s="168"/>
      <c r="O403" s="168"/>
    </row>
    <row r="404" spans="3:15" ht="18.600000000000001" customHeight="1">
      <c r="C404" s="168"/>
      <c r="D404" s="168"/>
      <c r="E404" s="168"/>
      <c r="F404" s="168"/>
      <c r="G404" s="168"/>
      <c r="H404" s="168"/>
      <c r="I404" s="168"/>
      <c r="J404" s="168"/>
      <c r="K404" s="168"/>
      <c r="L404" s="168"/>
      <c r="M404" s="168"/>
      <c r="N404" s="168"/>
      <c r="O404" s="168"/>
    </row>
    <row r="405" spans="3:15" ht="18.600000000000001" customHeight="1">
      <c r="C405" s="168"/>
      <c r="D405" s="168"/>
      <c r="E405" s="168"/>
      <c r="F405" s="168"/>
      <c r="G405" s="168"/>
      <c r="H405" s="168"/>
      <c r="I405" s="168"/>
      <c r="J405" s="168"/>
      <c r="K405" s="168"/>
      <c r="L405" s="168"/>
      <c r="M405" s="168"/>
      <c r="N405" s="168"/>
      <c r="O405" s="168"/>
    </row>
    <row r="406" spans="3:15" ht="18.600000000000001" customHeight="1">
      <c r="C406" s="168"/>
      <c r="D406" s="168"/>
      <c r="E406" s="168"/>
      <c r="F406" s="168"/>
      <c r="G406" s="168"/>
      <c r="H406" s="168"/>
      <c r="I406" s="168"/>
      <c r="J406" s="168"/>
      <c r="K406" s="168"/>
      <c r="L406" s="168"/>
      <c r="M406" s="168"/>
      <c r="N406" s="168"/>
      <c r="O406" s="168"/>
    </row>
    <row r="407" spans="3:15" ht="18.600000000000001" customHeight="1">
      <c r="C407" s="168"/>
      <c r="D407" s="168"/>
      <c r="E407" s="168"/>
      <c r="F407" s="168"/>
      <c r="G407" s="168"/>
      <c r="H407" s="168"/>
      <c r="I407" s="168"/>
      <c r="J407" s="168"/>
      <c r="K407" s="168"/>
      <c r="L407" s="168"/>
      <c r="M407" s="168"/>
      <c r="N407" s="168"/>
      <c r="O407" s="168"/>
    </row>
    <row r="408" spans="3:15" ht="18.600000000000001" customHeight="1">
      <c r="C408" s="168"/>
      <c r="D408" s="168"/>
      <c r="E408" s="168"/>
      <c r="F408" s="168"/>
      <c r="G408" s="168"/>
      <c r="H408" s="168"/>
      <c r="I408" s="168"/>
      <c r="J408" s="168"/>
      <c r="K408" s="168"/>
      <c r="L408" s="168"/>
      <c r="M408" s="168"/>
      <c r="N408" s="168"/>
      <c r="O408" s="168"/>
    </row>
    <row r="409" spans="3:15" ht="18.600000000000001" customHeight="1">
      <c r="C409" s="168"/>
      <c r="D409" s="168"/>
      <c r="E409" s="168"/>
      <c r="F409" s="168"/>
      <c r="G409" s="168"/>
      <c r="H409" s="168"/>
      <c r="I409" s="168"/>
      <c r="J409" s="168"/>
      <c r="K409" s="168"/>
      <c r="L409" s="168"/>
      <c r="M409" s="168"/>
      <c r="N409" s="168"/>
      <c r="O409" s="168"/>
    </row>
    <row r="410" spans="3:15" ht="18.600000000000001" customHeight="1">
      <c r="C410" s="168"/>
      <c r="D410" s="168"/>
      <c r="E410" s="168"/>
      <c r="F410" s="168"/>
      <c r="G410" s="168"/>
      <c r="H410" s="168"/>
      <c r="I410" s="168"/>
      <c r="J410" s="168"/>
      <c r="K410" s="168"/>
      <c r="L410" s="168"/>
      <c r="M410" s="168"/>
      <c r="N410" s="168"/>
      <c r="O410" s="168"/>
    </row>
    <row r="411" spans="3:15" ht="18.600000000000001" customHeight="1">
      <c r="C411" s="168"/>
      <c r="D411" s="168"/>
      <c r="E411" s="168"/>
      <c r="F411" s="168"/>
      <c r="G411" s="168"/>
      <c r="H411" s="168"/>
      <c r="I411" s="168"/>
      <c r="J411" s="168"/>
      <c r="K411" s="168"/>
      <c r="L411" s="168"/>
      <c r="M411" s="168"/>
      <c r="N411" s="168"/>
      <c r="O411" s="168"/>
    </row>
    <row r="412" spans="3:15" ht="18.600000000000001" customHeight="1">
      <c r="C412" s="168"/>
      <c r="D412" s="168"/>
      <c r="E412" s="168"/>
      <c r="F412" s="168"/>
      <c r="G412" s="168"/>
      <c r="H412" s="168"/>
      <c r="I412" s="168"/>
      <c r="J412" s="168"/>
      <c r="K412" s="168"/>
      <c r="L412" s="168"/>
      <c r="M412" s="168"/>
      <c r="N412" s="168"/>
      <c r="O412" s="168"/>
    </row>
    <row r="413" spans="3:15" ht="18.600000000000001" customHeight="1">
      <c r="C413" s="168"/>
      <c r="D413" s="168"/>
      <c r="E413" s="168"/>
      <c r="F413" s="168"/>
      <c r="G413" s="168"/>
      <c r="H413" s="168"/>
      <c r="I413" s="168"/>
      <c r="J413" s="168"/>
      <c r="K413" s="168"/>
      <c r="L413" s="168"/>
      <c r="M413" s="168"/>
      <c r="N413" s="168"/>
      <c r="O413" s="168"/>
    </row>
    <row r="414" spans="3:15" ht="18.600000000000001" customHeight="1">
      <c r="C414" s="168"/>
      <c r="D414" s="168"/>
      <c r="E414" s="168"/>
      <c r="F414" s="168"/>
      <c r="G414" s="168"/>
      <c r="H414" s="168"/>
      <c r="I414" s="168"/>
      <c r="J414" s="168"/>
      <c r="K414" s="168"/>
      <c r="L414" s="168"/>
      <c r="M414" s="168"/>
      <c r="N414" s="168"/>
      <c r="O414" s="168"/>
    </row>
    <row r="415" spans="3:15" ht="18.600000000000001" customHeight="1">
      <c r="C415" s="168"/>
      <c r="D415" s="168"/>
      <c r="E415" s="168"/>
      <c r="F415" s="168"/>
      <c r="G415" s="168"/>
      <c r="H415" s="168"/>
      <c r="I415" s="168"/>
      <c r="J415" s="168"/>
      <c r="K415" s="168"/>
      <c r="L415" s="168"/>
      <c r="M415" s="168"/>
      <c r="N415" s="168"/>
      <c r="O415" s="168"/>
    </row>
    <row r="416" spans="3:15" ht="18.600000000000001" customHeight="1">
      <c r="C416" s="168"/>
      <c r="D416" s="168"/>
      <c r="E416" s="168"/>
      <c r="F416" s="168"/>
      <c r="G416" s="168"/>
      <c r="H416" s="168"/>
      <c r="I416" s="168"/>
      <c r="J416" s="168"/>
      <c r="K416" s="168"/>
      <c r="L416" s="168"/>
      <c r="M416" s="168"/>
      <c r="N416" s="168"/>
      <c r="O416" s="168"/>
    </row>
    <row r="417" spans="3:15" ht="18.600000000000001" customHeight="1">
      <c r="C417" s="168"/>
      <c r="D417" s="168"/>
      <c r="E417" s="168"/>
      <c r="F417" s="168"/>
      <c r="G417" s="168"/>
      <c r="H417" s="168"/>
      <c r="I417" s="168"/>
      <c r="J417" s="168"/>
      <c r="K417" s="168"/>
      <c r="L417" s="168"/>
      <c r="M417" s="168"/>
      <c r="N417" s="168"/>
      <c r="O417" s="168"/>
    </row>
    <row r="418" spans="3:15" ht="18.600000000000001" customHeight="1">
      <c r="C418" s="168"/>
      <c r="D418" s="168"/>
      <c r="E418" s="168"/>
      <c r="F418" s="168"/>
      <c r="G418" s="168"/>
      <c r="H418" s="168"/>
      <c r="I418" s="168"/>
      <c r="J418" s="168"/>
      <c r="K418" s="168"/>
      <c r="L418" s="168"/>
      <c r="M418" s="168"/>
      <c r="N418" s="168"/>
      <c r="O418" s="168"/>
    </row>
    <row r="419" spans="3:15" ht="18.600000000000001" customHeight="1">
      <c r="C419" s="168"/>
      <c r="D419" s="168"/>
      <c r="E419" s="168"/>
      <c r="F419" s="168"/>
      <c r="G419" s="168"/>
      <c r="H419" s="168"/>
      <c r="I419" s="168"/>
      <c r="J419" s="168"/>
      <c r="K419" s="168"/>
      <c r="L419" s="168"/>
      <c r="M419" s="168"/>
      <c r="N419" s="168"/>
      <c r="O419" s="168"/>
    </row>
    <row r="420" spans="3:15" ht="18.600000000000001" customHeight="1">
      <c r="C420" s="168"/>
      <c r="D420" s="168"/>
      <c r="E420" s="168"/>
      <c r="F420" s="168"/>
      <c r="G420" s="168"/>
      <c r="H420" s="168"/>
      <c r="I420" s="168"/>
      <c r="J420" s="168"/>
      <c r="K420" s="168"/>
      <c r="L420" s="168"/>
      <c r="M420" s="168"/>
      <c r="N420" s="168"/>
      <c r="O420" s="168"/>
    </row>
    <row r="421" spans="3:15" ht="18.600000000000001" customHeight="1">
      <c r="C421" s="168"/>
      <c r="D421" s="168"/>
      <c r="E421" s="168"/>
      <c r="F421" s="168"/>
      <c r="G421" s="168"/>
      <c r="H421" s="168"/>
      <c r="I421" s="168"/>
      <c r="J421" s="168"/>
      <c r="K421" s="168"/>
      <c r="L421" s="168"/>
      <c r="M421" s="168"/>
      <c r="N421" s="168"/>
      <c r="O421" s="168"/>
    </row>
    <row r="422" spans="3:15" ht="18.600000000000001" customHeight="1">
      <c r="C422" s="168"/>
      <c r="D422" s="168"/>
      <c r="E422" s="168"/>
      <c r="F422" s="168"/>
      <c r="G422" s="168"/>
      <c r="H422" s="168"/>
      <c r="I422" s="168"/>
      <c r="J422" s="168"/>
      <c r="K422" s="168"/>
      <c r="L422" s="168"/>
      <c r="M422" s="168"/>
      <c r="N422" s="168"/>
      <c r="O422" s="168"/>
    </row>
    <row r="423" spans="3:15" ht="18.600000000000001" customHeight="1">
      <c r="C423" s="168"/>
      <c r="D423" s="168"/>
      <c r="E423" s="168"/>
      <c r="F423" s="168"/>
      <c r="G423" s="168"/>
      <c r="H423" s="168"/>
      <c r="I423" s="168"/>
      <c r="J423" s="168"/>
      <c r="K423" s="168"/>
      <c r="L423" s="168"/>
      <c r="M423" s="168"/>
      <c r="N423" s="168"/>
      <c r="O423" s="168"/>
    </row>
    <row r="424" spans="3:15" ht="18.600000000000001" customHeight="1">
      <c r="C424" s="168"/>
      <c r="D424" s="168"/>
      <c r="E424" s="168"/>
      <c r="F424" s="168"/>
      <c r="G424" s="168"/>
      <c r="H424" s="168"/>
      <c r="I424" s="168"/>
      <c r="J424" s="168"/>
      <c r="K424" s="168"/>
      <c r="L424" s="168"/>
      <c r="M424" s="168"/>
      <c r="N424" s="168"/>
      <c r="O424" s="168"/>
    </row>
    <row r="425" spans="3:15" ht="18.600000000000001" customHeight="1">
      <c r="C425" s="168"/>
      <c r="D425" s="168"/>
      <c r="E425" s="168"/>
      <c r="F425" s="168"/>
      <c r="G425" s="168"/>
      <c r="H425" s="168"/>
      <c r="I425" s="168"/>
      <c r="J425" s="168"/>
      <c r="K425" s="168"/>
      <c r="L425" s="168"/>
      <c r="M425" s="168"/>
      <c r="N425" s="168"/>
      <c r="O425" s="168"/>
    </row>
    <row r="426" spans="3:15" ht="41.1" customHeight="1">
      <c r="C426" s="168"/>
      <c r="D426" s="168"/>
      <c r="E426" s="168"/>
      <c r="F426" s="168"/>
      <c r="G426" s="168"/>
      <c r="H426" s="168"/>
      <c r="I426" s="168"/>
      <c r="J426" s="168"/>
      <c r="K426" s="168"/>
      <c r="L426" s="168"/>
      <c r="M426" s="168"/>
      <c r="N426" s="168"/>
      <c r="O426" s="168"/>
    </row>
    <row r="427" spans="3:15" ht="14.45" customHeight="1">
      <c r="C427" s="168"/>
      <c r="D427" s="168"/>
      <c r="E427" s="168"/>
      <c r="F427" s="168"/>
      <c r="G427" s="168"/>
      <c r="H427" s="168"/>
      <c r="I427" s="168"/>
      <c r="J427" s="168"/>
      <c r="K427" s="168"/>
      <c r="L427" s="168"/>
      <c r="M427" s="168"/>
      <c r="N427" s="168"/>
      <c r="O427" s="168"/>
    </row>
    <row r="428" spans="3:15" ht="18.600000000000001" customHeight="1">
      <c r="C428" s="168"/>
      <c r="D428" s="168"/>
      <c r="E428" s="168"/>
      <c r="F428" s="168"/>
      <c r="G428" s="168"/>
      <c r="H428" s="168"/>
      <c r="I428" s="168"/>
      <c r="J428" s="168"/>
      <c r="K428" s="168"/>
      <c r="L428" s="168"/>
      <c r="M428" s="168"/>
      <c r="N428" s="168"/>
      <c r="O428" s="168"/>
    </row>
    <row r="429" spans="3:15" ht="18.600000000000001" customHeight="1">
      <c r="C429" s="168"/>
      <c r="D429" s="168"/>
      <c r="E429" s="168"/>
      <c r="F429" s="168"/>
      <c r="G429" s="168"/>
      <c r="H429" s="168"/>
      <c r="I429" s="168"/>
      <c r="J429" s="168"/>
      <c r="K429" s="168"/>
      <c r="L429" s="168"/>
      <c r="M429" s="168"/>
      <c r="N429" s="168"/>
      <c r="O429" s="168"/>
    </row>
    <row r="430" spans="3:15" ht="18.600000000000001" customHeight="1">
      <c r="C430" s="168"/>
      <c r="D430" s="168"/>
      <c r="E430" s="168"/>
      <c r="F430" s="168"/>
      <c r="G430" s="168"/>
      <c r="H430" s="168"/>
      <c r="I430" s="168"/>
      <c r="J430" s="168"/>
      <c r="K430" s="168"/>
      <c r="L430" s="168"/>
      <c r="M430" s="168"/>
      <c r="N430" s="168"/>
      <c r="O430" s="168"/>
    </row>
    <row r="431" spans="3:15" ht="18.600000000000001" customHeight="1">
      <c r="C431" s="168"/>
      <c r="D431" s="168"/>
      <c r="E431" s="168"/>
      <c r="F431" s="168"/>
      <c r="G431" s="168"/>
      <c r="H431" s="168"/>
      <c r="I431" s="168"/>
      <c r="J431" s="168"/>
      <c r="K431" s="168"/>
      <c r="L431" s="168"/>
      <c r="M431" s="168"/>
      <c r="N431" s="168"/>
      <c r="O431" s="168"/>
    </row>
    <row r="432" spans="3:15" ht="18.600000000000001" customHeight="1">
      <c r="C432" s="168"/>
      <c r="D432" s="168"/>
      <c r="E432" s="168"/>
      <c r="F432" s="168"/>
      <c r="G432" s="168"/>
      <c r="H432" s="168"/>
      <c r="I432" s="168"/>
      <c r="J432" s="168"/>
      <c r="K432" s="168"/>
      <c r="L432" s="168"/>
      <c r="M432" s="168"/>
      <c r="N432" s="168"/>
      <c r="O432" s="168"/>
    </row>
    <row r="433" spans="3:15" ht="18.600000000000001" customHeight="1">
      <c r="C433" s="168"/>
      <c r="D433" s="168"/>
      <c r="E433" s="168"/>
      <c r="F433" s="168"/>
      <c r="G433" s="168"/>
      <c r="H433" s="168"/>
      <c r="I433" s="168"/>
      <c r="J433" s="168"/>
      <c r="K433" s="168"/>
      <c r="L433" s="168"/>
      <c r="M433" s="168"/>
      <c r="N433" s="168"/>
      <c r="O433" s="168"/>
    </row>
    <row r="434" spans="3:15" ht="18.600000000000001" customHeight="1">
      <c r="C434" s="168"/>
      <c r="D434" s="168"/>
      <c r="E434" s="168"/>
      <c r="F434" s="168"/>
      <c r="G434" s="168"/>
      <c r="H434" s="168"/>
      <c r="I434" s="168"/>
      <c r="J434" s="168"/>
      <c r="K434" s="168"/>
      <c r="L434" s="168"/>
      <c r="M434" s="168"/>
      <c r="N434" s="168"/>
      <c r="O434" s="168"/>
    </row>
    <row r="435" spans="3:15" ht="18.600000000000001" customHeight="1">
      <c r="C435" s="168"/>
      <c r="D435" s="168"/>
      <c r="E435" s="168"/>
      <c r="F435" s="168"/>
      <c r="G435" s="168"/>
      <c r="H435" s="168"/>
      <c r="I435" s="168"/>
      <c r="J435" s="168"/>
      <c r="K435" s="168"/>
      <c r="L435" s="168"/>
      <c r="M435" s="168"/>
      <c r="N435" s="168"/>
      <c r="O435" s="168"/>
    </row>
    <row r="436" spans="3:15" ht="18.600000000000001" customHeight="1">
      <c r="C436" s="168"/>
      <c r="D436" s="168"/>
      <c r="E436" s="168"/>
      <c r="F436" s="168"/>
      <c r="G436" s="168"/>
      <c r="H436" s="168"/>
      <c r="I436" s="168"/>
      <c r="J436" s="168"/>
      <c r="K436" s="168"/>
      <c r="L436" s="168"/>
      <c r="M436" s="168"/>
      <c r="N436" s="168"/>
      <c r="O436" s="168"/>
    </row>
    <row r="437" spans="3:15" ht="18.600000000000001" customHeight="1">
      <c r="C437" s="168"/>
      <c r="D437" s="168"/>
      <c r="E437" s="168"/>
      <c r="F437" s="168"/>
      <c r="G437" s="168"/>
      <c r="H437" s="168"/>
      <c r="I437" s="168"/>
      <c r="J437" s="168"/>
      <c r="K437" s="168"/>
      <c r="L437" s="168"/>
      <c r="M437" s="168"/>
      <c r="N437" s="168"/>
      <c r="O437" s="168"/>
    </row>
    <row r="438" spans="3:15" ht="18.600000000000001" customHeight="1">
      <c r="C438" s="168"/>
      <c r="D438" s="168"/>
      <c r="E438" s="168"/>
      <c r="F438" s="168"/>
      <c r="G438" s="168"/>
      <c r="H438" s="168"/>
      <c r="I438" s="168"/>
      <c r="J438" s="168"/>
      <c r="K438" s="168"/>
      <c r="L438" s="168"/>
      <c r="M438" s="168"/>
      <c r="N438" s="168"/>
      <c r="O438" s="168"/>
    </row>
    <row r="439" spans="3:15" ht="18.600000000000001" customHeight="1">
      <c r="C439" s="168"/>
      <c r="D439" s="168"/>
      <c r="E439" s="168"/>
      <c r="F439" s="168"/>
      <c r="G439" s="168"/>
      <c r="H439" s="168"/>
      <c r="I439" s="168"/>
      <c r="J439" s="168"/>
      <c r="K439" s="168"/>
      <c r="L439" s="168"/>
      <c r="M439" s="168"/>
      <c r="N439" s="168"/>
      <c r="O439" s="168"/>
    </row>
    <row r="440" spans="3:15" ht="18.600000000000001" customHeight="1">
      <c r="C440" s="168"/>
      <c r="D440" s="168"/>
      <c r="E440" s="168"/>
      <c r="F440" s="168"/>
      <c r="G440" s="168"/>
      <c r="H440" s="168"/>
      <c r="I440" s="168"/>
      <c r="J440" s="168"/>
      <c r="K440" s="168"/>
      <c r="L440" s="168"/>
      <c r="M440" s="168"/>
      <c r="N440" s="168"/>
      <c r="O440" s="168"/>
    </row>
    <row r="441" spans="3:15" ht="18.600000000000001" customHeight="1">
      <c r="C441" s="168"/>
      <c r="D441" s="168"/>
      <c r="E441" s="168"/>
      <c r="F441" s="168"/>
      <c r="G441" s="168"/>
      <c r="H441" s="168"/>
      <c r="I441" s="168"/>
      <c r="J441" s="168"/>
      <c r="K441" s="168"/>
      <c r="L441" s="168"/>
      <c r="M441" s="168"/>
      <c r="N441" s="168"/>
      <c r="O441" s="168"/>
    </row>
    <row r="442" spans="3:15" ht="18.600000000000001" customHeight="1">
      <c r="C442" s="168"/>
      <c r="D442" s="168"/>
      <c r="E442" s="168"/>
      <c r="F442" s="168"/>
      <c r="G442" s="168"/>
      <c r="H442" s="168"/>
      <c r="I442" s="168"/>
      <c r="J442" s="168"/>
      <c r="K442" s="168"/>
      <c r="L442" s="168"/>
      <c r="M442" s="168"/>
      <c r="N442" s="168"/>
      <c r="O442" s="168"/>
    </row>
    <row r="443" spans="3:15" ht="18.600000000000001" customHeight="1">
      <c r="C443" s="168"/>
      <c r="D443" s="168"/>
      <c r="E443" s="168"/>
      <c r="F443" s="168"/>
      <c r="G443" s="168"/>
      <c r="H443" s="168"/>
      <c r="I443" s="168"/>
      <c r="J443" s="168"/>
      <c r="K443" s="168"/>
      <c r="L443" s="168"/>
      <c r="M443" s="168"/>
      <c r="N443" s="168"/>
      <c r="O443" s="168"/>
    </row>
    <row r="444" spans="3:15" ht="18.600000000000001" customHeight="1">
      <c r="C444" s="168"/>
      <c r="D444" s="168"/>
      <c r="E444" s="168"/>
      <c r="F444" s="168"/>
      <c r="G444" s="168"/>
      <c r="H444" s="168"/>
      <c r="I444" s="168"/>
      <c r="J444" s="168"/>
      <c r="K444" s="168"/>
      <c r="L444" s="168"/>
      <c r="M444" s="168"/>
      <c r="N444" s="168"/>
      <c r="O444" s="168"/>
    </row>
    <row r="445" spans="3:15" ht="18.600000000000001" customHeight="1">
      <c r="C445" s="168"/>
      <c r="D445" s="168"/>
      <c r="E445" s="168"/>
      <c r="F445" s="168"/>
      <c r="G445" s="168"/>
      <c r="H445" s="168"/>
      <c r="I445" s="168"/>
      <c r="J445" s="168"/>
      <c r="K445" s="168"/>
      <c r="L445" s="168"/>
      <c r="M445" s="168"/>
      <c r="N445" s="168"/>
      <c r="O445" s="168"/>
    </row>
    <row r="446" spans="3:15" ht="18.600000000000001" customHeight="1">
      <c r="C446" s="168"/>
      <c r="D446" s="168"/>
      <c r="E446" s="168"/>
      <c r="F446" s="168"/>
      <c r="G446" s="168"/>
      <c r="H446" s="168"/>
      <c r="I446" s="168"/>
      <c r="J446" s="168"/>
      <c r="K446" s="168"/>
      <c r="L446" s="168"/>
      <c r="M446" s="168"/>
      <c r="N446" s="168"/>
      <c r="O446" s="168"/>
    </row>
    <row r="447" spans="3:15" ht="18.600000000000001" customHeight="1">
      <c r="C447" s="168"/>
      <c r="D447" s="168"/>
      <c r="E447" s="168"/>
      <c r="F447" s="168"/>
      <c r="G447" s="168"/>
      <c r="H447" s="168"/>
      <c r="I447" s="168"/>
      <c r="J447" s="168"/>
      <c r="K447" s="168"/>
      <c r="L447" s="168"/>
      <c r="M447" s="168"/>
      <c r="N447" s="168"/>
      <c r="O447" s="168"/>
    </row>
    <row r="448" spans="3:15" ht="18.600000000000001" customHeight="1">
      <c r="C448" s="168"/>
      <c r="D448" s="168"/>
      <c r="E448" s="168"/>
      <c r="F448" s="168"/>
      <c r="G448" s="168"/>
      <c r="H448" s="168"/>
      <c r="I448" s="168"/>
      <c r="J448" s="168"/>
      <c r="K448" s="168"/>
      <c r="L448" s="168"/>
      <c r="M448" s="168"/>
      <c r="N448" s="168"/>
      <c r="O448" s="168"/>
    </row>
    <row r="449" spans="3:15" ht="18.600000000000001" customHeight="1">
      <c r="C449" s="168"/>
      <c r="D449" s="168"/>
      <c r="E449" s="168"/>
      <c r="F449" s="168"/>
      <c r="G449" s="168"/>
      <c r="H449" s="168"/>
      <c r="I449" s="168"/>
      <c r="J449" s="168"/>
      <c r="K449" s="168"/>
      <c r="L449" s="168"/>
      <c r="M449" s="168"/>
      <c r="N449" s="168"/>
      <c r="O449" s="168"/>
    </row>
    <row r="450" spans="3:15" ht="18.600000000000001" customHeight="1">
      <c r="C450" s="168"/>
      <c r="D450" s="168"/>
      <c r="E450" s="168"/>
      <c r="F450" s="168"/>
      <c r="G450" s="168"/>
      <c r="H450" s="168"/>
      <c r="I450" s="168"/>
      <c r="J450" s="168"/>
      <c r="K450" s="168"/>
      <c r="L450" s="168"/>
      <c r="M450" s="168"/>
      <c r="N450" s="168"/>
      <c r="O450" s="168"/>
    </row>
    <row r="451" spans="3:15" ht="18.600000000000001" customHeight="1">
      <c r="C451" s="168"/>
      <c r="D451" s="168"/>
      <c r="E451" s="168"/>
      <c r="F451" s="168"/>
      <c r="G451" s="168"/>
      <c r="H451" s="168"/>
      <c r="I451" s="168"/>
      <c r="J451" s="168"/>
      <c r="K451" s="168"/>
      <c r="L451" s="168"/>
      <c r="M451" s="168"/>
      <c r="N451" s="168"/>
      <c r="O451" s="168"/>
    </row>
    <row r="452" spans="3:15" ht="18.600000000000001" customHeight="1">
      <c r="C452" s="168"/>
      <c r="D452" s="168"/>
      <c r="E452" s="168"/>
      <c r="F452" s="168"/>
      <c r="G452" s="168"/>
      <c r="H452" s="168"/>
      <c r="I452" s="168"/>
      <c r="J452" s="168"/>
      <c r="K452" s="168"/>
      <c r="L452" s="168"/>
      <c r="M452" s="168"/>
      <c r="N452" s="168"/>
      <c r="O452" s="168"/>
    </row>
    <row r="453" spans="3:15" ht="18.600000000000001" customHeight="1">
      <c r="C453" s="168"/>
      <c r="D453" s="168"/>
      <c r="E453" s="168"/>
      <c r="F453" s="168"/>
      <c r="G453" s="168"/>
      <c r="H453" s="168"/>
      <c r="I453" s="168"/>
      <c r="J453" s="168"/>
      <c r="K453" s="168"/>
      <c r="L453" s="168"/>
      <c r="M453" s="168"/>
      <c r="N453" s="168"/>
      <c r="O453" s="168"/>
    </row>
    <row r="454" spans="3:15" ht="18.600000000000001" customHeight="1">
      <c r="C454" s="168"/>
      <c r="D454" s="168"/>
      <c r="E454" s="168"/>
      <c r="F454" s="168"/>
      <c r="G454" s="168"/>
      <c r="H454" s="168"/>
      <c r="I454" s="168"/>
      <c r="J454" s="168"/>
      <c r="K454" s="168"/>
      <c r="L454" s="168"/>
      <c r="M454" s="168"/>
      <c r="N454" s="168"/>
      <c r="O454" s="168"/>
    </row>
    <row r="455" spans="3:15" ht="18.600000000000001" customHeight="1">
      <c r="C455" s="168"/>
      <c r="D455" s="168"/>
      <c r="E455" s="168"/>
      <c r="F455" s="168"/>
      <c r="G455" s="168"/>
      <c r="H455" s="168"/>
      <c r="I455" s="168"/>
      <c r="J455" s="168"/>
      <c r="K455" s="168"/>
      <c r="L455" s="168"/>
      <c r="M455" s="168"/>
      <c r="N455" s="168"/>
      <c r="O455" s="168"/>
    </row>
    <row r="456" spans="3:15" ht="18.600000000000001" customHeight="1">
      <c r="C456" s="168"/>
      <c r="D456" s="168"/>
      <c r="E456" s="168"/>
      <c r="F456" s="168"/>
      <c r="G456" s="168"/>
      <c r="H456" s="168"/>
      <c r="I456" s="168"/>
      <c r="J456" s="168"/>
      <c r="K456" s="168"/>
      <c r="L456" s="168"/>
      <c r="M456" s="168"/>
      <c r="N456" s="168"/>
      <c r="O456" s="168"/>
    </row>
    <row r="457" spans="3:15" ht="18.600000000000001" customHeight="1">
      <c r="C457" s="168"/>
      <c r="D457" s="168"/>
      <c r="E457" s="168"/>
      <c r="F457" s="168"/>
      <c r="G457" s="168"/>
      <c r="H457" s="168"/>
      <c r="I457" s="168"/>
      <c r="J457" s="168"/>
      <c r="K457" s="168"/>
      <c r="L457" s="168"/>
      <c r="M457" s="168"/>
      <c r="N457" s="168"/>
      <c r="O457" s="168"/>
    </row>
    <row r="458" spans="3:15" ht="18.600000000000001" customHeight="1">
      <c r="C458" s="168"/>
      <c r="D458" s="168"/>
      <c r="E458" s="168"/>
      <c r="F458" s="168"/>
      <c r="G458" s="168"/>
      <c r="H458" s="168"/>
      <c r="I458" s="168"/>
      <c r="J458" s="168"/>
      <c r="K458" s="168"/>
      <c r="L458" s="168"/>
      <c r="M458" s="168"/>
      <c r="N458" s="168"/>
      <c r="O458" s="168"/>
    </row>
    <row r="459" spans="3:15" ht="18.600000000000001" customHeight="1">
      <c r="C459" s="168"/>
      <c r="D459" s="168"/>
      <c r="E459" s="168"/>
      <c r="F459" s="168"/>
      <c r="G459" s="168"/>
      <c r="H459" s="168"/>
      <c r="I459" s="168"/>
      <c r="J459" s="168"/>
      <c r="K459" s="168"/>
      <c r="L459" s="168"/>
      <c r="M459" s="168"/>
      <c r="N459" s="168"/>
      <c r="O459" s="168"/>
    </row>
    <row r="460" spans="3:15" ht="18.600000000000001" customHeight="1">
      <c r="C460" s="168"/>
      <c r="D460" s="168"/>
      <c r="E460" s="168"/>
      <c r="F460" s="168"/>
      <c r="G460" s="168"/>
      <c r="H460" s="168"/>
      <c r="I460" s="168"/>
      <c r="J460" s="168"/>
      <c r="K460" s="168"/>
      <c r="L460" s="168"/>
      <c r="M460" s="168"/>
      <c r="N460" s="168"/>
      <c r="O460" s="168"/>
    </row>
    <row r="461" spans="3:15" ht="18.600000000000001" customHeight="1">
      <c r="C461" s="168"/>
      <c r="D461" s="168"/>
      <c r="E461" s="168"/>
      <c r="F461" s="168"/>
      <c r="G461" s="168"/>
      <c r="H461" s="168"/>
      <c r="I461" s="168"/>
      <c r="J461" s="168"/>
      <c r="K461" s="168"/>
      <c r="L461" s="168"/>
      <c r="M461" s="168"/>
      <c r="N461" s="168"/>
      <c r="O461" s="168"/>
    </row>
    <row r="462" spans="3:15" ht="18.600000000000001" customHeight="1">
      <c r="C462" s="168"/>
      <c r="D462" s="168"/>
      <c r="E462" s="168"/>
      <c r="F462" s="168"/>
      <c r="G462" s="168"/>
      <c r="H462" s="168"/>
      <c r="I462" s="168"/>
      <c r="J462" s="168"/>
      <c r="K462" s="168"/>
      <c r="L462" s="168"/>
      <c r="M462" s="168"/>
      <c r="N462" s="168"/>
      <c r="O462" s="168"/>
    </row>
    <row r="463" spans="3:15" ht="18.600000000000001" customHeight="1">
      <c r="C463" s="168"/>
      <c r="D463" s="168"/>
      <c r="E463" s="168"/>
      <c r="F463" s="168"/>
      <c r="G463" s="168"/>
      <c r="H463" s="168"/>
      <c r="I463" s="168"/>
      <c r="J463" s="168"/>
      <c r="K463" s="168"/>
      <c r="L463" s="168"/>
      <c r="M463" s="168"/>
      <c r="N463" s="168"/>
      <c r="O463" s="168"/>
    </row>
    <row r="464" spans="3:15" ht="18.600000000000001" customHeight="1">
      <c r="C464" s="168"/>
      <c r="D464" s="168"/>
      <c r="E464" s="168"/>
      <c r="F464" s="168"/>
      <c r="G464" s="168"/>
      <c r="H464" s="168"/>
      <c r="I464" s="168"/>
      <c r="J464" s="168"/>
      <c r="K464" s="168"/>
      <c r="L464" s="168"/>
      <c r="M464" s="168"/>
      <c r="N464" s="168"/>
      <c r="O464" s="168"/>
    </row>
    <row r="465" spans="3:15" ht="18.600000000000001" customHeight="1">
      <c r="C465" s="168"/>
      <c r="D465" s="168"/>
      <c r="E465" s="168"/>
      <c r="F465" s="168"/>
      <c r="G465" s="168"/>
      <c r="H465" s="168"/>
      <c r="I465" s="168"/>
      <c r="J465" s="168"/>
      <c r="K465" s="168"/>
      <c r="L465" s="168"/>
      <c r="M465" s="168"/>
      <c r="N465" s="168"/>
      <c r="O465" s="168"/>
    </row>
    <row r="466" spans="3:15" ht="18.600000000000001" customHeight="1">
      <c r="C466" s="168"/>
      <c r="D466" s="168"/>
      <c r="E466" s="168"/>
      <c r="F466" s="168"/>
      <c r="G466" s="168"/>
      <c r="H466" s="168"/>
      <c r="I466" s="168"/>
      <c r="J466" s="168"/>
      <c r="K466" s="168"/>
      <c r="L466" s="168"/>
      <c r="M466" s="168"/>
      <c r="N466" s="168"/>
      <c r="O466" s="168"/>
    </row>
    <row r="467" spans="3:15" ht="18.600000000000001" customHeight="1">
      <c r="C467" s="168"/>
      <c r="D467" s="168"/>
      <c r="E467" s="168"/>
      <c r="F467" s="168"/>
      <c r="G467" s="168"/>
      <c r="H467" s="168"/>
      <c r="I467" s="168"/>
      <c r="J467" s="168"/>
      <c r="K467" s="168"/>
      <c r="L467" s="168"/>
      <c r="M467" s="168"/>
      <c r="N467" s="168"/>
      <c r="O467" s="168"/>
    </row>
    <row r="468" spans="3:15" ht="18.600000000000001" customHeight="1">
      <c r="C468" s="168"/>
      <c r="D468" s="168"/>
      <c r="E468" s="168"/>
      <c r="F468" s="168"/>
      <c r="G468" s="168"/>
      <c r="H468" s="168"/>
      <c r="I468" s="168"/>
      <c r="J468" s="168"/>
      <c r="K468" s="168"/>
      <c r="L468" s="168"/>
      <c r="M468" s="168"/>
      <c r="N468" s="168"/>
      <c r="O468" s="168"/>
    </row>
    <row r="469" spans="3:15" ht="18.600000000000001" customHeight="1">
      <c r="C469" s="168"/>
      <c r="D469" s="168"/>
      <c r="E469" s="168"/>
      <c r="F469" s="168"/>
      <c r="G469" s="168"/>
      <c r="H469" s="168"/>
      <c r="I469" s="168"/>
      <c r="J469" s="168"/>
      <c r="K469" s="168"/>
      <c r="L469" s="168"/>
      <c r="M469" s="168"/>
      <c r="N469" s="168"/>
      <c r="O469" s="168"/>
    </row>
    <row r="470" spans="3:15" ht="18.600000000000001" customHeight="1">
      <c r="C470" s="168"/>
      <c r="D470" s="168"/>
      <c r="E470" s="168"/>
      <c r="F470" s="168"/>
      <c r="G470" s="168"/>
      <c r="H470" s="168"/>
      <c r="I470" s="168"/>
      <c r="J470" s="168"/>
      <c r="K470" s="168"/>
      <c r="L470" s="168"/>
      <c r="M470" s="168"/>
      <c r="N470" s="168"/>
      <c r="O470" s="168"/>
    </row>
    <row r="471" spans="3:15" ht="18.600000000000001" customHeight="1">
      <c r="C471" s="168"/>
      <c r="D471" s="168"/>
      <c r="E471" s="168"/>
      <c r="F471" s="168"/>
      <c r="G471" s="168"/>
      <c r="H471" s="168"/>
      <c r="I471" s="168"/>
      <c r="J471" s="168"/>
      <c r="K471" s="168"/>
      <c r="L471" s="168"/>
      <c r="M471" s="168"/>
      <c r="N471" s="168"/>
      <c r="O471" s="168"/>
    </row>
    <row r="472" spans="3:15" ht="18.600000000000001" customHeight="1">
      <c r="C472" s="168"/>
      <c r="D472" s="168"/>
      <c r="E472" s="168"/>
      <c r="F472" s="168"/>
      <c r="G472" s="168"/>
      <c r="H472" s="168"/>
      <c r="I472" s="168"/>
      <c r="J472" s="168"/>
      <c r="K472" s="168"/>
      <c r="L472" s="168"/>
      <c r="M472" s="168"/>
      <c r="N472" s="168"/>
      <c r="O472" s="168"/>
    </row>
    <row r="473" spans="3:15" ht="18.600000000000001" customHeight="1">
      <c r="C473" s="168"/>
      <c r="D473" s="168"/>
      <c r="E473" s="168"/>
      <c r="F473" s="168"/>
      <c r="G473" s="168"/>
      <c r="H473" s="168"/>
      <c r="I473" s="168"/>
      <c r="J473" s="168"/>
      <c r="K473" s="168"/>
      <c r="L473" s="168"/>
      <c r="M473" s="168"/>
      <c r="N473" s="168"/>
      <c r="O473" s="168"/>
    </row>
    <row r="474" spans="3:15" ht="18.600000000000001" customHeight="1">
      <c r="C474" s="168"/>
      <c r="D474" s="168"/>
      <c r="E474" s="168"/>
      <c r="F474" s="168"/>
      <c r="G474" s="168"/>
      <c r="H474" s="168"/>
      <c r="I474" s="168"/>
      <c r="J474" s="168"/>
      <c r="K474" s="168"/>
      <c r="L474" s="168"/>
      <c r="M474" s="168"/>
      <c r="N474" s="168"/>
      <c r="O474" s="168"/>
    </row>
    <row r="475" spans="3:15" ht="18.600000000000001" customHeight="1">
      <c r="C475" s="168"/>
      <c r="D475" s="168"/>
      <c r="E475" s="168"/>
      <c r="F475" s="168"/>
      <c r="G475" s="168"/>
      <c r="H475" s="168"/>
      <c r="I475" s="168"/>
      <c r="J475" s="168"/>
      <c r="K475" s="168"/>
      <c r="L475" s="168"/>
      <c r="M475" s="168"/>
      <c r="N475" s="168"/>
      <c r="O475" s="168"/>
    </row>
    <row r="476" spans="3:15" ht="18.600000000000001" customHeight="1">
      <c r="C476" s="168"/>
      <c r="D476" s="168"/>
      <c r="E476" s="168"/>
      <c r="F476" s="168"/>
      <c r="G476" s="168"/>
      <c r="H476" s="168"/>
      <c r="I476" s="168"/>
      <c r="J476" s="168"/>
      <c r="K476" s="168"/>
      <c r="L476" s="168"/>
      <c r="M476" s="168"/>
      <c r="N476" s="168"/>
      <c r="O476" s="168"/>
    </row>
    <row r="477" spans="3:15" ht="18.600000000000001" customHeight="1">
      <c r="C477" s="168"/>
      <c r="D477" s="168"/>
      <c r="E477" s="168"/>
      <c r="F477" s="168"/>
      <c r="G477" s="168"/>
      <c r="H477" s="168"/>
      <c r="I477" s="168"/>
      <c r="J477" s="168"/>
      <c r="K477" s="168"/>
      <c r="L477" s="168"/>
      <c r="M477" s="168"/>
      <c r="N477" s="168"/>
      <c r="O477" s="168"/>
    </row>
    <row r="478" spans="3:15" ht="18.600000000000001" customHeight="1">
      <c r="C478" s="168"/>
      <c r="D478" s="168"/>
      <c r="E478" s="168"/>
      <c r="F478" s="168"/>
      <c r="G478" s="168"/>
      <c r="H478" s="168"/>
      <c r="I478" s="168"/>
      <c r="J478" s="168"/>
      <c r="K478" s="168"/>
      <c r="L478" s="168"/>
      <c r="M478" s="168"/>
      <c r="N478" s="168"/>
      <c r="O478" s="168"/>
    </row>
    <row r="479" spans="3:15" ht="18.600000000000001" customHeight="1">
      <c r="C479" s="168"/>
      <c r="D479" s="168"/>
      <c r="E479" s="168"/>
      <c r="F479" s="168"/>
      <c r="G479" s="168"/>
      <c r="H479" s="168"/>
      <c r="I479" s="168"/>
      <c r="J479" s="168"/>
      <c r="K479" s="168"/>
      <c r="L479" s="168"/>
      <c r="M479" s="168"/>
      <c r="N479" s="168"/>
      <c r="O479" s="168"/>
    </row>
    <row r="480" spans="3:15" ht="18.600000000000001" customHeight="1">
      <c r="C480" s="168"/>
      <c r="D480" s="168"/>
      <c r="E480" s="168"/>
      <c r="F480" s="168"/>
      <c r="G480" s="168"/>
      <c r="H480" s="168"/>
      <c r="I480" s="168"/>
      <c r="J480" s="168"/>
      <c r="K480" s="168"/>
      <c r="L480" s="168"/>
      <c r="M480" s="168"/>
      <c r="N480" s="168"/>
      <c r="O480" s="168"/>
    </row>
    <row r="481" spans="3:15" ht="18.600000000000001" customHeight="1">
      <c r="C481" s="168"/>
      <c r="D481" s="168"/>
      <c r="E481" s="168"/>
      <c r="F481" s="168"/>
      <c r="G481" s="168"/>
      <c r="H481" s="168"/>
      <c r="I481" s="168"/>
      <c r="J481" s="168"/>
      <c r="K481" s="168"/>
      <c r="L481" s="168"/>
      <c r="M481" s="168"/>
      <c r="N481" s="168"/>
      <c r="O481" s="168"/>
    </row>
    <row r="482" spans="3:15" ht="18.600000000000001" customHeight="1">
      <c r="C482" s="168"/>
      <c r="D482" s="168"/>
      <c r="E482" s="168"/>
      <c r="F482" s="168"/>
      <c r="G482" s="168"/>
      <c r="H482" s="168"/>
      <c r="I482" s="168"/>
      <c r="J482" s="168"/>
      <c r="K482" s="168"/>
      <c r="L482" s="168"/>
      <c r="M482" s="168"/>
      <c r="N482" s="168"/>
      <c r="O482" s="168"/>
    </row>
    <row r="483" spans="3:15" ht="18.600000000000001" customHeight="1">
      <c r="C483" s="168"/>
      <c r="D483" s="168"/>
      <c r="E483" s="168"/>
      <c r="F483" s="168"/>
      <c r="G483" s="168"/>
      <c r="H483" s="168"/>
      <c r="I483" s="168"/>
      <c r="J483" s="168"/>
      <c r="K483" s="168"/>
      <c r="L483" s="168"/>
      <c r="M483" s="168"/>
      <c r="N483" s="168"/>
      <c r="O483" s="168"/>
    </row>
    <row r="484" spans="3:15" ht="18.600000000000001" customHeight="1">
      <c r="C484" s="168"/>
      <c r="D484" s="168"/>
      <c r="E484" s="168"/>
      <c r="F484" s="168"/>
      <c r="G484" s="168"/>
      <c r="H484" s="168"/>
      <c r="I484" s="168"/>
      <c r="J484" s="168"/>
      <c r="K484" s="168"/>
      <c r="L484" s="168"/>
      <c r="M484" s="168"/>
      <c r="N484" s="168"/>
      <c r="O484" s="168"/>
    </row>
    <row r="485" spans="3:15" ht="18.600000000000001" customHeight="1">
      <c r="C485" s="168"/>
      <c r="D485" s="168"/>
      <c r="E485" s="168"/>
      <c r="F485" s="168"/>
      <c r="G485" s="168"/>
      <c r="H485" s="168"/>
      <c r="I485" s="168"/>
      <c r="J485" s="168"/>
      <c r="K485" s="168"/>
      <c r="L485" s="168"/>
      <c r="M485" s="168"/>
      <c r="N485" s="168"/>
      <c r="O485" s="168"/>
    </row>
    <row r="486" spans="3:15" ht="18.600000000000001" customHeight="1">
      <c r="C486" s="168"/>
      <c r="D486" s="168"/>
      <c r="E486" s="168"/>
      <c r="F486" s="168"/>
      <c r="G486" s="168"/>
      <c r="H486" s="168"/>
      <c r="I486" s="168"/>
      <c r="J486" s="168"/>
      <c r="K486" s="168"/>
      <c r="L486" s="168"/>
      <c r="M486" s="168"/>
      <c r="N486" s="168"/>
      <c r="O486" s="168"/>
    </row>
    <row r="487" spans="3:15" ht="18.600000000000001" customHeight="1">
      <c r="C487" s="168"/>
      <c r="D487" s="168"/>
      <c r="E487" s="168"/>
      <c r="F487" s="168"/>
      <c r="G487" s="168"/>
      <c r="H487" s="168"/>
      <c r="I487" s="168"/>
      <c r="J487" s="168"/>
      <c r="K487" s="168"/>
      <c r="L487" s="168"/>
      <c r="M487" s="168"/>
      <c r="N487" s="168"/>
      <c r="O487" s="168"/>
    </row>
    <row r="488" spans="3:15" ht="18.600000000000001" customHeight="1">
      <c r="C488" s="168"/>
      <c r="D488" s="168"/>
      <c r="E488" s="168"/>
      <c r="F488" s="168"/>
      <c r="G488" s="168"/>
      <c r="H488" s="168"/>
      <c r="I488" s="168"/>
      <c r="J488" s="168"/>
      <c r="K488" s="168"/>
      <c r="L488" s="168"/>
      <c r="M488" s="168"/>
      <c r="N488" s="168"/>
      <c r="O488" s="168"/>
    </row>
    <row r="489" spans="3:15" ht="18.600000000000001" customHeight="1">
      <c r="C489" s="168"/>
      <c r="D489" s="168"/>
      <c r="E489" s="168"/>
      <c r="F489" s="168"/>
      <c r="G489" s="168"/>
      <c r="H489" s="168"/>
      <c r="I489" s="168"/>
      <c r="J489" s="168"/>
      <c r="K489" s="168"/>
      <c r="L489" s="168"/>
      <c r="M489" s="168"/>
      <c r="N489" s="168"/>
      <c r="O489" s="168"/>
    </row>
    <row r="490" spans="3:15" ht="18.600000000000001" customHeight="1">
      <c r="C490" s="168"/>
      <c r="D490" s="168"/>
      <c r="E490" s="168"/>
      <c r="F490" s="168"/>
      <c r="G490" s="168"/>
      <c r="H490" s="168"/>
      <c r="I490" s="168"/>
      <c r="J490" s="168"/>
      <c r="K490" s="168"/>
      <c r="L490" s="168"/>
      <c r="M490" s="168"/>
      <c r="N490" s="168"/>
      <c r="O490" s="168"/>
    </row>
    <row r="491" spans="3:15" ht="18.600000000000001" customHeight="1">
      <c r="C491" s="168"/>
      <c r="D491" s="168"/>
      <c r="E491" s="168"/>
      <c r="F491" s="168"/>
      <c r="G491" s="168"/>
      <c r="H491" s="168"/>
      <c r="I491" s="168"/>
      <c r="J491" s="168"/>
      <c r="K491" s="168"/>
      <c r="L491" s="168"/>
      <c r="M491" s="168"/>
      <c r="N491" s="168"/>
      <c r="O491" s="168"/>
    </row>
    <row r="492" spans="3:15" ht="18.600000000000001" customHeight="1">
      <c r="C492" s="168"/>
      <c r="D492" s="168"/>
      <c r="E492" s="168"/>
      <c r="F492" s="168"/>
      <c r="G492" s="168"/>
      <c r="H492" s="168"/>
      <c r="I492" s="168"/>
      <c r="J492" s="168"/>
      <c r="K492" s="168"/>
      <c r="L492" s="168"/>
      <c r="M492" s="168"/>
      <c r="N492" s="168"/>
      <c r="O492" s="168"/>
    </row>
    <row r="493" spans="3:15" ht="18.600000000000001" customHeight="1">
      <c r="C493" s="168"/>
      <c r="D493" s="168"/>
      <c r="E493" s="168"/>
      <c r="F493" s="168"/>
      <c r="G493" s="168"/>
      <c r="H493" s="168"/>
      <c r="I493" s="168"/>
      <c r="J493" s="168"/>
      <c r="K493" s="168"/>
      <c r="L493" s="168"/>
      <c r="M493" s="168"/>
      <c r="N493" s="168"/>
      <c r="O493" s="168"/>
    </row>
    <row r="494" spans="3:15" ht="18.600000000000001" customHeight="1">
      <c r="C494" s="168"/>
      <c r="D494" s="168"/>
      <c r="E494" s="168"/>
      <c r="F494" s="168"/>
      <c r="G494" s="168"/>
      <c r="H494" s="168"/>
      <c r="I494" s="168"/>
      <c r="J494" s="168"/>
      <c r="K494" s="168"/>
      <c r="L494" s="168"/>
      <c r="M494" s="168"/>
      <c r="N494" s="168"/>
      <c r="O494" s="168"/>
    </row>
    <row r="495" spans="3:15" ht="18.600000000000001" customHeight="1">
      <c r="C495" s="168"/>
      <c r="D495" s="168"/>
      <c r="E495" s="168"/>
      <c r="F495" s="168"/>
      <c r="G495" s="168"/>
      <c r="H495" s="168"/>
      <c r="I495" s="168"/>
      <c r="J495" s="168"/>
      <c r="K495" s="168"/>
      <c r="L495" s="168"/>
      <c r="M495" s="168"/>
      <c r="N495" s="168"/>
      <c r="O495" s="168"/>
    </row>
    <row r="496" spans="3:15" ht="18.600000000000001" customHeight="1">
      <c r="C496" s="168"/>
      <c r="D496" s="168"/>
      <c r="E496" s="168"/>
      <c r="F496" s="168"/>
      <c r="G496" s="168"/>
      <c r="H496" s="168"/>
      <c r="I496" s="168"/>
      <c r="J496" s="168"/>
      <c r="K496" s="168"/>
      <c r="L496" s="168"/>
      <c r="M496" s="168"/>
      <c r="N496" s="168"/>
      <c r="O496" s="168"/>
    </row>
    <row r="497" spans="3:15" ht="18.600000000000001" customHeight="1">
      <c r="C497" s="168"/>
      <c r="D497" s="168"/>
      <c r="E497" s="168"/>
      <c r="F497" s="168"/>
      <c r="G497" s="168"/>
      <c r="H497" s="168"/>
      <c r="I497" s="168"/>
      <c r="J497" s="168"/>
      <c r="K497" s="168"/>
      <c r="L497" s="168"/>
      <c r="M497" s="168"/>
      <c r="N497" s="168"/>
      <c r="O497" s="168"/>
    </row>
    <row r="498" spans="3:15" ht="18.600000000000001" customHeight="1">
      <c r="C498" s="168"/>
      <c r="D498" s="168"/>
      <c r="E498" s="168"/>
      <c r="F498" s="168"/>
      <c r="G498" s="168"/>
      <c r="H498" s="168"/>
      <c r="I498" s="168"/>
      <c r="J498" s="168"/>
      <c r="K498" s="168"/>
      <c r="L498" s="168"/>
      <c r="M498" s="168"/>
      <c r="N498" s="168"/>
      <c r="O498" s="168"/>
    </row>
    <row r="499" spans="3:15" ht="18.600000000000001" customHeight="1">
      <c r="C499" s="168"/>
      <c r="D499" s="168"/>
      <c r="E499" s="168"/>
      <c r="F499" s="168"/>
      <c r="G499" s="168"/>
      <c r="H499" s="168"/>
      <c r="I499" s="168"/>
      <c r="J499" s="168"/>
      <c r="K499" s="168"/>
      <c r="L499" s="168"/>
      <c r="M499" s="168"/>
      <c r="N499" s="168"/>
      <c r="O499" s="168"/>
    </row>
    <row r="500" spans="3:15" ht="18.600000000000001" customHeight="1">
      <c r="C500" s="168"/>
      <c r="D500" s="168"/>
      <c r="E500" s="168"/>
      <c r="F500" s="168"/>
      <c r="G500" s="168"/>
      <c r="H500" s="168"/>
      <c r="I500" s="168"/>
      <c r="J500" s="168"/>
      <c r="K500" s="168"/>
      <c r="L500" s="168"/>
      <c r="M500" s="168"/>
      <c r="N500" s="168"/>
      <c r="O500" s="168"/>
    </row>
    <row r="501" spans="3:15" ht="18.600000000000001" customHeight="1">
      <c r="C501" s="168"/>
      <c r="D501" s="168"/>
      <c r="E501" s="168"/>
      <c r="F501" s="168"/>
      <c r="G501" s="168"/>
      <c r="H501" s="168"/>
      <c r="I501" s="168"/>
      <c r="J501" s="168"/>
      <c r="K501" s="168"/>
      <c r="L501" s="168"/>
      <c r="M501" s="168"/>
      <c r="N501" s="168"/>
      <c r="O501" s="168"/>
    </row>
    <row r="502" spans="3:15" ht="18.600000000000001" customHeight="1">
      <c r="C502" s="168"/>
      <c r="D502" s="168"/>
      <c r="E502" s="168"/>
      <c r="F502" s="168"/>
      <c r="G502" s="168"/>
      <c r="H502" s="168"/>
      <c r="I502" s="168"/>
      <c r="J502" s="168"/>
      <c r="K502" s="168"/>
      <c r="L502" s="168"/>
      <c r="M502" s="168"/>
      <c r="N502" s="168"/>
      <c r="O502" s="168"/>
    </row>
    <row r="503" spans="3:15" ht="18.600000000000001" customHeight="1">
      <c r="C503" s="168"/>
      <c r="D503" s="168"/>
      <c r="E503" s="168"/>
      <c r="F503" s="168"/>
      <c r="G503" s="168"/>
      <c r="H503" s="168"/>
      <c r="I503" s="168"/>
      <c r="J503" s="168"/>
      <c r="K503" s="168"/>
      <c r="L503" s="168"/>
      <c r="M503" s="168"/>
      <c r="N503" s="168"/>
      <c r="O503" s="168"/>
    </row>
    <row r="504" spans="3:15" ht="39" customHeight="1">
      <c r="C504" s="168"/>
      <c r="D504" s="168"/>
      <c r="E504" s="168"/>
      <c r="F504" s="168"/>
      <c r="G504" s="168"/>
      <c r="H504" s="168"/>
      <c r="I504" s="168"/>
      <c r="J504" s="168"/>
      <c r="K504" s="168"/>
      <c r="L504" s="168"/>
      <c r="M504" s="168"/>
      <c r="N504" s="168"/>
      <c r="O504" s="168"/>
    </row>
    <row r="505" spans="3:15" ht="18.600000000000001" customHeight="1">
      <c r="C505" s="168"/>
      <c r="D505" s="168"/>
      <c r="E505" s="168"/>
      <c r="F505" s="168"/>
      <c r="G505" s="168"/>
      <c r="H505" s="168"/>
      <c r="I505" s="168"/>
      <c r="J505" s="168"/>
      <c r="K505" s="168"/>
      <c r="L505" s="168"/>
      <c r="M505" s="168"/>
      <c r="N505" s="168"/>
      <c r="O505" s="168"/>
    </row>
    <row r="506" spans="3:15" ht="18.600000000000001" customHeight="1">
      <c r="C506" s="168"/>
      <c r="D506" s="168"/>
      <c r="E506" s="168"/>
      <c r="F506" s="168"/>
      <c r="G506" s="168"/>
      <c r="H506" s="168"/>
      <c r="I506" s="168"/>
      <c r="J506" s="168"/>
      <c r="K506" s="168"/>
      <c r="L506" s="168"/>
      <c r="M506" s="168"/>
      <c r="N506" s="168"/>
      <c r="O506" s="168"/>
    </row>
    <row r="507" spans="3:15" ht="18.600000000000001" customHeight="1">
      <c r="C507" s="168"/>
      <c r="D507" s="168"/>
      <c r="E507" s="168"/>
      <c r="F507" s="168"/>
      <c r="G507" s="168"/>
      <c r="H507" s="168"/>
      <c r="I507" s="168"/>
      <c r="J507" s="168"/>
      <c r="K507" s="168"/>
      <c r="L507" s="168"/>
      <c r="M507" s="168"/>
      <c r="N507" s="168"/>
      <c r="O507" s="168"/>
    </row>
    <row r="508" spans="3:15" ht="18.600000000000001" customHeight="1">
      <c r="C508" s="168"/>
      <c r="D508" s="168"/>
      <c r="E508" s="168"/>
      <c r="F508" s="168"/>
      <c r="G508" s="168"/>
      <c r="H508" s="168"/>
      <c r="I508" s="168"/>
      <c r="J508" s="168"/>
      <c r="K508" s="168"/>
      <c r="L508" s="168"/>
      <c r="M508" s="168"/>
      <c r="N508" s="168"/>
      <c r="O508" s="168"/>
    </row>
    <row r="509" spans="3:15" ht="18.600000000000001" customHeight="1">
      <c r="C509" s="168"/>
      <c r="D509" s="168"/>
      <c r="E509" s="168"/>
      <c r="F509" s="168"/>
      <c r="G509" s="168"/>
      <c r="H509" s="168"/>
      <c r="I509" s="168"/>
      <c r="J509" s="168"/>
      <c r="K509" s="168"/>
      <c r="L509" s="168"/>
      <c r="M509" s="168"/>
      <c r="N509" s="168"/>
      <c r="O509" s="168"/>
    </row>
    <row r="510" spans="3:15" ht="18.600000000000001" customHeight="1">
      <c r="C510" s="168"/>
      <c r="D510" s="168"/>
      <c r="E510" s="168"/>
      <c r="F510" s="168"/>
      <c r="G510" s="168"/>
      <c r="H510" s="168"/>
      <c r="I510" s="168"/>
      <c r="J510" s="168"/>
      <c r="K510" s="168"/>
      <c r="L510" s="168"/>
      <c r="M510" s="168"/>
      <c r="N510" s="168"/>
      <c r="O510" s="168"/>
    </row>
    <row r="511" spans="3:15" ht="18.600000000000001" customHeight="1">
      <c r="C511" s="168"/>
      <c r="D511" s="168"/>
      <c r="E511" s="168"/>
      <c r="F511" s="168"/>
      <c r="G511" s="168"/>
      <c r="H511" s="168"/>
      <c r="I511" s="168"/>
      <c r="J511" s="168"/>
      <c r="K511" s="168"/>
      <c r="L511" s="168"/>
      <c r="M511" s="168"/>
      <c r="N511" s="168"/>
      <c r="O511" s="168"/>
    </row>
    <row r="512" spans="3:15" ht="14.45" customHeight="1">
      <c r="C512" s="168"/>
      <c r="D512" s="168"/>
      <c r="E512" s="168"/>
      <c r="F512" s="168"/>
      <c r="G512" s="168"/>
      <c r="H512" s="168"/>
      <c r="I512" s="168"/>
      <c r="J512" s="168"/>
      <c r="K512" s="168"/>
      <c r="L512" s="168"/>
      <c r="M512" s="168"/>
      <c r="N512" s="168"/>
      <c r="O512" s="168"/>
    </row>
    <row r="513" spans="3:15" ht="14.45" customHeight="1">
      <c r="C513" s="168"/>
      <c r="D513" s="168"/>
      <c r="E513" s="168"/>
      <c r="F513" s="168"/>
      <c r="G513" s="168"/>
      <c r="H513" s="168"/>
      <c r="I513" s="168"/>
      <c r="J513" s="168"/>
      <c r="K513" s="168"/>
      <c r="L513" s="168"/>
      <c r="M513" s="168"/>
      <c r="N513" s="168"/>
      <c r="O513" s="168"/>
    </row>
    <row r="514" spans="3:15" ht="14.45" customHeight="1">
      <c r="C514" s="168"/>
      <c r="D514" s="168"/>
      <c r="E514" s="168"/>
      <c r="F514" s="168"/>
      <c r="G514" s="168"/>
      <c r="H514" s="168"/>
      <c r="I514" s="168"/>
      <c r="J514" s="168"/>
      <c r="K514" s="168"/>
      <c r="L514" s="168"/>
      <c r="M514" s="168"/>
      <c r="N514" s="168"/>
      <c r="O514" s="168"/>
    </row>
    <row r="515" spans="3:15" ht="14.45" customHeight="1">
      <c r="C515" s="168"/>
      <c r="D515" s="168"/>
      <c r="E515" s="168"/>
      <c r="F515" s="168"/>
      <c r="G515" s="168"/>
      <c r="H515" s="168"/>
      <c r="I515" s="168"/>
      <c r="J515" s="168"/>
      <c r="K515" s="168"/>
      <c r="L515" s="168"/>
      <c r="M515" s="168"/>
      <c r="N515" s="168"/>
      <c r="O515" s="168"/>
    </row>
    <row r="516" spans="3:15" ht="18.600000000000001" customHeight="1">
      <c r="C516" s="168"/>
      <c r="D516" s="168"/>
      <c r="E516" s="168"/>
      <c r="F516" s="168"/>
      <c r="G516" s="168"/>
      <c r="H516" s="168"/>
      <c r="I516" s="168"/>
      <c r="J516" s="168"/>
      <c r="K516" s="168"/>
      <c r="L516" s="168"/>
      <c r="M516" s="168"/>
      <c r="N516" s="168"/>
      <c r="O516" s="168"/>
    </row>
    <row r="517" spans="3:15" ht="18.600000000000001" customHeight="1">
      <c r="C517" s="168"/>
      <c r="D517" s="168"/>
      <c r="E517" s="168"/>
      <c r="F517" s="168"/>
      <c r="G517" s="168"/>
      <c r="H517" s="168"/>
      <c r="I517" s="168"/>
      <c r="J517" s="168"/>
      <c r="K517" s="168"/>
      <c r="L517" s="168"/>
      <c r="M517" s="168"/>
      <c r="N517" s="168"/>
      <c r="O517" s="168"/>
    </row>
    <row r="518" spans="3:15" ht="39" customHeight="1">
      <c r="C518" s="168"/>
      <c r="D518" s="168"/>
      <c r="E518" s="168"/>
      <c r="F518" s="168"/>
      <c r="G518" s="168"/>
      <c r="H518" s="168"/>
      <c r="I518" s="168"/>
      <c r="J518" s="168"/>
      <c r="K518" s="168"/>
      <c r="L518" s="168"/>
      <c r="M518" s="168"/>
      <c r="N518" s="168"/>
      <c r="O518" s="168"/>
    </row>
    <row r="519" spans="3:15" ht="18.600000000000001" customHeight="1">
      <c r="C519" s="168"/>
      <c r="D519" s="168"/>
      <c r="E519" s="168"/>
      <c r="F519" s="168"/>
      <c r="G519" s="168"/>
      <c r="H519" s="168"/>
      <c r="I519" s="168"/>
      <c r="J519" s="168"/>
      <c r="K519" s="168"/>
      <c r="L519" s="168"/>
      <c r="M519" s="168"/>
      <c r="N519" s="168"/>
      <c r="O519" s="168"/>
    </row>
    <row r="520" spans="3:15" ht="87" customHeight="1">
      <c r="C520" s="168"/>
      <c r="D520" s="168"/>
      <c r="E520" s="168"/>
      <c r="F520" s="168"/>
      <c r="G520" s="168"/>
      <c r="H520" s="168"/>
      <c r="I520" s="168"/>
      <c r="J520" s="168"/>
      <c r="K520" s="168"/>
      <c r="L520" s="168"/>
      <c r="M520" s="168"/>
      <c r="N520" s="168"/>
      <c r="O520" s="168"/>
    </row>
    <row r="521" spans="3:15" ht="18.600000000000001" customHeight="1">
      <c r="C521" s="168"/>
      <c r="D521" s="168"/>
      <c r="E521" s="168"/>
      <c r="F521" s="168"/>
      <c r="G521" s="168"/>
      <c r="H521" s="168"/>
      <c r="I521" s="168"/>
      <c r="J521" s="168"/>
      <c r="K521" s="168"/>
      <c r="L521" s="168"/>
      <c r="M521" s="168"/>
      <c r="N521" s="168"/>
      <c r="O521" s="168"/>
    </row>
    <row r="522" spans="3:15" ht="41.45" customHeight="1">
      <c r="C522" s="168"/>
      <c r="D522" s="168"/>
      <c r="E522" s="168"/>
      <c r="F522" s="168"/>
      <c r="G522" s="168"/>
      <c r="H522" s="168"/>
      <c r="I522" s="168"/>
      <c r="J522" s="168"/>
      <c r="K522" s="168"/>
      <c r="L522" s="168"/>
      <c r="M522" s="168"/>
      <c r="N522" s="168"/>
      <c r="O522" s="168"/>
    </row>
    <row r="523" spans="3:15" ht="27" customHeight="1">
      <c r="C523" s="168"/>
      <c r="D523" s="168"/>
      <c r="E523" s="168"/>
      <c r="F523" s="168"/>
      <c r="G523" s="168"/>
      <c r="H523" s="168"/>
      <c r="I523" s="168"/>
      <c r="J523" s="168"/>
      <c r="K523" s="168"/>
      <c r="L523" s="168"/>
      <c r="M523" s="168"/>
      <c r="N523" s="168"/>
      <c r="O523" s="168"/>
    </row>
    <row r="524" spans="3:15" ht="14.45" customHeight="1">
      <c r="C524" s="168"/>
      <c r="D524" s="168"/>
      <c r="E524" s="168"/>
      <c r="F524" s="168"/>
      <c r="G524" s="168"/>
      <c r="H524" s="168"/>
      <c r="I524" s="168"/>
      <c r="J524" s="168"/>
      <c r="K524" s="168"/>
      <c r="L524" s="168"/>
      <c r="M524" s="168"/>
      <c r="N524" s="168"/>
      <c r="O524" s="168"/>
    </row>
    <row r="525" spans="3:15" ht="14.45" customHeight="1">
      <c r="C525" s="168"/>
      <c r="D525" s="168"/>
      <c r="E525" s="168"/>
      <c r="F525" s="168"/>
      <c r="G525" s="168"/>
      <c r="H525" s="168"/>
      <c r="I525" s="168"/>
      <c r="J525" s="168"/>
      <c r="K525" s="168"/>
      <c r="L525" s="168"/>
      <c r="M525" s="168"/>
      <c r="N525" s="168"/>
      <c r="O525" s="168"/>
    </row>
    <row r="526" spans="3:15" ht="14.45" customHeight="1">
      <c r="C526" s="168"/>
      <c r="D526" s="168"/>
      <c r="E526" s="168"/>
      <c r="F526" s="168"/>
      <c r="G526" s="168"/>
      <c r="H526" s="168"/>
      <c r="I526" s="168"/>
      <c r="J526" s="168"/>
      <c r="K526" s="168"/>
      <c r="L526" s="168"/>
      <c r="M526" s="168"/>
      <c r="N526" s="168"/>
      <c r="O526" s="168"/>
    </row>
    <row r="527" spans="3:15" ht="54.95" customHeight="1">
      <c r="C527" s="168"/>
      <c r="D527" s="168"/>
      <c r="E527" s="168"/>
      <c r="F527" s="168"/>
      <c r="G527" s="168"/>
      <c r="H527" s="168"/>
      <c r="I527" s="168"/>
      <c r="J527" s="168"/>
      <c r="K527" s="168"/>
      <c r="L527" s="168"/>
      <c r="M527" s="168"/>
      <c r="N527" s="168"/>
      <c r="O527" s="168"/>
    </row>
    <row r="528" spans="3:15" ht="14.45" customHeight="1">
      <c r="C528" s="168"/>
      <c r="D528" s="168"/>
      <c r="E528" s="168"/>
      <c r="F528" s="168"/>
      <c r="G528" s="168"/>
      <c r="H528" s="168"/>
      <c r="I528" s="168"/>
      <c r="J528" s="168"/>
      <c r="K528" s="168"/>
      <c r="L528" s="168"/>
      <c r="M528" s="168"/>
      <c r="N528" s="168"/>
      <c r="O528" s="168"/>
    </row>
    <row r="529" spans="3:15" ht="14.45" customHeight="1">
      <c r="C529" s="168"/>
      <c r="D529" s="168"/>
      <c r="E529" s="168"/>
      <c r="F529" s="168"/>
      <c r="G529" s="168"/>
      <c r="H529" s="168"/>
      <c r="I529" s="168"/>
      <c r="J529" s="168"/>
      <c r="K529" s="168"/>
      <c r="L529" s="168"/>
      <c r="M529" s="168"/>
      <c r="N529" s="168"/>
      <c r="O529" s="168"/>
    </row>
    <row r="530" spans="3:15" ht="14.45" customHeight="1">
      <c r="C530" s="168"/>
      <c r="D530" s="168"/>
      <c r="E530" s="168"/>
      <c r="F530" s="168"/>
      <c r="G530" s="168"/>
      <c r="H530" s="168"/>
      <c r="I530" s="168"/>
      <c r="J530" s="168"/>
      <c r="K530" s="168"/>
      <c r="L530" s="168"/>
      <c r="M530" s="168"/>
      <c r="N530" s="168"/>
      <c r="O530" s="168"/>
    </row>
    <row r="531" spans="3:15" ht="14.45" customHeight="1">
      <c r="C531" s="168"/>
      <c r="D531" s="168"/>
      <c r="E531" s="168"/>
      <c r="F531" s="168"/>
      <c r="G531" s="168"/>
      <c r="H531" s="168"/>
      <c r="I531" s="168"/>
      <c r="J531" s="168"/>
      <c r="K531" s="168"/>
      <c r="L531" s="168"/>
      <c r="M531" s="168"/>
      <c r="N531" s="168"/>
      <c r="O531" s="168"/>
    </row>
    <row r="532" spans="3:15" ht="14.45" customHeight="1">
      <c r="C532" s="168"/>
      <c r="D532" s="168"/>
      <c r="E532" s="168"/>
      <c r="F532" s="168"/>
      <c r="G532" s="168"/>
      <c r="H532" s="168"/>
      <c r="I532" s="168"/>
      <c r="J532" s="168"/>
      <c r="K532" s="168"/>
      <c r="L532" s="168"/>
      <c r="M532" s="168"/>
      <c r="N532" s="168"/>
      <c r="O532" s="168"/>
    </row>
    <row r="533" spans="3:15" ht="14.45" customHeight="1">
      <c r="C533" s="168"/>
      <c r="D533" s="168"/>
      <c r="E533" s="168"/>
      <c r="F533" s="168"/>
      <c r="G533" s="168"/>
      <c r="H533" s="168"/>
      <c r="I533" s="168"/>
      <c r="J533" s="168"/>
      <c r="K533" s="168"/>
      <c r="L533" s="168"/>
      <c r="M533" s="168"/>
      <c r="N533" s="168"/>
      <c r="O533" s="168"/>
    </row>
    <row r="534" spans="3:15" ht="14.45" customHeight="1">
      <c r="C534" s="168"/>
      <c r="D534" s="168"/>
      <c r="E534" s="168"/>
      <c r="F534" s="168"/>
      <c r="G534" s="168"/>
      <c r="H534" s="168"/>
      <c r="I534" s="168"/>
      <c r="J534" s="168"/>
      <c r="K534" s="168"/>
      <c r="L534" s="168"/>
      <c r="M534" s="168"/>
      <c r="N534" s="168"/>
      <c r="O534" s="168"/>
    </row>
    <row r="535" spans="3:15" ht="14.45" customHeight="1">
      <c r="C535" s="168"/>
      <c r="D535" s="168"/>
      <c r="E535" s="168"/>
      <c r="F535" s="168"/>
      <c r="G535" s="168"/>
      <c r="H535" s="168"/>
      <c r="I535" s="168"/>
      <c r="J535" s="168"/>
      <c r="K535" s="168"/>
      <c r="L535" s="168"/>
      <c r="M535" s="168"/>
      <c r="N535" s="168"/>
      <c r="O535" s="168"/>
    </row>
    <row r="536" spans="3:15" ht="14.45" customHeight="1">
      <c r="C536" s="168"/>
      <c r="D536" s="168"/>
      <c r="E536" s="168"/>
      <c r="F536" s="168"/>
      <c r="G536" s="168"/>
      <c r="H536" s="168"/>
      <c r="I536" s="168"/>
      <c r="J536" s="168"/>
      <c r="K536" s="168"/>
      <c r="L536" s="168"/>
      <c r="M536" s="168"/>
      <c r="N536" s="168"/>
      <c r="O536" s="168"/>
    </row>
    <row r="537" spans="3:15" ht="14.45" customHeight="1">
      <c r="C537" s="168"/>
      <c r="D537" s="168"/>
      <c r="E537" s="168"/>
      <c r="F537" s="168"/>
      <c r="G537" s="168"/>
      <c r="H537" s="168"/>
      <c r="I537" s="168"/>
      <c r="J537" s="168"/>
      <c r="K537" s="168"/>
      <c r="L537" s="168"/>
      <c r="M537" s="168"/>
      <c r="N537" s="168"/>
      <c r="O537" s="168"/>
    </row>
    <row r="538" spans="3:15" ht="14.45" customHeight="1">
      <c r="C538" s="168"/>
      <c r="D538" s="168"/>
      <c r="E538" s="168"/>
      <c r="F538" s="168"/>
      <c r="G538" s="168"/>
      <c r="H538" s="168"/>
      <c r="I538" s="168"/>
      <c r="J538" s="168"/>
      <c r="K538" s="168"/>
      <c r="L538" s="168"/>
      <c r="M538" s="168"/>
      <c r="N538" s="168"/>
      <c r="O538" s="168"/>
    </row>
    <row r="539" spans="3:15" ht="14.45" customHeight="1">
      <c r="C539" s="168"/>
      <c r="D539" s="168"/>
      <c r="E539" s="168"/>
      <c r="F539" s="168"/>
      <c r="G539" s="168"/>
      <c r="H539" s="168"/>
      <c r="I539" s="168"/>
      <c r="J539" s="168"/>
      <c r="K539" s="168"/>
      <c r="L539" s="168"/>
      <c r="M539" s="168"/>
      <c r="N539" s="168"/>
      <c r="O539" s="168"/>
    </row>
    <row r="540" spans="3:15" ht="14.45" customHeight="1">
      <c r="C540" s="168"/>
      <c r="D540" s="168"/>
      <c r="E540" s="168"/>
      <c r="F540" s="168"/>
      <c r="G540" s="168"/>
      <c r="H540" s="168"/>
      <c r="I540" s="168"/>
      <c r="J540" s="168"/>
      <c r="K540" s="168"/>
      <c r="L540" s="168"/>
      <c r="M540" s="168"/>
      <c r="N540" s="168"/>
      <c r="O540" s="168"/>
    </row>
    <row r="541" spans="3:15" ht="14.45" customHeight="1">
      <c r="C541" s="168"/>
      <c r="D541" s="168"/>
      <c r="E541" s="168"/>
      <c r="F541" s="168"/>
      <c r="G541" s="168"/>
      <c r="H541" s="168"/>
      <c r="I541" s="168"/>
      <c r="J541" s="168"/>
      <c r="K541" s="168"/>
      <c r="L541" s="168"/>
      <c r="M541" s="168"/>
      <c r="N541" s="168"/>
      <c r="O541" s="168"/>
    </row>
    <row r="542" spans="3:15" ht="14.45" customHeight="1">
      <c r="C542" s="168"/>
      <c r="D542" s="168"/>
      <c r="E542" s="168"/>
      <c r="F542" s="168"/>
      <c r="G542" s="168"/>
      <c r="H542" s="168"/>
      <c r="I542" s="168"/>
      <c r="J542" s="168"/>
      <c r="K542" s="168"/>
      <c r="L542" s="168"/>
      <c r="M542" s="168"/>
      <c r="N542" s="168"/>
      <c r="O542" s="168"/>
    </row>
    <row r="543" spans="3:15" ht="18.600000000000001" customHeight="1">
      <c r="C543" s="168"/>
      <c r="D543" s="168"/>
      <c r="E543" s="168"/>
      <c r="F543" s="168"/>
      <c r="G543" s="168"/>
      <c r="H543" s="168"/>
      <c r="I543" s="168"/>
      <c r="J543" s="168"/>
      <c r="K543" s="168"/>
      <c r="L543" s="168"/>
      <c r="M543" s="168"/>
      <c r="N543" s="168"/>
      <c r="O543" s="168"/>
    </row>
    <row r="544" spans="3:15" ht="37.5" customHeight="1">
      <c r="C544" s="168"/>
      <c r="D544" s="168"/>
      <c r="E544" s="168"/>
      <c r="F544" s="168"/>
      <c r="G544" s="168"/>
      <c r="H544" s="168"/>
      <c r="I544" s="168"/>
      <c r="J544" s="168"/>
      <c r="K544" s="168"/>
      <c r="L544" s="168"/>
      <c r="M544" s="168"/>
      <c r="N544" s="168"/>
      <c r="O544" s="168"/>
    </row>
    <row r="545" spans="3:15" ht="18.600000000000001" customHeight="1">
      <c r="C545" s="168"/>
      <c r="D545" s="168"/>
      <c r="E545" s="168"/>
      <c r="F545" s="168"/>
      <c r="G545" s="168"/>
      <c r="H545" s="168"/>
      <c r="I545" s="168"/>
      <c r="J545" s="168"/>
      <c r="K545" s="168"/>
      <c r="L545" s="168"/>
      <c r="M545" s="168"/>
      <c r="N545" s="168"/>
      <c r="O545" s="168"/>
    </row>
    <row r="546" spans="3:15" ht="18.600000000000001" customHeight="1">
      <c r="C546" s="168"/>
      <c r="D546" s="168"/>
      <c r="E546" s="168"/>
      <c r="F546" s="168"/>
      <c r="G546" s="168"/>
      <c r="H546" s="168"/>
      <c r="I546" s="168"/>
      <c r="J546" s="168"/>
      <c r="K546" s="168"/>
      <c r="L546" s="168"/>
      <c r="M546" s="168"/>
      <c r="N546" s="168"/>
      <c r="O546" s="168"/>
    </row>
    <row r="547" spans="3:15" ht="18.600000000000001" customHeight="1">
      <c r="C547" s="168"/>
      <c r="D547" s="168"/>
      <c r="E547" s="168"/>
      <c r="F547" s="168"/>
      <c r="G547" s="168"/>
      <c r="H547" s="168"/>
      <c r="I547" s="168"/>
      <c r="J547" s="168"/>
      <c r="K547" s="168"/>
      <c r="L547" s="168"/>
      <c r="M547" s="168"/>
      <c r="N547" s="168"/>
      <c r="O547" s="168"/>
    </row>
    <row r="548" spans="3:15" ht="51.6" customHeight="1">
      <c r="C548" s="168"/>
      <c r="D548" s="168"/>
      <c r="E548" s="168"/>
      <c r="F548" s="168"/>
      <c r="G548" s="168"/>
      <c r="H548" s="168"/>
      <c r="I548" s="168"/>
      <c r="J548" s="168"/>
      <c r="K548" s="168"/>
      <c r="L548" s="168"/>
      <c r="M548" s="168"/>
      <c r="N548" s="168"/>
      <c r="O548" s="168"/>
    </row>
    <row r="549" spans="3:15" ht="18.600000000000001" customHeight="1">
      <c r="C549" s="168"/>
      <c r="D549" s="168"/>
      <c r="E549" s="168"/>
      <c r="F549" s="168"/>
      <c r="G549" s="168"/>
      <c r="H549" s="168"/>
      <c r="I549" s="168"/>
      <c r="J549" s="168"/>
      <c r="K549" s="168"/>
      <c r="L549" s="168"/>
      <c r="M549" s="168"/>
      <c r="N549" s="168"/>
      <c r="O549" s="168"/>
    </row>
    <row r="550" spans="3:15" ht="18.600000000000001" customHeight="1">
      <c r="C550" s="168"/>
      <c r="D550" s="168"/>
      <c r="E550" s="168"/>
      <c r="F550" s="168"/>
      <c r="G550" s="168"/>
      <c r="H550" s="168"/>
      <c r="I550" s="168"/>
      <c r="J550" s="168"/>
      <c r="K550" s="168"/>
      <c r="L550" s="168"/>
      <c r="M550" s="168"/>
      <c r="N550" s="168"/>
      <c r="O550" s="168"/>
    </row>
    <row r="551" spans="3:15" ht="18.600000000000001" customHeight="1">
      <c r="C551" s="168"/>
      <c r="D551" s="168"/>
      <c r="E551" s="168"/>
      <c r="F551" s="168"/>
      <c r="G551" s="168"/>
      <c r="H551" s="168"/>
      <c r="I551" s="168"/>
      <c r="J551" s="168"/>
      <c r="K551" s="168"/>
      <c r="L551" s="168"/>
      <c r="M551" s="168"/>
      <c r="N551" s="168"/>
      <c r="O551" s="168"/>
    </row>
    <row r="552" spans="3:15" ht="81" customHeight="1">
      <c r="C552" s="168"/>
      <c r="D552" s="168"/>
      <c r="E552" s="168"/>
      <c r="F552" s="168"/>
      <c r="G552" s="168"/>
      <c r="H552" s="168"/>
      <c r="I552" s="168"/>
      <c r="J552" s="168"/>
      <c r="K552" s="168"/>
      <c r="L552" s="168"/>
      <c r="M552" s="168"/>
      <c r="N552" s="168"/>
      <c r="O552" s="168"/>
    </row>
    <row r="553" spans="3:15" ht="18.600000000000001" customHeight="1">
      <c r="C553" s="168"/>
      <c r="D553" s="168"/>
      <c r="E553" s="168"/>
      <c r="F553" s="168"/>
      <c r="G553" s="168"/>
      <c r="H553" s="168"/>
      <c r="I553" s="168"/>
      <c r="J553" s="168"/>
      <c r="K553" s="168"/>
      <c r="L553" s="168"/>
      <c r="M553" s="168"/>
      <c r="N553" s="168"/>
      <c r="O553" s="168"/>
    </row>
    <row r="554" spans="3:15" ht="18.600000000000001" customHeight="1">
      <c r="C554" s="168"/>
      <c r="D554" s="168"/>
      <c r="E554" s="168"/>
      <c r="F554" s="168"/>
      <c r="G554" s="168"/>
      <c r="H554" s="168"/>
      <c r="I554" s="168"/>
      <c r="J554" s="168"/>
      <c r="K554" s="168"/>
      <c r="L554" s="168"/>
      <c r="M554" s="168"/>
      <c r="N554" s="168"/>
      <c r="O554" s="168"/>
    </row>
    <row r="555" spans="3:15" ht="18.600000000000001" customHeight="1">
      <c r="C555" s="168"/>
      <c r="D555" s="168"/>
      <c r="E555" s="168"/>
      <c r="F555" s="168"/>
      <c r="G555" s="168"/>
      <c r="H555" s="168"/>
      <c r="I555" s="168"/>
      <c r="J555" s="168"/>
      <c r="K555" s="168"/>
      <c r="L555" s="168"/>
      <c r="M555" s="168"/>
      <c r="N555" s="168"/>
      <c r="O555" s="168"/>
    </row>
    <row r="556" spans="3:15" ht="78" customHeight="1">
      <c r="C556" s="168"/>
      <c r="D556" s="168"/>
      <c r="E556" s="168"/>
      <c r="F556" s="168"/>
      <c r="G556" s="168"/>
      <c r="H556" s="168"/>
      <c r="I556" s="168"/>
      <c r="J556" s="168"/>
      <c r="K556" s="168"/>
      <c r="L556" s="168"/>
      <c r="M556" s="168"/>
      <c r="N556" s="168"/>
      <c r="O556" s="168"/>
    </row>
    <row r="557" spans="3:15" ht="18.600000000000001" customHeight="1">
      <c r="C557" s="168"/>
      <c r="D557" s="168"/>
      <c r="E557" s="168"/>
      <c r="F557" s="168"/>
      <c r="G557" s="168"/>
      <c r="H557" s="168"/>
      <c r="I557" s="168"/>
      <c r="J557" s="168"/>
      <c r="K557" s="168"/>
      <c r="L557" s="168"/>
      <c r="M557" s="168"/>
      <c r="N557" s="168"/>
      <c r="O557" s="168"/>
    </row>
    <row r="558" spans="3:15" ht="18.600000000000001" customHeight="1">
      <c r="C558" s="168"/>
      <c r="D558" s="168"/>
      <c r="E558" s="168"/>
      <c r="F558" s="168"/>
      <c r="G558" s="168"/>
      <c r="H558" s="168"/>
      <c r="I558" s="168"/>
      <c r="J558" s="168"/>
      <c r="K558" s="168"/>
      <c r="L558" s="168"/>
      <c r="M558" s="168"/>
      <c r="N558" s="168"/>
      <c r="O558" s="168"/>
    </row>
    <row r="559" spans="3:15" ht="18.600000000000001" customHeight="1">
      <c r="C559" s="168"/>
      <c r="D559" s="168"/>
      <c r="E559" s="168"/>
      <c r="F559" s="168"/>
      <c r="G559" s="168"/>
      <c r="H559" s="168"/>
      <c r="I559" s="168"/>
      <c r="J559" s="168"/>
      <c r="K559" s="168"/>
      <c r="L559" s="168"/>
      <c r="M559" s="168"/>
      <c r="N559" s="168"/>
      <c r="O559" s="168"/>
    </row>
    <row r="560" spans="3:15" ht="38.1" customHeight="1">
      <c r="C560" s="168"/>
      <c r="D560" s="168"/>
      <c r="E560" s="168"/>
      <c r="F560" s="168"/>
      <c r="G560" s="168"/>
      <c r="H560" s="168"/>
      <c r="I560" s="168"/>
      <c r="J560" s="168"/>
      <c r="K560" s="168"/>
      <c r="L560" s="168"/>
      <c r="M560" s="168"/>
      <c r="N560" s="168"/>
      <c r="O560" s="168"/>
    </row>
    <row r="561" spans="3:15" ht="113.45" customHeight="1">
      <c r="C561" s="168"/>
      <c r="D561" s="168"/>
      <c r="E561" s="168"/>
      <c r="F561" s="168"/>
      <c r="G561" s="168"/>
      <c r="H561" s="168"/>
      <c r="I561" s="168"/>
      <c r="J561" s="168"/>
      <c r="K561" s="168"/>
      <c r="L561" s="168"/>
      <c r="M561" s="168"/>
      <c r="N561" s="168"/>
      <c r="O561" s="168"/>
    </row>
    <row r="562" spans="3:15" ht="18.600000000000001" customHeight="1">
      <c r="C562" s="168"/>
      <c r="D562" s="168"/>
      <c r="E562" s="168"/>
      <c r="F562" s="168"/>
      <c r="G562" s="168"/>
      <c r="H562" s="168"/>
      <c r="I562" s="168"/>
      <c r="J562" s="168"/>
      <c r="K562" s="168"/>
      <c r="L562" s="168"/>
      <c r="M562" s="168"/>
      <c r="N562" s="168"/>
      <c r="O562" s="168"/>
    </row>
    <row r="563" spans="3:15" ht="18.600000000000001" customHeight="1">
      <c r="C563" s="168"/>
      <c r="D563" s="168"/>
      <c r="E563" s="168"/>
      <c r="F563" s="168"/>
      <c r="G563" s="168"/>
      <c r="H563" s="168"/>
      <c r="I563" s="168"/>
      <c r="J563" s="168"/>
      <c r="K563" s="168"/>
      <c r="L563" s="168"/>
      <c r="M563" s="168"/>
      <c r="N563" s="168"/>
      <c r="O563" s="168"/>
    </row>
    <row r="564" spans="3:15" ht="18.600000000000001" customHeight="1">
      <c r="C564" s="168"/>
      <c r="D564" s="168"/>
      <c r="E564" s="168"/>
      <c r="F564" s="168"/>
      <c r="G564" s="168"/>
      <c r="H564" s="168"/>
      <c r="I564" s="168"/>
      <c r="J564" s="168"/>
      <c r="K564" s="168"/>
      <c r="L564" s="168"/>
      <c r="M564" s="168"/>
      <c r="N564" s="168"/>
      <c r="O564" s="168"/>
    </row>
    <row r="565" spans="3:15" ht="18.600000000000001" customHeight="1">
      <c r="C565" s="168"/>
      <c r="D565" s="168"/>
      <c r="E565" s="168"/>
      <c r="F565" s="168"/>
      <c r="G565" s="168"/>
      <c r="H565" s="168"/>
      <c r="I565" s="168"/>
      <c r="J565" s="168"/>
      <c r="K565" s="168"/>
      <c r="L565" s="168"/>
      <c r="M565" s="168"/>
      <c r="N565" s="168"/>
      <c r="O565" s="168"/>
    </row>
    <row r="566" spans="3:15" ht="73.5" customHeight="1">
      <c r="C566" s="168"/>
      <c r="D566" s="168"/>
      <c r="E566" s="168"/>
      <c r="F566" s="168"/>
      <c r="G566" s="168"/>
      <c r="H566" s="168"/>
      <c r="I566" s="168"/>
      <c r="J566" s="168"/>
      <c r="K566" s="168"/>
      <c r="L566" s="168"/>
      <c r="M566" s="168"/>
      <c r="N566" s="168"/>
      <c r="O566" s="168"/>
    </row>
    <row r="567" spans="3:15" ht="18.600000000000001" customHeight="1">
      <c r="C567" s="168"/>
      <c r="D567" s="168"/>
      <c r="E567" s="168"/>
      <c r="F567" s="168"/>
      <c r="G567" s="168"/>
      <c r="H567" s="168"/>
      <c r="I567" s="168"/>
      <c r="J567" s="168"/>
      <c r="K567" s="168"/>
      <c r="L567" s="168"/>
      <c r="M567" s="168"/>
      <c r="N567" s="168"/>
      <c r="O567" s="168"/>
    </row>
    <row r="568" spans="3:15" ht="18.600000000000001" customHeight="1">
      <c r="C568" s="168"/>
      <c r="D568" s="168"/>
      <c r="E568" s="168"/>
      <c r="F568" s="168"/>
      <c r="G568" s="168"/>
      <c r="H568" s="168"/>
      <c r="I568" s="168"/>
      <c r="J568" s="168"/>
      <c r="K568" s="168"/>
      <c r="L568" s="168"/>
      <c r="M568" s="168"/>
      <c r="N568" s="168"/>
      <c r="O568" s="168"/>
    </row>
    <row r="569" spans="3:15" ht="18.600000000000001" customHeight="1">
      <c r="C569" s="168"/>
      <c r="D569" s="168"/>
      <c r="E569" s="168"/>
      <c r="F569" s="168"/>
      <c r="G569" s="168"/>
      <c r="H569" s="168"/>
      <c r="I569" s="168"/>
      <c r="J569" s="168"/>
      <c r="K569" s="168"/>
      <c r="L569" s="168"/>
      <c r="M569" s="168"/>
      <c r="N569" s="168"/>
      <c r="O569" s="168"/>
    </row>
    <row r="570" spans="3:15" ht="18.600000000000001" customHeight="1">
      <c r="C570" s="168"/>
      <c r="D570" s="168"/>
      <c r="E570" s="168"/>
      <c r="F570" s="168"/>
      <c r="G570" s="168"/>
      <c r="H570" s="168"/>
      <c r="I570" s="168"/>
      <c r="J570" s="168"/>
      <c r="K570" s="168"/>
      <c r="L570" s="168"/>
      <c r="M570" s="168"/>
      <c r="N570" s="168"/>
      <c r="O570" s="168"/>
    </row>
    <row r="571" spans="3:15" ht="18.600000000000001" customHeight="1">
      <c r="C571" s="168"/>
      <c r="D571" s="168"/>
      <c r="E571" s="168"/>
      <c r="F571" s="168"/>
      <c r="G571" s="168"/>
      <c r="H571" s="168"/>
      <c r="I571" s="168"/>
      <c r="J571" s="168"/>
      <c r="K571" s="168"/>
      <c r="L571" s="168"/>
      <c r="M571" s="168"/>
      <c r="N571" s="168"/>
      <c r="O571" s="168"/>
    </row>
    <row r="572" spans="3:15" ht="18.600000000000001" customHeight="1">
      <c r="C572" s="168"/>
      <c r="D572" s="168"/>
      <c r="E572" s="168"/>
      <c r="F572" s="168"/>
      <c r="G572" s="168"/>
      <c r="H572" s="168"/>
      <c r="I572" s="168"/>
      <c r="J572" s="168"/>
      <c r="K572" s="168"/>
      <c r="L572" s="168"/>
      <c r="M572" s="168"/>
      <c r="N572" s="168"/>
      <c r="O572" s="168"/>
    </row>
    <row r="573" spans="3:15" ht="18.600000000000001" customHeight="1">
      <c r="C573" s="168"/>
      <c r="D573" s="168"/>
      <c r="E573" s="168"/>
      <c r="F573" s="168"/>
      <c r="G573" s="168"/>
      <c r="H573" s="168"/>
      <c r="I573" s="168"/>
      <c r="J573" s="168"/>
      <c r="K573" s="168"/>
      <c r="L573" s="168"/>
      <c r="M573" s="168"/>
      <c r="N573" s="168"/>
      <c r="O573" s="168"/>
    </row>
    <row r="574" spans="3:15" ht="18.600000000000001" customHeight="1">
      <c r="C574" s="168"/>
      <c r="D574" s="168"/>
      <c r="E574" s="168"/>
      <c r="F574" s="168"/>
      <c r="G574" s="168"/>
      <c r="H574" s="168"/>
      <c r="I574" s="168"/>
      <c r="J574" s="168"/>
      <c r="K574" s="168"/>
      <c r="L574" s="168"/>
      <c r="M574" s="168"/>
      <c r="N574" s="168"/>
      <c r="O574" s="168"/>
    </row>
    <row r="575" spans="3:15" ht="18.600000000000001" customHeight="1">
      <c r="C575" s="168"/>
      <c r="D575" s="168"/>
      <c r="E575" s="168"/>
      <c r="F575" s="168"/>
      <c r="G575" s="168"/>
      <c r="H575" s="168"/>
      <c r="I575" s="168"/>
      <c r="J575" s="168"/>
      <c r="K575" s="168"/>
      <c r="L575" s="168"/>
      <c r="M575" s="168"/>
      <c r="N575" s="168"/>
      <c r="O575" s="168"/>
    </row>
    <row r="576" spans="3:15" ht="18.600000000000001" customHeight="1">
      <c r="C576" s="168"/>
      <c r="D576" s="168"/>
      <c r="E576" s="168"/>
      <c r="F576" s="168"/>
      <c r="G576" s="168"/>
      <c r="H576" s="168"/>
      <c r="I576" s="168"/>
      <c r="J576" s="168"/>
      <c r="K576" s="168"/>
      <c r="L576" s="168"/>
      <c r="M576" s="168"/>
      <c r="N576" s="168"/>
      <c r="O576" s="168"/>
    </row>
    <row r="577" spans="3:15" ht="18.600000000000001" customHeight="1">
      <c r="C577" s="168"/>
      <c r="D577" s="168"/>
      <c r="E577" s="168"/>
      <c r="F577" s="168"/>
      <c r="G577" s="168"/>
      <c r="H577" s="168"/>
      <c r="I577" s="168"/>
      <c r="J577" s="168"/>
      <c r="K577" s="168"/>
      <c r="L577" s="168"/>
      <c r="M577" s="168"/>
      <c r="N577" s="168"/>
      <c r="O577" s="168"/>
    </row>
    <row r="578" spans="3:15" ht="18.600000000000001" customHeight="1">
      <c r="C578" s="168"/>
      <c r="D578" s="168"/>
      <c r="E578" s="168"/>
      <c r="F578" s="168"/>
      <c r="G578" s="168"/>
      <c r="H578" s="168"/>
      <c r="I578" s="168"/>
      <c r="J578" s="168"/>
      <c r="K578" s="168"/>
      <c r="L578" s="168"/>
      <c r="M578" s="168"/>
      <c r="N578" s="168"/>
      <c r="O578" s="168"/>
    </row>
    <row r="579" spans="3:15" ht="18.600000000000001" customHeight="1">
      <c r="C579" s="168"/>
      <c r="D579" s="168"/>
      <c r="E579" s="168"/>
      <c r="F579" s="168"/>
      <c r="G579" s="168"/>
      <c r="H579" s="168"/>
      <c r="I579" s="168"/>
      <c r="J579" s="168"/>
      <c r="K579" s="168"/>
      <c r="L579" s="168"/>
      <c r="M579" s="168"/>
      <c r="N579" s="168"/>
      <c r="O579" s="168"/>
    </row>
    <row r="580" spans="3:15" ht="18.600000000000001" customHeight="1">
      <c r="C580" s="168"/>
      <c r="D580" s="168"/>
      <c r="E580" s="168"/>
      <c r="F580" s="168"/>
      <c r="G580" s="168"/>
      <c r="H580" s="168"/>
      <c r="I580" s="168"/>
      <c r="J580" s="168"/>
      <c r="K580" s="168"/>
      <c r="L580" s="168"/>
      <c r="M580" s="168"/>
      <c r="N580" s="168"/>
      <c r="O580" s="168"/>
    </row>
    <row r="581" spans="3:15" ht="18.600000000000001" customHeight="1">
      <c r="C581" s="168"/>
      <c r="D581" s="168"/>
      <c r="E581" s="168"/>
      <c r="F581" s="168"/>
      <c r="G581" s="168"/>
      <c r="H581" s="168"/>
      <c r="I581" s="168"/>
      <c r="J581" s="168"/>
      <c r="K581" s="168"/>
      <c r="L581" s="168"/>
      <c r="M581" s="168"/>
      <c r="N581" s="168"/>
      <c r="O581" s="168"/>
    </row>
    <row r="582" spans="3:15" ht="18.600000000000001" customHeight="1">
      <c r="C582" s="168"/>
      <c r="D582" s="168"/>
      <c r="E582" s="168"/>
      <c r="F582" s="168"/>
      <c r="G582" s="168"/>
      <c r="H582" s="168"/>
      <c r="I582" s="168"/>
      <c r="J582" s="168"/>
      <c r="K582" s="168"/>
      <c r="L582" s="168"/>
      <c r="M582" s="168"/>
      <c r="N582" s="168"/>
      <c r="O582" s="168"/>
    </row>
    <row r="583" spans="3:15" ht="18.600000000000001" customHeight="1">
      <c r="C583" s="168"/>
      <c r="D583" s="168"/>
      <c r="E583" s="168"/>
      <c r="F583" s="168"/>
      <c r="G583" s="168"/>
      <c r="H583" s="168"/>
      <c r="I583" s="168"/>
      <c r="J583" s="168"/>
      <c r="K583" s="168"/>
      <c r="L583" s="168"/>
      <c r="M583" s="168"/>
      <c r="N583" s="168"/>
      <c r="O583" s="168"/>
    </row>
    <row r="584" spans="3:15" ht="18.600000000000001" customHeight="1">
      <c r="C584" s="168"/>
      <c r="D584" s="168"/>
      <c r="E584" s="168"/>
      <c r="F584" s="168"/>
      <c r="G584" s="168"/>
      <c r="H584" s="168"/>
      <c r="I584" s="168"/>
      <c r="J584" s="168"/>
      <c r="K584" s="168"/>
      <c r="L584" s="168"/>
      <c r="M584" s="168"/>
      <c r="N584" s="168"/>
      <c r="O584" s="168"/>
    </row>
    <row r="585" spans="3:15" ht="18.600000000000001" customHeight="1">
      <c r="C585" s="168"/>
      <c r="D585" s="168"/>
      <c r="E585" s="168"/>
      <c r="F585" s="168"/>
      <c r="G585" s="168"/>
      <c r="H585" s="168"/>
      <c r="I585" s="168"/>
      <c r="J585" s="168"/>
      <c r="K585" s="168"/>
      <c r="L585" s="168"/>
      <c r="M585" s="168"/>
      <c r="N585" s="168"/>
      <c r="O585" s="168"/>
    </row>
    <row r="586" spans="3:15" ht="18.600000000000001" customHeight="1">
      <c r="C586" s="168"/>
      <c r="D586" s="168"/>
      <c r="E586" s="168"/>
      <c r="F586" s="168"/>
      <c r="G586" s="168"/>
      <c r="H586" s="168"/>
      <c r="I586" s="168"/>
      <c r="J586" s="168"/>
      <c r="K586" s="168"/>
      <c r="L586" s="168"/>
      <c r="M586" s="168"/>
      <c r="N586" s="168"/>
      <c r="O586" s="168"/>
    </row>
    <row r="587" spans="3:15" ht="18.600000000000001" customHeight="1">
      <c r="C587" s="168"/>
      <c r="D587" s="168"/>
      <c r="E587" s="168"/>
      <c r="F587" s="168"/>
      <c r="G587" s="168"/>
      <c r="H587" s="168"/>
      <c r="I587" s="168"/>
      <c r="J587" s="168"/>
      <c r="K587" s="168"/>
      <c r="L587" s="168"/>
      <c r="M587" s="168"/>
      <c r="N587" s="168"/>
      <c r="O587" s="168"/>
    </row>
    <row r="588" spans="3:15" ht="18.600000000000001" customHeight="1">
      <c r="C588" s="168"/>
      <c r="D588" s="168"/>
      <c r="E588" s="168"/>
      <c r="F588" s="168"/>
      <c r="G588" s="168"/>
      <c r="H588" s="168"/>
      <c r="I588" s="168"/>
      <c r="J588" s="168"/>
      <c r="K588" s="168"/>
      <c r="L588" s="168"/>
      <c r="M588" s="168"/>
      <c r="N588" s="168"/>
      <c r="O588" s="168"/>
    </row>
    <row r="589" spans="3:15" ht="18.600000000000001" customHeight="1">
      <c r="C589" s="168"/>
      <c r="D589" s="168"/>
      <c r="E589" s="168"/>
      <c r="F589" s="168"/>
      <c r="G589" s="168"/>
      <c r="H589" s="168"/>
      <c r="I589" s="168"/>
      <c r="J589" s="168"/>
      <c r="K589" s="168"/>
      <c r="L589" s="168"/>
      <c r="M589" s="168"/>
      <c r="N589" s="168"/>
      <c r="O589" s="168"/>
    </row>
    <row r="590" spans="3:15" ht="18.600000000000001" customHeight="1">
      <c r="C590" s="168"/>
      <c r="D590" s="168"/>
      <c r="E590" s="168"/>
      <c r="F590" s="168"/>
      <c r="G590" s="168"/>
      <c r="H590" s="168"/>
      <c r="I590" s="168"/>
      <c r="J590" s="168"/>
      <c r="K590" s="168"/>
      <c r="L590" s="168"/>
      <c r="M590" s="168"/>
      <c r="N590" s="168"/>
      <c r="O590" s="168"/>
    </row>
    <row r="591" spans="3:15" ht="18.600000000000001" customHeight="1">
      <c r="C591" s="168"/>
      <c r="D591" s="168"/>
      <c r="E591" s="168"/>
      <c r="F591" s="168"/>
      <c r="G591" s="168"/>
      <c r="H591" s="168"/>
      <c r="I591" s="168"/>
      <c r="J591" s="168"/>
      <c r="K591" s="168"/>
      <c r="L591" s="168"/>
      <c r="M591" s="168"/>
      <c r="N591" s="168"/>
      <c r="O591" s="168"/>
    </row>
    <row r="592" spans="3:15" ht="18.600000000000001" customHeight="1">
      <c r="C592" s="168"/>
      <c r="D592" s="168"/>
      <c r="E592" s="168"/>
      <c r="F592" s="168"/>
      <c r="G592" s="168"/>
      <c r="H592" s="168"/>
      <c r="I592" s="168"/>
      <c r="J592" s="168"/>
      <c r="K592" s="168"/>
      <c r="L592" s="168"/>
      <c r="M592" s="168"/>
      <c r="N592" s="168"/>
      <c r="O592" s="168"/>
    </row>
    <row r="593" spans="3:15" ht="18.600000000000001" customHeight="1">
      <c r="C593" s="168"/>
      <c r="D593" s="168"/>
      <c r="E593" s="168"/>
      <c r="F593" s="168"/>
      <c r="G593" s="168"/>
      <c r="H593" s="168"/>
      <c r="I593" s="168"/>
      <c r="J593" s="168"/>
      <c r="K593" s="168"/>
      <c r="L593" s="168"/>
      <c r="M593" s="168"/>
      <c r="N593" s="168"/>
      <c r="O593" s="168"/>
    </row>
    <row r="594" spans="3:15" ht="18.600000000000001" customHeight="1">
      <c r="C594" s="168"/>
      <c r="D594" s="168"/>
      <c r="E594" s="168"/>
      <c r="F594" s="168"/>
      <c r="G594" s="168"/>
      <c r="H594" s="168"/>
      <c r="I594" s="168"/>
      <c r="J594" s="168"/>
      <c r="K594" s="168"/>
      <c r="L594" s="168"/>
      <c r="M594" s="168"/>
      <c r="N594" s="168"/>
      <c r="O594" s="168"/>
    </row>
    <row r="595" spans="3:15" ht="18.600000000000001" customHeight="1">
      <c r="C595" s="168"/>
      <c r="D595" s="168"/>
      <c r="E595" s="168"/>
      <c r="F595" s="168"/>
      <c r="G595" s="168"/>
      <c r="H595" s="168"/>
      <c r="I595" s="168"/>
      <c r="J595" s="168"/>
      <c r="K595" s="168"/>
      <c r="L595" s="168"/>
      <c r="M595" s="168"/>
      <c r="N595" s="168"/>
      <c r="O595" s="168"/>
    </row>
    <row r="596" spans="3:15" ht="18.600000000000001" customHeight="1">
      <c r="C596" s="168"/>
      <c r="D596" s="168"/>
      <c r="E596" s="168"/>
      <c r="F596" s="168"/>
      <c r="G596" s="168"/>
      <c r="H596" s="168"/>
      <c r="I596" s="168"/>
      <c r="J596" s="168"/>
      <c r="K596" s="168"/>
      <c r="L596" s="168"/>
      <c r="M596" s="168"/>
      <c r="N596" s="168"/>
      <c r="O596" s="168"/>
    </row>
    <row r="597" spans="3:15" ht="18.600000000000001" customHeight="1">
      <c r="C597" s="168"/>
      <c r="D597" s="168"/>
      <c r="E597" s="168"/>
      <c r="F597" s="168"/>
      <c r="G597" s="168"/>
      <c r="H597" s="168"/>
      <c r="I597" s="168"/>
      <c r="J597" s="168"/>
      <c r="K597" s="168"/>
      <c r="L597" s="168"/>
      <c r="M597" s="168"/>
      <c r="N597" s="168"/>
      <c r="O597" s="168"/>
    </row>
    <row r="598" spans="3:15" ht="18.600000000000001" customHeight="1">
      <c r="C598" s="168"/>
      <c r="D598" s="168"/>
      <c r="E598" s="168"/>
      <c r="F598" s="168"/>
      <c r="G598" s="168"/>
      <c r="H598" s="168"/>
      <c r="I598" s="168"/>
      <c r="J598" s="168"/>
      <c r="K598" s="168"/>
      <c r="L598" s="168"/>
      <c r="M598" s="168"/>
      <c r="N598" s="168"/>
      <c r="O598" s="168"/>
    </row>
    <row r="599" spans="3:15" ht="18.600000000000001" customHeight="1">
      <c r="C599" s="168"/>
      <c r="D599" s="168"/>
      <c r="E599" s="168"/>
      <c r="F599" s="168"/>
      <c r="G599" s="168"/>
      <c r="H599" s="168"/>
      <c r="I599" s="168"/>
      <c r="J599" s="168"/>
      <c r="K599" s="168"/>
      <c r="L599" s="168"/>
      <c r="M599" s="168"/>
      <c r="N599" s="168"/>
      <c r="O599" s="168"/>
    </row>
    <row r="600" spans="3:15" ht="14.45" customHeight="1">
      <c r="C600" s="168"/>
      <c r="D600" s="168"/>
      <c r="E600" s="168"/>
      <c r="F600" s="168"/>
      <c r="G600" s="168"/>
      <c r="H600" s="168"/>
      <c r="I600" s="168"/>
      <c r="J600" s="168"/>
      <c r="K600" s="168"/>
      <c r="L600" s="168"/>
      <c r="M600" s="168"/>
      <c r="N600" s="168"/>
      <c r="O600" s="168"/>
    </row>
    <row r="601" spans="3:15" ht="14.45" customHeight="1">
      <c r="C601" s="168"/>
      <c r="D601" s="168"/>
      <c r="E601" s="168"/>
      <c r="F601" s="168"/>
      <c r="G601" s="168"/>
      <c r="H601" s="168"/>
      <c r="I601" s="168"/>
      <c r="J601" s="168"/>
      <c r="K601" s="168"/>
      <c r="L601" s="168"/>
      <c r="M601" s="168"/>
      <c r="N601" s="168"/>
      <c r="O601" s="168"/>
    </row>
    <row r="602" spans="3:15" ht="18.600000000000001" customHeight="1">
      <c r="C602" s="168"/>
      <c r="D602" s="168"/>
      <c r="E602" s="168"/>
      <c r="F602" s="168"/>
      <c r="G602" s="168"/>
      <c r="H602" s="168"/>
      <c r="I602" s="168"/>
      <c r="J602" s="168"/>
      <c r="K602" s="168"/>
      <c r="L602" s="168"/>
      <c r="M602" s="168"/>
      <c r="N602" s="168"/>
      <c r="O602" s="168"/>
    </row>
    <row r="603" spans="3:15" ht="18.600000000000001" customHeight="1">
      <c r="C603" s="168"/>
      <c r="D603" s="168"/>
      <c r="E603" s="168"/>
      <c r="F603" s="168"/>
      <c r="G603" s="168"/>
      <c r="H603" s="168"/>
      <c r="I603" s="168"/>
      <c r="J603" s="168"/>
      <c r="K603" s="168"/>
      <c r="L603" s="168"/>
      <c r="M603" s="168"/>
      <c r="N603" s="168"/>
      <c r="O603" s="168"/>
    </row>
    <row r="604" spans="3:15" ht="18.600000000000001" customHeight="1">
      <c r="C604" s="168"/>
      <c r="D604" s="168"/>
      <c r="E604" s="168"/>
      <c r="F604" s="168"/>
      <c r="G604" s="168"/>
      <c r="H604" s="168"/>
      <c r="I604" s="168"/>
      <c r="J604" s="168"/>
      <c r="K604" s="168"/>
      <c r="L604" s="168"/>
      <c r="M604" s="168"/>
      <c r="N604" s="168"/>
      <c r="O604" s="168"/>
    </row>
    <row r="605" spans="3:15" ht="18.600000000000001" customHeight="1">
      <c r="C605" s="168"/>
      <c r="D605" s="168"/>
      <c r="E605" s="168"/>
      <c r="F605" s="168"/>
      <c r="G605" s="168"/>
      <c r="H605" s="168"/>
      <c r="I605" s="168"/>
      <c r="J605" s="168"/>
      <c r="K605" s="168"/>
      <c r="L605" s="168"/>
      <c r="M605" s="168"/>
      <c r="N605" s="168"/>
      <c r="O605" s="168"/>
    </row>
    <row r="606" spans="3:15" ht="14.45" customHeight="1">
      <c r="C606" s="168"/>
      <c r="D606" s="168"/>
      <c r="E606" s="168"/>
      <c r="F606" s="168"/>
      <c r="G606" s="168"/>
      <c r="H606" s="168"/>
      <c r="I606" s="168"/>
      <c r="J606" s="168"/>
      <c r="K606" s="168"/>
      <c r="L606" s="168"/>
      <c r="M606" s="168"/>
      <c r="N606" s="168"/>
      <c r="O606" s="168"/>
    </row>
    <row r="607" spans="3:15" ht="18.600000000000001" customHeight="1">
      <c r="C607" s="168"/>
      <c r="D607" s="168"/>
      <c r="E607" s="168"/>
      <c r="F607" s="168"/>
      <c r="G607" s="168"/>
      <c r="H607" s="168"/>
      <c r="I607" s="168"/>
      <c r="J607" s="168"/>
      <c r="K607" s="168"/>
      <c r="L607" s="168"/>
      <c r="M607" s="168"/>
      <c r="N607" s="168"/>
      <c r="O607" s="168"/>
    </row>
    <row r="608" spans="3:15" ht="14.45" customHeight="1">
      <c r="C608" s="168"/>
      <c r="D608" s="168"/>
      <c r="E608" s="168"/>
      <c r="F608" s="168"/>
      <c r="G608" s="168"/>
      <c r="H608" s="168"/>
      <c r="I608" s="168"/>
      <c r="J608" s="168"/>
      <c r="K608" s="168"/>
      <c r="L608" s="168"/>
      <c r="M608" s="168"/>
      <c r="N608" s="168"/>
      <c r="O608" s="168"/>
    </row>
    <row r="609" spans="3:15" ht="14.45" customHeight="1">
      <c r="C609" s="168"/>
      <c r="D609" s="168"/>
      <c r="E609" s="168"/>
      <c r="F609" s="168"/>
      <c r="G609" s="168"/>
      <c r="H609" s="168"/>
      <c r="I609" s="168"/>
      <c r="J609" s="168"/>
      <c r="K609" s="168"/>
      <c r="L609" s="168"/>
      <c r="M609" s="168"/>
      <c r="N609" s="168"/>
      <c r="O609" s="168"/>
    </row>
    <row r="610" spans="3:15" ht="14.45" customHeight="1">
      <c r="C610" s="168"/>
      <c r="D610" s="168"/>
      <c r="E610" s="168"/>
      <c r="F610" s="168"/>
      <c r="G610" s="168"/>
      <c r="H610" s="168"/>
      <c r="I610" s="168"/>
      <c r="J610" s="168"/>
      <c r="K610" s="168"/>
      <c r="L610" s="168"/>
      <c r="M610" s="168"/>
      <c r="N610" s="168"/>
      <c r="O610" s="168"/>
    </row>
    <row r="611" spans="3:15" ht="18.600000000000001" customHeight="1">
      <c r="C611" s="168"/>
      <c r="D611" s="168"/>
      <c r="E611" s="168"/>
      <c r="F611" s="168"/>
      <c r="G611" s="168"/>
      <c r="H611" s="168"/>
      <c r="I611" s="168"/>
      <c r="J611" s="168"/>
      <c r="K611" s="168"/>
      <c r="L611" s="168"/>
      <c r="M611" s="168"/>
      <c r="N611" s="168"/>
      <c r="O611" s="168"/>
    </row>
    <row r="612" spans="3:15" ht="14.45" customHeight="1">
      <c r="C612" s="168"/>
      <c r="D612" s="168"/>
      <c r="E612" s="168"/>
      <c r="F612" s="168"/>
      <c r="G612" s="168"/>
      <c r="H612" s="168"/>
      <c r="I612" s="168"/>
      <c r="J612" s="168"/>
      <c r="K612" s="168"/>
      <c r="L612" s="168"/>
      <c r="M612" s="168"/>
      <c r="N612" s="168"/>
      <c r="O612" s="168"/>
    </row>
    <row r="613" spans="3:15" ht="18.95" customHeight="1">
      <c r="C613" s="168"/>
      <c r="D613" s="168"/>
      <c r="E613" s="168"/>
      <c r="F613" s="168"/>
      <c r="G613" s="168"/>
      <c r="H613" s="168"/>
      <c r="I613" s="168"/>
      <c r="J613" s="168"/>
      <c r="K613" s="168"/>
      <c r="L613" s="168"/>
      <c r="M613" s="168"/>
      <c r="N613" s="168"/>
      <c r="O613" s="168"/>
    </row>
    <row r="614" spans="3:15" ht="282" customHeight="1">
      <c r="C614" s="168"/>
      <c r="D614" s="168"/>
      <c r="E614" s="168"/>
      <c r="F614" s="168"/>
      <c r="G614" s="168"/>
      <c r="H614" s="168"/>
      <c r="I614" s="168"/>
      <c r="J614" s="168"/>
      <c r="K614" s="168"/>
      <c r="L614" s="168"/>
      <c r="M614" s="168"/>
      <c r="N614" s="168"/>
      <c r="O614" s="168"/>
    </row>
    <row r="615" spans="3:15" ht="14.45" customHeight="1">
      <c r="C615" s="168"/>
      <c r="D615" s="168"/>
      <c r="E615" s="168"/>
      <c r="F615" s="168"/>
      <c r="G615" s="168"/>
      <c r="H615" s="168"/>
      <c r="I615" s="168"/>
      <c r="J615" s="168"/>
      <c r="K615" s="168"/>
      <c r="L615" s="168"/>
      <c r="M615" s="168"/>
      <c r="N615" s="168"/>
      <c r="O615" s="168"/>
    </row>
    <row r="616" spans="3:15" ht="18.600000000000001" customHeight="1">
      <c r="C616" s="168"/>
      <c r="D616" s="168"/>
      <c r="E616" s="168"/>
      <c r="F616" s="168"/>
      <c r="G616" s="168"/>
      <c r="H616" s="168"/>
      <c r="I616" s="168"/>
      <c r="J616" s="168"/>
      <c r="K616" s="168"/>
      <c r="L616" s="168"/>
      <c r="M616" s="168"/>
      <c r="N616" s="168"/>
      <c r="O616" s="168"/>
    </row>
    <row r="617" spans="3:15" ht="18.600000000000001" customHeight="1">
      <c r="C617" s="168"/>
      <c r="D617" s="168"/>
      <c r="E617" s="168"/>
      <c r="F617" s="168"/>
      <c r="G617" s="168"/>
      <c r="H617" s="168"/>
      <c r="I617" s="168"/>
      <c r="J617" s="168"/>
      <c r="K617" s="168"/>
      <c r="L617" s="168"/>
      <c r="M617" s="168"/>
      <c r="N617" s="168"/>
      <c r="O617" s="168"/>
    </row>
    <row r="618" spans="3:15" ht="18.600000000000001" customHeight="1">
      <c r="C618" s="168"/>
      <c r="D618" s="168"/>
      <c r="E618" s="168"/>
      <c r="F618" s="168"/>
      <c r="G618" s="168"/>
      <c r="H618" s="168"/>
      <c r="I618" s="168"/>
      <c r="J618" s="168"/>
      <c r="K618" s="168"/>
      <c r="L618" s="168"/>
      <c r="M618" s="168"/>
      <c r="N618" s="168"/>
      <c r="O618" s="168"/>
    </row>
    <row r="619" spans="3:15" ht="18.600000000000001" customHeight="1">
      <c r="C619" s="168"/>
      <c r="D619" s="168"/>
      <c r="E619" s="168"/>
      <c r="F619" s="168"/>
      <c r="G619" s="168"/>
      <c r="H619" s="168"/>
      <c r="I619" s="168"/>
      <c r="J619" s="168"/>
      <c r="K619" s="168"/>
      <c r="L619" s="168"/>
      <c r="M619" s="168"/>
      <c r="N619" s="168"/>
      <c r="O619" s="168"/>
    </row>
    <row r="620" spans="3:15" ht="36" customHeight="1">
      <c r="C620" s="168"/>
      <c r="D620" s="168"/>
      <c r="E620" s="168"/>
      <c r="F620" s="168"/>
      <c r="G620" s="168"/>
      <c r="H620" s="168"/>
      <c r="I620" s="168"/>
      <c r="J620" s="168"/>
      <c r="K620" s="168"/>
      <c r="L620" s="168"/>
      <c r="M620" s="168"/>
      <c r="N620" s="168"/>
      <c r="O620" s="168"/>
    </row>
    <row r="621" spans="3:15" ht="14.45" customHeight="1">
      <c r="C621" s="168"/>
      <c r="D621" s="168"/>
      <c r="E621" s="168"/>
      <c r="F621" s="168"/>
      <c r="G621" s="168"/>
      <c r="H621" s="168"/>
      <c r="I621" s="168"/>
      <c r="J621" s="168"/>
      <c r="K621" s="168"/>
      <c r="L621" s="168"/>
      <c r="M621" s="168"/>
      <c r="N621" s="168"/>
      <c r="O621" s="168"/>
    </row>
    <row r="622" spans="3:15" ht="14.45" customHeight="1">
      <c r="C622" s="168"/>
      <c r="D622" s="168"/>
      <c r="E622" s="168"/>
      <c r="F622" s="168"/>
      <c r="G622" s="168"/>
      <c r="H622" s="168"/>
      <c r="I622" s="168"/>
      <c r="J622" s="168"/>
      <c r="K622" s="168"/>
      <c r="L622" s="168"/>
      <c r="M622" s="168"/>
      <c r="N622" s="168"/>
      <c r="O622" s="168"/>
    </row>
    <row r="623" spans="3:15" ht="14.45" customHeight="1">
      <c r="C623" s="168"/>
      <c r="D623" s="168"/>
      <c r="E623" s="168"/>
      <c r="F623" s="168"/>
      <c r="G623" s="168"/>
      <c r="H623" s="168"/>
      <c r="I623" s="168"/>
      <c r="J623" s="168"/>
      <c r="K623" s="168"/>
      <c r="L623" s="168"/>
      <c r="M623" s="168"/>
      <c r="N623" s="168"/>
      <c r="O623" s="168"/>
    </row>
    <row r="624" spans="3:15" ht="14.45" customHeight="1">
      <c r="C624" s="168"/>
      <c r="D624" s="168"/>
      <c r="E624" s="168"/>
      <c r="F624" s="168"/>
      <c r="G624" s="168"/>
      <c r="H624" s="168"/>
      <c r="I624" s="168"/>
      <c r="J624" s="168"/>
      <c r="K624" s="168"/>
      <c r="L624" s="168"/>
      <c r="M624" s="168"/>
      <c r="N624" s="168"/>
      <c r="O624" s="168"/>
    </row>
    <row r="625" spans="3:15" ht="18.600000000000001" customHeight="1">
      <c r="C625" s="168"/>
      <c r="D625" s="168"/>
      <c r="E625" s="168"/>
      <c r="F625" s="168"/>
      <c r="G625" s="168"/>
      <c r="H625" s="168"/>
      <c r="I625" s="168"/>
      <c r="J625" s="168"/>
      <c r="K625" s="168"/>
      <c r="L625" s="168"/>
      <c r="M625" s="168"/>
      <c r="N625" s="168"/>
      <c r="O625" s="168"/>
    </row>
    <row r="626" spans="3:15" ht="63.95" customHeight="1">
      <c r="C626" s="168"/>
      <c r="D626" s="168"/>
      <c r="E626" s="168"/>
      <c r="F626" s="168"/>
      <c r="G626" s="168"/>
      <c r="H626" s="168"/>
      <c r="I626" s="168"/>
      <c r="J626" s="168"/>
      <c r="K626" s="168"/>
      <c r="L626" s="168"/>
      <c r="M626" s="168"/>
      <c r="N626" s="168"/>
      <c r="O626" s="168"/>
    </row>
    <row r="627" spans="3:15" ht="18.600000000000001" customHeight="1">
      <c r="C627" s="168"/>
      <c r="D627" s="168"/>
      <c r="E627" s="168"/>
      <c r="F627" s="168"/>
      <c r="G627" s="168"/>
      <c r="H627" s="168"/>
      <c r="I627" s="168"/>
      <c r="J627" s="168"/>
      <c r="K627" s="168"/>
      <c r="L627" s="168"/>
      <c r="M627" s="168"/>
      <c r="N627" s="168"/>
      <c r="O627" s="168"/>
    </row>
    <row r="628" spans="3:15" ht="18.600000000000001" customHeight="1">
      <c r="C628" s="168"/>
      <c r="D628" s="168"/>
      <c r="E628" s="168"/>
      <c r="F628" s="168"/>
      <c r="G628" s="168"/>
      <c r="H628" s="168"/>
      <c r="I628" s="168"/>
      <c r="J628" s="168"/>
      <c r="K628" s="168"/>
      <c r="L628" s="168"/>
      <c r="M628" s="168"/>
      <c r="N628" s="168"/>
      <c r="O628" s="168"/>
    </row>
    <row r="629" spans="3:15" ht="14.45" customHeight="1">
      <c r="C629" s="168"/>
      <c r="D629" s="168"/>
      <c r="E629" s="168"/>
      <c r="F629" s="168"/>
      <c r="G629" s="168"/>
      <c r="H629" s="168"/>
      <c r="I629" s="168"/>
      <c r="J629" s="168"/>
      <c r="K629" s="168"/>
      <c r="L629" s="168"/>
      <c r="M629" s="168"/>
      <c r="N629" s="168"/>
      <c r="O629" s="168"/>
    </row>
    <row r="630" spans="3:15" ht="42.6" customHeight="1">
      <c r="C630" s="168"/>
      <c r="D630" s="168"/>
      <c r="E630" s="168"/>
      <c r="F630" s="168"/>
      <c r="G630" s="168"/>
      <c r="H630" s="168"/>
      <c r="I630" s="168"/>
      <c r="J630" s="168"/>
      <c r="K630" s="168"/>
      <c r="L630" s="168"/>
      <c r="M630" s="168"/>
      <c r="N630" s="168"/>
      <c r="O630" s="168"/>
    </row>
    <row r="631" spans="3:15" ht="14.45" customHeight="1">
      <c r="C631" s="168"/>
      <c r="D631" s="168"/>
      <c r="E631" s="168"/>
      <c r="F631" s="168"/>
      <c r="G631" s="168"/>
      <c r="H631" s="168"/>
      <c r="I631" s="168"/>
      <c r="J631" s="168"/>
      <c r="K631" s="168"/>
      <c r="L631" s="168"/>
      <c r="M631" s="168"/>
      <c r="N631" s="168"/>
      <c r="O631" s="168"/>
    </row>
    <row r="632" spans="3:15" ht="14.45" customHeight="1">
      <c r="C632" s="168"/>
      <c r="D632" s="168"/>
      <c r="E632" s="168"/>
      <c r="F632" s="168"/>
      <c r="G632" s="168"/>
      <c r="H632" s="168"/>
      <c r="I632" s="168"/>
      <c r="J632" s="168"/>
      <c r="K632" s="168"/>
      <c r="L632" s="168"/>
      <c r="M632" s="168"/>
      <c r="N632" s="168"/>
      <c r="O632" s="168"/>
    </row>
    <row r="633" spans="3:15" ht="14.45" customHeight="1">
      <c r="C633" s="168"/>
      <c r="D633" s="168"/>
      <c r="E633" s="168"/>
      <c r="F633" s="168"/>
      <c r="G633" s="168"/>
      <c r="H633" s="168"/>
      <c r="I633" s="168"/>
      <c r="J633" s="168"/>
      <c r="K633" s="168"/>
      <c r="L633" s="168"/>
      <c r="M633" s="168"/>
      <c r="N633" s="168"/>
      <c r="O633" s="168"/>
    </row>
    <row r="634" spans="3:15" ht="14.45" customHeight="1">
      <c r="C634" s="168"/>
      <c r="D634" s="168"/>
      <c r="E634" s="168"/>
      <c r="F634" s="168"/>
      <c r="G634" s="168"/>
      <c r="H634" s="168"/>
      <c r="I634" s="168"/>
      <c r="J634" s="168"/>
      <c r="K634" s="168"/>
      <c r="L634" s="168"/>
      <c r="M634" s="168"/>
      <c r="N634" s="168"/>
      <c r="O634" s="168"/>
    </row>
    <row r="635" spans="3:15" ht="14.45" customHeight="1">
      <c r="C635" s="168"/>
      <c r="D635" s="168"/>
      <c r="E635" s="168"/>
      <c r="F635" s="168"/>
      <c r="G635" s="168"/>
      <c r="H635" s="168"/>
      <c r="I635" s="168"/>
      <c r="J635" s="168"/>
      <c r="K635" s="168"/>
      <c r="L635" s="168"/>
      <c r="M635" s="168"/>
      <c r="N635" s="168"/>
      <c r="O635" s="168"/>
    </row>
    <row r="636" spans="3:15" ht="14.45" customHeight="1">
      <c r="C636" s="168"/>
      <c r="D636" s="168"/>
      <c r="E636" s="168"/>
      <c r="F636" s="168"/>
      <c r="G636" s="168"/>
      <c r="H636" s="168"/>
      <c r="I636" s="168"/>
      <c r="J636" s="168"/>
      <c r="K636" s="168"/>
      <c r="L636" s="168"/>
      <c r="M636" s="168"/>
      <c r="N636" s="168"/>
      <c r="O636" s="168"/>
    </row>
    <row r="637" spans="3:15" ht="14.45" customHeight="1">
      <c r="C637" s="168"/>
      <c r="D637" s="168"/>
      <c r="E637" s="168"/>
      <c r="F637" s="168"/>
      <c r="G637" s="168"/>
      <c r="H637" s="168"/>
      <c r="I637" s="168"/>
      <c r="J637" s="168"/>
      <c r="K637" s="168"/>
      <c r="L637" s="168"/>
      <c r="M637" s="168"/>
      <c r="N637" s="168"/>
      <c r="O637" s="168"/>
    </row>
    <row r="638" spans="3:15" ht="18.600000000000001" customHeight="1">
      <c r="C638" s="168"/>
      <c r="D638" s="168"/>
      <c r="E638" s="168"/>
      <c r="F638" s="168"/>
      <c r="G638" s="168"/>
      <c r="H638" s="168"/>
      <c r="I638" s="168"/>
      <c r="J638" s="168"/>
      <c r="K638" s="168"/>
      <c r="L638" s="168"/>
      <c r="M638" s="168"/>
      <c r="N638" s="168"/>
      <c r="O638" s="168"/>
    </row>
    <row r="639" spans="3:15" ht="14.45" customHeight="1">
      <c r="C639" s="168"/>
      <c r="D639" s="168"/>
      <c r="E639" s="168"/>
      <c r="F639" s="168"/>
      <c r="G639" s="168"/>
      <c r="H639" s="168"/>
      <c r="I639" s="168"/>
      <c r="J639" s="168"/>
      <c r="K639" s="168"/>
      <c r="L639" s="168"/>
      <c r="M639" s="168"/>
      <c r="N639" s="168"/>
      <c r="O639" s="168"/>
    </row>
    <row r="640" spans="3:15" ht="14.45" customHeight="1">
      <c r="C640" s="168"/>
      <c r="D640" s="168"/>
      <c r="E640" s="168"/>
      <c r="F640" s="168"/>
      <c r="G640" s="168"/>
      <c r="H640" s="168"/>
      <c r="I640" s="168"/>
      <c r="J640" s="168"/>
      <c r="K640" s="168"/>
      <c r="L640" s="168"/>
      <c r="M640" s="168"/>
      <c r="N640" s="168"/>
      <c r="O640" s="168"/>
    </row>
    <row r="641" spans="3:15" ht="14.45" customHeight="1">
      <c r="C641" s="168"/>
      <c r="D641" s="168"/>
      <c r="E641" s="168"/>
      <c r="F641" s="168"/>
      <c r="G641" s="168"/>
      <c r="H641" s="168"/>
      <c r="I641" s="168"/>
      <c r="J641" s="168"/>
      <c r="K641" s="168"/>
      <c r="L641" s="168"/>
      <c r="M641" s="168"/>
      <c r="N641" s="168"/>
      <c r="O641" s="168"/>
    </row>
    <row r="642" spans="3:15" ht="14.45" customHeight="1">
      <c r="C642" s="168"/>
      <c r="D642" s="168"/>
      <c r="E642" s="168"/>
      <c r="F642" s="168"/>
      <c r="G642" s="168"/>
      <c r="H642" s="168"/>
      <c r="I642" s="168"/>
      <c r="J642" s="168"/>
      <c r="K642" s="168"/>
      <c r="L642" s="168"/>
      <c r="M642" s="168"/>
      <c r="N642" s="168"/>
      <c r="O642" s="168"/>
    </row>
    <row r="643" spans="3:15" ht="14.45" customHeight="1">
      <c r="C643" s="168"/>
      <c r="D643" s="168"/>
      <c r="E643" s="168"/>
      <c r="F643" s="168"/>
      <c r="G643" s="168"/>
      <c r="H643" s="168"/>
      <c r="I643" s="168"/>
      <c r="J643" s="168"/>
      <c r="K643" s="168"/>
      <c r="L643" s="168"/>
      <c r="M643" s="168"/>
      <c r="N643" s="168"/>
      <c r="O643" s="168"/>
    </row>
    <row r="644" spans="3:15" ht="60.6" customHeight="1">
      <c r="C644" s="168"/>
      <c r="D644" s="168"/>
      <c r="E644" s="168"/>
      <c r="F644" s="168"/>
      <c r="G644" s="168"/>
      <c r="H644" s="168"/>
      <c r="I644" s="168"/>
      <c r="J644" s="168"/>
      <c r="K644" s="168"/>
      <c r="L644" s="168"/>
      <c r="M644" s="168"/>
      <c r="N644" s="168"/>
      <c r="O644" s="168"/>
    </row>
    <row r="645" spans="3:15" ht="14.45" customHeight="1">
      <c r="C645" s="168"/>
      <c r="D645" s="168"/>
      <c r="E645" s="168"/>
      <c r="F645" s="168"/>
      <c r="G645" s="168"/>
      <c r="H645" s="168"/>
      <c r="I645" s="168"/>
      <c r="J645" s="168"/>
      <c r="K645" s="168"/>
      <c r="L645" s="168"/>
      <c r="M645" s="168"/>
      <c r="N645" s="168"/>
      <c r="O645" s="168"/>
    </row>
    <row r="646" spans="3:15" ht="14.45" customHeight="1">
      <c r="C646" s="168"/>
      <c r="D646" s="168"/>
      <c r="E646" s="168"/>
      <c r="F646" s="168"/>
      <c r="G646" s="168"/>
      <c r="H646" s="168"/>
      <c r="I646" s="168"/>
      <c r="J646" s="168"/>
      <c r="K646" s="168"/>
      <c r="L646" s="168"/>
      <c r="M646" s="168"/>
      <c r="N646" s="168"/>
      <c r="O646" s="168"/>
    </row>
    <row r="647" spans="3:15" ht="14.45" customHeight="1">
      <c r="C647" s="168"/>
      <c r="D647" s="168"/>
      <c r="E647" s="168"/>
      <c r="F647" s="168"/>
      <c r="G647" s="168"/>
      <c r="H647" s="168"/>
      <c r="I647" s="168"/>
      <c r="J647" s="168"/>
      <c r="K647" s="168"/>
      <c r="L647" s="168"/>
      <c r="M647" s="168"/>
      <c r="N647" s="168"/>
      <c r="O647" s="168"/>
    </row>
    <row r="648" spans="3:15" ht="14.45" customHeight="1">
      <c r="C648" s="168"/>
      <c r="D648" s="168"/>
      <c r="E648" s="168"/>
      <c r="F648" s="168"/>
      <c r="G648" s="168"/>
      <c r="H648" s="168"/>
      <c r="I648" s="168"/>
      <c r="J648" s="168"/>
      <c r="K648" s="168"/>
      <c r="L648" s="168"/>
      <c r="M648" s="168"/>
      <c r="N648" s="168"/>
      <c r="O648" s="168"/>
    </row>
    <row r="649" spans="3:15" ht="14.45" customHeight="1">
      <c r="C649" s="168"/>
      <c r="D649" s="168"/>
      <c r="E649" s="168"/>
      <c r="F649" s="168"/>
      <c r="G649" s="168"/>
      <c r="H649" s="168"/>
      <c r="I649" s="168"/>
      <c r="J649" s="168"/>
      <c r="K649" s="168"/>
      <c r="L649" s="168"/>
      <c r="M649" s="168"/>
      <c r="N649" s="168"/>
      <c r="O649" s="168"/>
    </row>
    <row r="650" spans="3:15" ht="14.45" customHeight="1">
      <c r="C650" s="168"/>
      <c r="D650" s="168"/>
      <c r="E650" s="168"/>
      <c r="F650" s="168"/>
      <c r="G650" s="168"/>
      <c r="H650" s="168"/>
      <c r="I650" s="168"/>
      <c r="J650" s="168"/>
      <c r="K650" s="168"/>
      <c r="L650" s="168"/>
      <c r="M650" s="168"/>
      <c r="N650" s="168"/>
      <c r="O650" s="168"/>
    </row>
    <row r="651" spans="3:15" ht="41.1" customHeight="1">
      <c r="C651" s="168"/>
      <c r="D651" s="168"/>
      <c r="E651" s="168"/>
      <c r="F651" s="168"/>
      <c r="G651" s="168"/>
      <c r="H651" s="168"/>
      <c r="I651" s="168"/>
      <c r="J651" s="168"/>
      <c r="K651" s="168"/>
      <c r="L651" s="168"/>
      <c r="M651" s="168"/>
      <c r="N651" s="168"/>
      <c r="O651" s="168"/>
    </row>
    <row r="652" spans="3:15" ht="14.45" customHeight="1">
      <c r="C652" s="168"/>
      <c r="D652" s="168"/>
      <c r="E652" s="168"/>
      <c r="F652" s="168"/>
      <c r="G652" s="168"/>
      <c r="H652" s="168"/>
      <c r="I652" s="168"/>
      <c r="J652" s="168"/>
      <c r="K652" s="168"/>
      <c r="L652" s="168"/>
      <c r="M652" s="168"/>
      <c r="N652" s="168"/>
      <c r="O652" s="168"/>
    </row>
    <row r="653" spans="3:15" ht="14.45" customHeight="1">
      <c r="C653" s="168"/>
      <c r="D653" s="168"/>
      <c r="E653" s="168"/>
      <c r="F653" s="168"/>
      <c r="G653" s="168"/>
      <c r="H653" s="168"/>
      <c r="I653" s="168"/>
      <c r="J653" s="168"/>
      <c r="K653" s="168"/>
      <c r="L653" s="168"/>
      <c r="M653" s="168"/>
      <c r="N653" s="168"/>
      <c r="O653" s="168"/>
    </row>
    <row r="654" spans="3:15" ht="14.45" customHeight="1">
      <c r="C654" s="168"/>
      <c r="D654" s="168"/>
      <c r="E654" s="168"/>
      <c r="F654" s="168"/>
      <c r="G654" s="168"/>
      <c r="H654" s="168"/>
      <c r="I654" s="168"/>
      <c r="J654" s="168"/>
      <c r="K654" s="168"/>
      <c r="L654" s="168"/>
      <c r="M654" s="168"/>
      <c r="N654" s="168"/>
      <c r="O654" s="168"/>
    </row>
    <row r="655" spans="3:15" ht="14.45" customHeight="1">
      <c r="C655" s="168"/>
      <c r="D655" s="168"/>
      <c r="E655" s="168"/>
      <c r="F655" s="168"/>
      <c r="G655" s="168"/>
      <c r="H655" s="168"/>
      <c r="I655" s="168"/>
      <c r="J655" s="168"/>
      <c r="K655" s="168"/>
      <c r="L655" s="168"/>
      <c r="M655" s="168"/>
      <c r="N655" s="168"/>
      <c r="O655" s="168"/>
    </row>
    <row r="656" spans="3:15" ht="14.45" customHeight="1">
      <c r="C656" s="168"/>
      <c r="D656" s="168"/>
      <c r="E656" s="168"/>
      <c r="F656" s="168"/>
      <c r="G656" s="168"/>
      <c r="H656" s="168"/>
      <c r="I656" s="168"/>
      <c r="J656" s="168"/>
      <c r="K656" s="168"/>
      <c r="L656" s="168"/>
      <c r="M656" s="168"/>
      <c r="N656" s="168"/>
      <c r="O656" s="168"/>
    </row>
    <row r="657" spans="3:15" ht="42.95" customHeight="1">
      <c r="C657" s="168"/>
      <c r="D657" s="168"/>
      <c r="E657" s="168"/>
      <c r="F657" s="168"/>
      <c r="G657" s="168"/>
      <c r="H657" s="168"/>
      <c r="I657" s="168"/>
      <c r="J657" s="168"/>
      <c r="K657" s="168"/>
      <c r="L657" s="168"/>
      <c r="M657" s="168"/>
      <c r="N657" s="168"/>
      <c r="O657" s="168"/>
    </row>
    <row r="658" spans="3:15" ht="14.45" customHeight="1">
      <c r="C658" s="168"/>
      <c r="D658" s="168"/>
      <c r="E658" s="168"/>
      <c r="F658" s="168"/>
      <c r="G658" s="168"/>
      <c r="H658" s="168"/>
      <c r="I658" s="168"/>
      <c r="J658" s="168"/>
      <c r="K658" s="168"/>
      <c r="L658" s="168"/>
      <c r="M658" s="168"/>
      <c r="N658" s="168"/>
      <c r="O658" s="168"/>
    </row>
    <row r="659" spans="3:15" ht="14.45" customHeight="1">
      <c r="C659" s="168"/>
      <c r="D659" s="168"/>
      <c r="E659" s="168"/>
      <c r="F659" s="168"/>
      <c r="G659" s="168"/>
      <c r="H659" s="168"/>
      <c r="I659" s="168"/>
      <c r="J659" s="168"/>
      <c r="K659" s="168"/>
      <c r="L659" s="168"/>
      <c r="M659" s="168"/>
      <c r="N659" s="168"/>
      <c r="O659" s="168"/>
    </row>
    <row r="660" spans="3:15" ht="14.45" customHeight="1">
      <c r="C660" s="168"/>
      <c r="D660" s="168"/>
      <c r="E660" s="168"/>
      <c r="F660" s="168"/>
      <c r="G660" s="168"/>
      <c r="H660" s="168"/>
      <c r="I660" s="168"/>
      <c r="J660" s="168"/>
      <c r="K660" s="168"/>
      <c r="L660" s="168"/>
      <c r="M660" s="168"/>
      <c r="N660" s="168"/>
      <c r="O660" s="168"/>
    </row>
    <row r="661" spans="3:15" ht="14.45" customHeight="1">
      <c r="C661" s="168"/>
      <c r="D661" s="168"/>
      <c r="E661" s="168"/>
      <c r="F661" s="168"/>
      <c r="G661" s="168"/>
      <c r="H661" s="168"/>
      <c r="I661" s="168"/>
      <c r="J661" s="168"/>
      <c r="K661" s="168"/>
      <c r="L661" s="168"/>
      <c r="M661" s="168"/>
      <c r="N661" s="168"/>
      <c r="O661" s="168"/>
    </row>
    <row r="662" spans="3:15" ht="14.45" customHeight="1">
      <c r="C662" s="168"/>
      <c r="D662" s="168"/>
      <c r="E662" s="168"/>
      <c r="F662" s="168"/>
      <c r="G662" s="168"/>
      <c r="H662" s="168"/>
      <c r="I662" s="168"/>
      <c r="J662" s="168"/>
      <c r="K662" s="168"/>
      <c r="L662" s="168"/>
      <c r="M662" s="168"/>
      <c r="N662" s="168"/>
      <c r="O662" s="168"/>
    </row>
    <row r="663" spans="3:15" ht="14.45" customHeight="1">
      <c r="C663" s="168"/>
      <c r="D663" s="168"/>
      <c r="E663" s="168"/>
      <c r="F663" s="168"/>
      <c r="G663" s="168"/>
      <c r="H663" s="168"/>
      <c r="I663" s="168"/>
      <c r="J663" s="168"/>
      <c r="K663" s="168"/>
      <c r="L663" s="168"/>
      <c r="M663" s="168"/>
      <c r="N663" s="168"/>
      <c r="O663" s="168"/>
    </row>
    <row r="664" spans="3:15" ht="27" customHeight="1">
      <c r="C664" s="168"/>
      <c r="D664" s="168"/>
      <c r="E664" s="168"/>
      <c r="F664" s="168"/>
      <c r="G664" s="168"/>
      <c r="H664" s="168"/>
      <c r="I664" s="168"/>
      <c r="J664" s="168"/>
      <c r="K664" s="168"/>
      <c r="L664" s="168"/>
      <c r="M664" s="168"/>
      <c r="N664" s="168"/>
      <c r="O664" s="168"/>
    </row>
    <row r="665" spans="3:15" ht="14.45" customHeight="1">
      <c r="C665" s="168"/>
      <c r="D665" s="168"/>
      <c r="E665" s="168"/>
      <c r="F665" s="168"/>
      <c r="G665" s="168"/>
      <c r="H665" s="168"/>
      <c r="I665" s="168"/>
      <c r="J665" s="168"/>
      <c r="K665" s="168"/>
      <c r="L665" s="168"/>
      <c r="M665" s="168"/>
      <c r="N665" s="168"/>
      <c r="O665" s="168"/>
    </row>
    <row r="666" spans="3:15" ht="14.45" customHeight="1">
      <c r="C666" s="168"/>
      <c r="D666" s="168"/>
      <c r="E666" s="168"/>
      <c r="F666" s="168"/>
      <c r="G666" s="168"/>
      <c r="H666" s="168"/>
      <c r="I666" s="168"/>
      <c r="J666" s="168"/>
      <c r="K666" s="168"/>
      <c r="L666" s="168"/>
      <c r="M666" s="168"/>
      <c r="N666" s="168"/>
      <c r="O666" s="168"/>
    </row>
    <row r="667" spans="3:15" ht="14.45" customHeight="1">
      <c r="C667" s="168"/>
      <c r="D667" s="168"/>
      <c r="E667" s="168"/>
      <c r="F667" s="168"/>
      <c r="G667" s="168"/>
      <c r="H667" s="168"/>
      <c r="I667" s="168"/>
      <c r="J667" s="168"/>
      <c r="K667" s="168"/>
      <c r="L667" s="168"/>
      <c r="M667" s="168"/>
      <c r="N667" s="168"/>
      <c r="O667" s="168"/>
    </row>
    <row r="668" spans="3:15" ht="14.45" customHeight="1">
      <c r="C668" s="168"/>
      <c r="D668" s="168"/>
      <c r="E668" s="168"/>
      <c r="F668" s="168"/>
      <c r="G668" s="168"/>
      <c r="H668" s="168"/>
      <c r="I668" s="168"/>
      <c r="J668" s="168"/>
      <c r="K668" s="168"/>
      <c r="L668" s="168"/>
      <c r="M668" s="168"/>
      <c r="N668" s="168"/>
      <c r="O668" s="168"/>
    </row>
    <row r="669" spans="3:15" ht="39.6" customHeight="1">
      <c r="C669" s="168"/>
      <c r="D669" s="168"/>
      <c r="E669" s="168"/>
      <c r="F669" s="168"/>
      <c r="G669" s="168"/>
      <c r="H669" s="168"/>
      <c r="I669" s="168"/>
      <c r="J669" s="168"/>
      <c r="K669" s="168"/>
      <c r="L669" s="168"/>
      <c r="M669" s="168"/>
      <c r="N669" s="168"/>
      <c r="O669" s="168"/>
    </row>
    <row r="670" spans="3:15" ht="14.45" customHeight="1">
      <c r="C670" s="168"/>
      <c r="D670" s="168"/>
      <c r="E670" s="168"/>
      <c r="F670" s="168"/>
      <c r="G670" s="168"/>
      <c r="H670" s="168"/>
      <c r="I670" s="168"/>
      <c r="J670" s="168"/>
      <c r="K670" s="168"/>
      <c r="L670" s="168"/>
      <c r="M670" s="168"/>
      <c r="N670" s="168"/>
      <c r="O670" s="168"/>
    </row>
    <row r="671" spans="3:15" ht="14.45" customHeight="1">
      <c r="C671" s="168"/>
      <c r="D671" s="168"/>
      <c r="E671" s="168"/>
      <c r="F671" s="168"/>
      <c r="G671" s="168"/>
      <c r="H671" s="168"/>
      <c r="I671" s="168"/>
      <c r="J671" s="168"/>
      <c r="K671" s="168"/>
      <c r="L671" s="168"/>
      <c r="M671" s="168"/>
      <c r="N671" s="168"/>
      <c r="O671" s="168"/>
    </row>
    <row r="672" spans="3:15" ht="14.45" customHeight="1">
      <c r="C672" s="168"/>
      <c r="D672" s="168"/>
      <c r="E672" s="168"/>
      <c r="F672" s="168"/>
      <c r="G672" s="168"/>
      <c r="H672" s="168"/>
      <c r="I672" s="168"/>
      <c r="J672" s="168"/>
      <c r="K672" s="168"/>
      <c r="L672" s="168"/>
      <c r="M672" s="168"/>
      <c r="N672" s="168"/>
      <c r="O672" s="168"/>
    </row>
    <row r="673" spans="3:15" ht="14.45" customHeight="1">
      <c r="C673" s="168"/>
      <c r="D673" s="168"/>
      <c r="E673" s="168"/>
      <c r="F673" s="168"/>
      <c r="G673" s="168"/>
      <c r="H673" s="168"/>
      <c r="I673" s="168"/>
      <c r="J673" s="168"/>
      <c r="K673" s="168"/>
      <c r="L673" s="168"/>
      <c r="M673" s="168"/>
      <c r="N673" s="168"/>
      <c r="O673" s="168"/>
    </row>
    <row r="674" spans="3:15" ht="14.45" customHeight="1">
      <c r="C674" s="168"/>
      <c r="D674" s="168"/>
      <c r="E674" s="168"/>
      <c r="F674" s="168"/>
      <c r="G674" s="168"/>
      <c r="H674" s="168"/>
      <c r="I674" s="168"/>
      <c r="J674" s="168"/>
      <c r="K674" s="168"/>
      <c r="L674" s="168"/>
      <c r="M674" s="168"/>
      <c r="N674" s="168"/>
      <c r="O674" s="168"/>
    </row>
    <row r="675" spans="3:15" ht="14.45" customHeight="1">
      <c r="C675" s="168"/>
      <c r="D675" s="168"/>
      <c r="E675" s="168"/>
      <c r="F675" s="168"/>
      <c r="G675" s="168"/>
      <c r="H675" s="168"/>
      <c r="I675" s="168"/>
      <c r="J675" s="168"/>
      <c r="K675" s="168"/>
      <c r="L675" s="168"/>
      <c r="M675" s="168"/>
      <c r="N675" s="168"/>
      <c r="O675" s="168"/>
    </row>
    <row r="676" spans="3:15" ht="14.45" customHeight="1">
      <c r="C676" s="168"/>
      <c r="D676" s="168"/>
      <c r="E676" s="168"/>
      <c r="F676" s="168"/>
      <c r="G676" s="168"/>
      <c r="H676" s="168"/>
      <c r="I676" s="168"/>
      <c r="J676" s="168"/>
      <c r="K676" s="168"/>
      <c r="L676" s="168"/>
      <c r="M676" s="168"/>
      <c r="N676" s="168"/>
      <c r="O676" s="168"/>
    </row>
    <row r="677" spans="3:15" ht="14.45" customHeight="1">
      <c r="C677" s="168"/>
      <c r="D677" s="168"/>
      <c r="E677" s="168"/>
      <c r="F677" s="168"/>
      <c r="G677" s="168"/>
      <c r="H677" s="168"/>
      <c r="I677" s="168"/>
      <c r="J677" s="168"/>
      <c r="K677" s="168"/>
      <c r="L677" s="168"/>
      <c r="M677" s="168"/>
      <c r="N677" s="168"/>
      <c r="O677" s="168"/>
    </row>
    <row r="678" spans="3:15" ht="14.45" customHeight="1">
      <c r="C678" s="168"/>
      <c r="D678" s="168"/>
      <c r="E678" s="168"/>
      <c r="F678" s="168"/>
      <c r="G678" s="168"/>
      <c r="H678" s="168"/>
      <c r="I678" s="168"/>
      <c r="J678" s="168"/>
      <c r="K678" s="168"/>
      <c r="L678" s="168"/>
      <c r="M678" s="168"/>
      <c r="N678" s="168"/>
      <c r="O678" s="168"/>
    </row>
    <row r="679" spans="3:15" ht="14.45" customHeight="1">
      <c r="C679" s="168"/>
      <c r="D679" s="168"/>
      <c r="E679" s="168"/>
      <c r="F679" s="168"/>
      <c r="G679" s="168"/>
      <c r="H679" s="168"/>
      <c r="I679" s="168"/>
      <c r="J679" s="168"/>
      <c r="K679" s="168"/>
      <c r="L679" s="168"/>
      <c r="M679" s="168"/>
      <c r="N679" s="168"/>
      <c r="O679" s="168"/>
    </row>
    <row r="680" spans="3:15" ht="14.45" customHeight="1">
      <c r="C680" s="168"/>
      <c r="D680" s="168"/>
      <c r="E680" s="168"/>
      <c r="F680" s="168"/>
      <c r="G680" s="168"/>
      <c r="H680" s="168"/>
      <c r="I680" s="168"/>
      <c r="J680" s="168"/>
      <c r="K680" s="168"/>
      <c r="L680" s="168"/>
      <c r="M680" s="168"/>
      <c r="N680" s="168"/>
      <c r="O680" s="168"/>
    </row>
    <row r="681" spans="3:15" ht="14.45" customHeight="1">
      <c r="C681" s="168"/>
      <c r="D681" s="168"/>
      <c r="E681" s="168"/>
      <c r="F681" s="168"/>
      <c r="G681" s="168"/>
      <c r="H681" s="168"/>
      <c r="I681" s="168"/>
      <c r="J681" s="168"/>
      <c r="K681" s="168"/>
      <c r="L681" s="168"/>
      <c r="M681" s="168"/>
      <c r="N681" s="168"/>
      <c r="O681" s="168"/>
    </row>
    <row r="682" spans="3:15" ht="14.45" customHeight="1">
      <c r="C682" s="168"/>
      <c r="D682" s="168"/>
      <c r="E682" s="168"/>
      <c r="F682" s="168"/>
      <c r="G682" s="168"/>
      <c r="H682" s="168"/>
      <c r="I682" s="168"/>
      <c r="J682" s="168"/>
      <c r="K682" s="168"/>
      <c r="L682" s="168"/>
      <c r="M682" s="168"/>
      <c r="N682" s="168"/>
      <c r="O682" s="168"/>
    </row>
    <row r="683" spans="3:15" ht="29.45" customHeight="1">
      <c r="C683" s="168"/>
      <c r="D683" s="168"/>
      <c r="E683" s="168"/>
      <c r="F683" s="168"/>
      <c r="G683" s="168"/>
      <c r="H683" s="168"/>
      <c r="I683" s="168"/>
      <c r="J683" s="168"/>
      <c r="K683" s="168"/>
      <c r="L683" s="168"/>
      <c r="M683" s="168"/>
      <c r="N683" s="168"/>
      <c r="O683" s="168"/>
    </row>
    <row r="684" spans="3:15" ht="26.45" customHeight="1">
      <c r="C684" s="168"/>
      <c r="D684" s="168"/>
      <c r="E684" s="168"/>
      <c r="F684" s="168"/>
      <c r="G684" s="168"/>
      <c r="H684" s="168"/>
      <c r="I684" s="168"/>
      <c r="J684" s="168"/>
      <c r="K684" s="168"/>
      <c r="L684" s="168"/>
      <c r="M684" s="168"/>
      <c r="N684" s="168"/>
      <c r="O684" s="168"/>
    </row>
    <row r="685" spans="3:15" ht="14.45" customHeight="1">
      <c r="C685" s="168"/>
      <c r="D685" s="168"/>
      <c r="E685" s="168"/>
      <c r="F685" s="168"/>
      <c r="G685" s="168"/>
      <c r="H685" s="168"/>
      <c r="I685" s="168"/>
      <c r="J685" s="168"/>
      <c r="K685" s="168"/>
      <c r="L685" s="168"/>
      <c r="M685" s="168"/>
      <c r="N685" s="168"/>
      <c r="O685" s="168"/>
    </row>
    <row r="686" spans="3:15" ht="18.95" customHeight="1">
      <c r="C686" s="168"/>
      <c r="D686" s="168"/>
      <c r="E686" s="168"/>
      <c r="F686" s="168"/>
      <c r="G686" s="168"/>
      <c r="H686" s="168"/>
      <c r="I686" s="168"/>
      <c r="J686" s="168"/>
      <c r="K686" s="168"/>
      <c r="L686" s="168"/>
      <c r="M686" s="168"/>
      <c r="N686" s="168"/>
      <c r="O686" s="168"/>
    </row>
    <row r="687" spans="3:15" ht="14.45" customHeight="1">
      <c r="C687" s="168"/>
      <c r="D687" s="168"/>
      <c r="E687" s="168"/>
      <c r="F687" s="168"/>
      <c r="G687" s="168"/>
      <c r="H687" s="168"/>
      <c r="I687" s="168"/>
      <c r="J687" s="168"/>
      <c r="K687" s="168"/>
      <c r="L687" s="168"/>
      <c r="M687" s="168"/>
      <c r="N687" s="168"/>
      <c r="O687" s="168"/>
    </row>
    <row r="688" spans="3:15" ht="14.45" customHeight="1">
      <c r="C688" s="168"/>
      <c r="D688" s="168"/>
      <c r="E688" s="168"/>
      <c r="F688" s="168"/>
      <c r="G688" s="168"/>
      <c r="H688" s="168"/>
      <c r="I688" s="168"/>
      <c r="J688" s="168"/>
      <c r="K688" s="168"/>
      <c r="L688" s="168"/>
      <c r="M688" s="168"/>
      <c r="N688" s="168"/>
      <c r="O688" s="168"/>
    </row>
    <row r="689" spans="3:15" ht="12.6" customHeight="1">
      <c r="C689" s="168"/>
      <c r="D689" s="168"/>
      <c r="E689" s="168"/>
      <c r="F689" s="168"/>
      <c r="G689" s="168"/>
      <c r="H689" s="168"/>
      <c r="I689" s="168"/>
      <c r="J689" s="168"/>
      <c r="K689" s="168"/>
      <c r="L689" s="168"/>
      <c r="M689" s="168"/>
      <c r="N689" s="168"/>
      <c r="O689" s="168"/>
    </row>
    <row r="690" spans="3:15" ht="14.45" customHeight="1">
      <c r="C690" s="168"/>
      <c r="D690" s="168"/>
      <c r="E690" s="168"/>
      <c r="F690" s="168"/>
      <c r="G690" s="168"/>
      <c r="H690" s="168"/>
      <c r="I690" s="168"/>
      <c r="J690" s="168"/>
      <c r="K690" s="168"/>
      <c r="L690" s="168"/>
      <c r="M690" s="168"/>
      <c r="N690" s="168"/>
      <c r="O690" s="168"/>
    </row>
    <row r="691" spans="3:15" ht="14.45" customHeight="1">
      <c r="C691" s="168"/>
      <c r="D691" s="168"/>
      <c r="E691" s="168"/>
      <c r="F691" s="168"/>
      <c r="G691" s="168"/>
      <c r="H691" s="168"/>
      <c r="I691" s="168"/>
      <c r="J691" s="168"/>
      <c r="K691" s="168"/>
      <c r="L691" s="168"/>
      <c r="M691" s="168"/>
      <c r="N691" s="168"/>
      <c r="O691" s="168"/>
    </row>
    <row r="693" spans="3:15" ht="14.45" customHeight="1"/>
    <row r="696" spans="3:15" ht="87.95" customHeight="1"/>
    <row r="701" spans="3:15" ht="84.6" customHeight="1"/>
    <row r="702" spans="3:15" ht="18.600000000000001" customHeight="1"/>
    <row r="703" spans="3:15" ht="18.95" customHeight="1"/>
    <row r="704" spans="3:15" ht="18.600000000000001" customHeight="1"/>
    <row r="705" ht="18.600000000000001" customHeight="1"/>
    <row r="706" ht="18.600000000000001" customHeight="1"/>
    <row r="708" ht="18.600000000000001" customHeight="1"/>
    <row r="709" ht="18.600000000000001" customHeight="1"/>
    <row r="711" ht="18.600000000000001" customHeight="1"/>
    <row r="712" ht="18.600000000000001" customHeight="1"/>
    <row r="713" ht="21" customHeight="1"/>
    <row r="714" ht="15.95" customHeight="1"/>
    <row r="715" ht="18.600000000000001" customHeight="1"/>
    <row r="717" ht="18.600000000000001" customHeight="1"/>
    <row r="721" ht="15.95" customHeight="1"/>
    <row r="722" ht="18.600000000000001" customHeight="1"/>
    <row r="724" ht="18.600000000000001" customHeight="1"/>
    <row r="725" ht="18.600000000000001" customHeight="1"/>
    <row r="726" ht="18.600000000000001" customHeight="1"/>
    <row r="727" ht="18.600000000000001" customHeight="1"/>
    <row r="728" ht="14.45" customHeight="1"/>
    <row r="732" ht="14.45" customHeight="1"/>
    <row r="733" ht="14.45" customHeight="1"/>
    <row r="734" ht="14.45" customHeight="1"/>
  </sheetData>
  <mergeCells count="10">
    <mergeCell ref="N60:Q60"/>
    <mergeCell ref="C30:G30"/>
    <mergeCell ref="C31:G31"/>
    <mergeCell ref="C7:G7"/>
    <mergeCell ref="C11:F11"/>
    <mergeCell ref="C8:G8"/>
    <mergeCell ref="C9:G9"/>
    <mergeCell ref="C19:F19"/>
    <mergeCell ref="C28:F28"/>
    <mergeCell ref="C29:G29"/>
  </mergeCells>
  <hyperlinks>
    <hyperlink ref="A4" location="'ÍNDICE REMISSIVO'!A1" display="Índice" xr:uid="{00000000-0004-0000-3100-000000000000}"/>
    <hyperlink ref="L1" location="GRI!A1" display="GRI" xr:uid="{00000000-0004-0000-3100-000001000000}"/>
    <hyperlink ref="M1" location="SASB!A1" display="SASB" xr:uid="{00000000-0004-0000-3100-000002000000}"/>
    <hyperlink ref="K1" location="SOCIAL!A1" display="Social " xr:uid="{00000000-0004-0000-3100-000003000000}"/>
    <hyperlink ref="F1" location="ÍNDICE!A1" display="Índice" xr:uid="{00000000-0004-0000-3100-000004000000}"/>
    <hyperlink ref="G1" location="'TEMAS MATERIAIS'!A1" display="Temas materiais" xr:uid="{00000000-0004-0000-3100-000005000000}"/>
    <hyperlink ref="H1" location="AMBIENTAL!A1" display="Ambiental" xr:uid="{00000000-0004-0000-3100-000006000000}"/>
    <hyperlink ref="I1" location="ECONÔMICO!A1" display="Econômico " xr:uid="{00000000-0004-0000-3100-000007000000}"/>
    <hyperlink ref="J1" location="GOVERNANÇA!A1" display="Governança " xr:uid="{00000000-0004-0000-31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0070C0"/>
  </sheetPr>
  <dimension ref="A1:X736"/>
  <sheetViews>
    <sheetView showGridLines="0" zoomScale="80" zoomScaleNormal="80" workbookViewId="0">
      <selection activeCell="O37" sqref="O37"/>
    </sheetView>
  </sheetViews>
  <sheetFormatPr defaultRowHeight="14.45"/>
  <cols>
    <col min="1" max="1" width="2.85546875" customWidth="1"/>
    <col min="2" max="2" width="7.85546875" customWidth="1"/>
    <col min="5" max="5" width="2.28515625" customWidth="1"/>
    <col min="6" max="6" width="26.85546875" customWidth="1"/>
    <col min="7" max="7" width="19.42578125" customWidth="1"/>
    <col min="8" max="8" width="18.7109375" customWidth="1"/>
    <col min="9" max="13" width="22.42578125" customWidth="1"/>
    <col min="14" max="14" width="10.7109375" bestFit="1" customWidth="1"/>
    <col min="15" max="15" width="47.140625"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row>
    <row r="2" spans="1:19" ht="18.600000000000001">
      <c r="A2" s="3"/>
      <c r="B2" s="3"/>
      <c r="C2" s="3"/>
      <c r="D2" s="3"/>
      <c r="E2" s="3"/>
      <c r="F2" s="15"/>
      <c r="G2" s="15"/>
      <c r="H2" s="15"/>
      <c r="I2" s="15"/>
      <c r="J2" s="15"/>
      <c r="K2" s="15"/>
      <c r="L2" s="15"/>
      <c r="M2" s="15"/>
    </row>
    <row r="3" spans="1:19" ht="28.5">
      <c r="A3" s="3"/>
      <c r="C3" s="530" t="s">
        <v>1533</v>
      </c>
      <c r="S3" s="21"/>
    </row>
    <row r="4" spans="1:19" ht="21">
      <c r="A4" s="5" t="s">
        <v>9</v>
      </c>
      <c r="B4" s="6">
        <v>3</v>
      </c>
      <c r="C4" s="4"/>
    </row>
    <row r="5" spans="1:19" ht="41.45" customHeight="1">
      <c r="A5" s="5"/>
      <c r="B5" s="6"/>
      <c r="C5" s="833" t="s">
        <v>1534</v>
      </c>
      <c r="D5" s="833"/>
      <c r="E5" s="833"/>
      <c r="F5" s="833"/>
      <c r="G5" s="833"/>
      <c r="H5" s="833"/>
      <c r="I5" s="833"/>
      <c r="J5" s="833"/>
      <c r="K5" s="833"/>
      <c r="L5" s="833"/>
      <c r="M5" s="833"/>
    </row>
    <row r="6" spans="1:19" ht="18.600000000000001">
      <c r="A6" s="5"/>
      <c r="B6" s="6"/>
      <c r="C6" s="121"/>
    </row>
    <row r="7" spans="1:19" ht="21" customHeight="1" thickBot="1">
      <c r="C7" s="835" t="s">
        <v>1535</v>
      </c>
      <c r="D7" s="835"/>
      <c r="E7" s="835"/>
      <c r="F7" s="835"/>
      <c r="G7" s="835"/>
      <c r="H7" s="76"/>
      <c r="I7" s="76">
        <v>2022</v>
      </c>
      <c r="J7" s="76">
        <v>2023</v>
      </c>
      <c r="K7" s="76">
        <v>2024</v>
      </c>
      <c r="L7" s="76">
        <v>2025</v>
      </c>
    </row>
    <row r="8" spans="1:19" ht="18.600000000000001" customHeight="1">
      <c r="C8" s="778" t="s">
        <v>1536</v>
      </c>
      <c r="D8" s="778"/>
      <c r="E8" s="778"/>
      <c r="F8" s="778"/>
      <c r="G8" s="549"/>
      <c r="H8" s="156"/>
      <c r="I8" s="148">
        <v>68914947.953609705</v>
      </c>
      <c r="J8" s="148">
        <v>69016597.961693197</v>
      </c>
      <c r="K8" s="148">
        <v>67876250.839958504</v>
      </c>
      <c r="L8" s="148">
        <v>64843267.564189538</v>
      </c>
      <c r="N8" s="168"/>
      <c r="O8" s="270"/>
    </row>
    <row r="9" spans="1:19" ht="18.600000000000001" customHeight="1">
      <c r="C9" s="510" t="s">
        <v>1537</v>
      </c>
      <c r="D9" s="545"/>
      <c r="E9" s="545"/>
      <c r="F9" s="545"/>
      <c r="G9" s="548"/>
      <c r="H9" s="235"/>
      <c r="I9" s="124">
        <v>19039793.8616932</v>
      </c>
      <c r="J9" s="124">
        <v>19039793.8616932</v>
      </c>
      <c r="K9" s="124">
        <v>19781889.607618619</v>
      </c>
      <c r="L9" s="124">
        <v>17988333.031353354</v>
      </c>
      <c r="N9" s="168"/>
      <c r="O9" s="168"/>
    </row>
    <row r="10" spans="1:19" ht="18.600000000000001" customHeight="1">
      <c r="C10" s="510" t="s">
        <v>1538</v>
      </c>
      <c r="D10" s="547"/>
      <c r="E10" s="548"/>
      <c r="F10" s="548"/>
      <c r="G10" s="548"/>
      <c r="H10" s="235"/>
      <c r="I10" s="124">
        <v>3552337.1</v>
      </c>
      <c r="J10" s="124">
        <v>3552337.1</v>
      </c>
      <c r="K10" s="124">
        <v>3330628.1236477778</v>
      </c>
      <c r="L10" s="124">
        <v>2041742.2560000001</v>
      </c>
      <c r="N10" s="168"/>
      <c r="O10" s="168"/>
    </row>
    <row r="11" spans="1:19" ht="18.600000000000001" customHeight="1">
      <c r="C11" s="510" t="s">
        <v>974</v>
      </c>
      <c r="D11" s="547"/>
      <c r="E11" s="548"/>
      <c r="F11" s="548"/>
      <c r="G11" s="548"/>
      <c r="H11" s="235"/>
      <c r="I11" s="124">
        <v>0</v>
      </c>
      <c r="J11" s="124">
        <v>0</v>
      </c>
      <c r="K11" s="124">
        <v>0</v>
      </c>
      <c r="L11" s="124">
        <v>0</v>
      </c>
      <c r="N11" s="168"/>
      <c r="O11" s="168"/>
    </row>
    <row r="12" spans="1:19" ht="18.600000000000001" customHeight="1">
      <c r="C12" s="510" t="s">
        <v>975</v>
      </c>
      <c r="D12" s="548"/>
      <c r="E12" s="548"/>
      <c r="F12" s="548"/>
      <c r="G12" s="548"/>
      <c r="H12" s="235"/>
      <c r="I12" s="124">
        <v>0</v>
      </c>
      <c r="J12" s="124">
        <v>0</v>
      </c>
      <c r="K12" s="124">
        <v>0</v>
      </c>
      <c r="L12" s="124">
        <v>0</v>
      </c>
      <c r="N12" s="168"/>
      <c r="O12" s="168"/>
    </row>
    <row r="13" spans="1:19" ht="18.600000000000001" customHeight="1">
      <c r="C13" s="510" t="s">
        <v>1539</v>
      </c>
      <c r="D13" s="548"/>
      <c r="E13" s="548"/>
      <c r="F13" s="548"/>
      <c r="G13" s="548"/>
      <c r="H13" s="235"/>
      <c r="I13" s="124">
        <v>46322816.991916493</v>
      </c>
      <c r="J13" s="124">
        <v>46424467</v>
      </c>
      <c r="K13" s="124">
        <v>44763733.10869211</v>
      </c>
      <c r="L13" s="124">
        <v>44813192.276836179</v>
      </c>
      <c r="N13" s="168"/>
      <c r="O13" s="168"/>
    </row>
    <row r="14" spans="1:19" ht="18.600000000000001" customHeight="1">
      <c r="C14" s="234"/>
      <c r="D14" s="168"/>
      <c r="E14" s="168"/>
      <c r="F14" s="168"/>
      <c r="G14" s="168"/>
      <c r="H14" s="168"/>
      <c r="I14" s="168"/>
      <c r="J14" s="230"/>
      <c r="K14" s="230"/>
      <c r="L14" s="230"/>
      <c r="N14" s="168"/>
      <c r="O14" s="168"/>
    </row>
    <row r="15" spans="1:19" ht="18.600000000000001" customHeight="1">
      <c r="C15" s="778" t="s">
        <v>1540</v>
      </c>
      <c r="D15" s="778"/>
      <c r="E15" s="778"/>
      <c r="F15" s="778"/>
      <c r="G15" s="156"/>
      <c r="H15" s="156"/>
      <c r="I15" s="148">
        <v>8216035.1499999994</v>
      </c>
      <c r="J15" s="148">
        <v>8114385</v>
      </c>
      <c r="K15" s="148">
        <v>8699987.1500000004</v>
      </c>
      <c r="L15" s="148">
        <v>9360248</v>
      </c>
      <c r="N15" s="168"/>
      <c r="O15" s="168"/>
    </row>
    <row r="16" spans="1:19" ht="18.600000000000001" customHeight="1">
      <c r="C16" s="201"/>
      <c r="D16" s="201"/>
      <c r="E16" s="201"/>
      <c r="F16" s="201"/>
      <c r="G16" s="219"/>
      <c r="H16" s="219"/>
      <c r="I16" s="202"/>
      <c r="J16" s="202"/>
      <c r="K16" s="202"/>
      <c r="L16" s="202"/>
      <c r="N16" s="168"/>
      <c r="O16" s="168"/>
    </row>
    <row r="17" spans="3:20" ht="18.600000000000001" customHeight="1">
      <c r="C17" s="837" t="s">
        <v>1541</v>
      </c>
      <c r="D17" s="837"/>
      <c r="E17" s="837"/>
      <c r="F17" s="837"/>
      <c r="G17" s="156"/>
      <c r="H17" s="156"/>
      <c r="I17" s="148">
        <f>I8+I15</f>
        <v>77130983.103609711</v>
      </c>
      <c r="J17" s="148">
        <f>J8+J15</f>
        <v>77130982.961693197</v>
      </c>
      <c r="K17" s="148">
        <f>K8+K15</f>
        <v>76576237.98995851</v>
      </c>
      <c r="L17" s="148">
        <f>L8+L15</f>
        <v>74203515.564189538</v>
      </c>
      <c r="N17" s="168"/>
      <c r="O17" s="270"/>
    </row>
    <row r="18" spans="3:20" ht="18.600000000000001" customHeight="1">
      <c r="C18" s="201"/>
      <c r="D18" s="201"/>
      <c r="E18" s="201"/>
      <c r="F18" s="201"/>
      <c r="G18" s="219"/>
      <c r="H18" s="219"/>
      <c r="I18" s="202"/>
      <c r="J18" s="202"/>
      <c r="K18" s="202"/>
      <c r="L18" s="202"/>
      <c r="N18" s="168"/>
      <c r="O18" s="168"/>
    </row>
    <row r="19" spans="3:20" ht="47.45" customHeight="1">
      <c r="C19" s="834" t="s">
        <v>1542</v>
      </c>
      <c r="D19" s="834"/>
      <c r="E19" s="834"/>
      <c r="F19" s="834"/>
      <c r="G19" s="834"/>
      <c r="H19" s="450"/>
      <c r="I19" s="87">
        <v>40152259.064505011</v>
      </c>
      <c r="J19" s="87">
        <v>40152259.064505011</v>
      </c>
      <c r="K19" s="87">
        <v>41734722.356692493</v>
      </c>
      <c r="L19" s="87">
        <v>39665096.982474297</v>
      </c>
      <c r="N19" s="168"/>
      <c r="O19" s="168"/>
    </row>
    <row r="20" spans="3:20" ht="18.600000000000001" customHeight="1">
      <c r="C20" s="175" t="s">
        <v>1543</v>
      </c>
      <c r="D20" s="447"/>
      <c r="E20" s="448"/>
      <c r="F20" s="448"/>
      <c r="G20" s="448"/>
      <c r="H20" s="446"/>
      <c r="I20" s="449">
        <v>0.52057237505411624</v>
      </c>
      <c r="J20" s="449">
        <v>0.52057237505411647</v>
      </c>
      <c r="K20" s="449">
        <v>0.54500878408475995</v>
      </c>
      <c r="L20" s="449">
        <f>L19/L17</f>
        <v>0.53454471369570244</v>
      </c>
      <c r="N20" s="168"/>
      <c r="O20" s="168"/>
      <c r="Q20" s="445"/>
      <c r="R20" s="445"/>
      <c r="S20" s="445"/>
      <c r="T20" s="445"/>
    </row>
    <row r="21" spans="3:20" ht="18.600000000000001" customHeight="1">
      <c r="C21" s="85"/>
      <c r="D21" s="233"/>
      <c r="E21" s="168"/>
      <c r="F21" s="168"/>
      <c r="G21" s="168"/>
      <c r="H21" s="235"/>
      <c r="L21" s="237"/>
      <c r="N21" s="168"/>
      <c r="O21" s="168"/>
    </row>
    <row r="22" spans="3:20" ht="18.600000000000001" customHeight="1" thickBot="1">
      <c r="C22" s="835" t="s">
        <v>1544</v>
      </c>
      <c r="D22" s="835"/>
      <c r="E22" s="835"/>
      <c r="F22" s="835"/>
      <c r="G22" s="835"/>
      <c r="H22" s="76"/>
      <c r="I22" s="76">
        <v>2022</v>
      </c>
      <c r="J22" s="76">
        <v>2023</v>
      </c>
      <c r="K22" s="76">
        <v>2024</v>
      </c>
      <c r="L22" s="76">
        <v>2025</v>
      </c>
      <c r="N22" s="168"/>
      <c r="O22" s="168"/>
    </row>
    <row r="23" spans="3:20" ht="18.600000000000001" customHeight="1">
      <c r="C23" s="778" t="s">
        <v>1545</v>
      </c>
      <c r="D23" s="778"/>
      <c r="E23" s="778"/>
      <c r="F23" s="778"/>
      <c r="G23" s="549"/>
      <c r="H23" s="156"/>
      <c r="I23" s="148">
        <v>71215779.000000015</v>
      </c>
      <c r="J23" s="148">
        <v>69526440.186790913</v>
      </c>
      <c r="K23" s="148">
        <v>68502422.562413067</v>
      </c>
      <c r="L23" s="148">
        <f>SUM(L24:L28)</f>
        <v>65766303.548705965</v>
      </c>
      <c r="N23" s="168"/>
      <c r="O23" s="168"/>
    </row>
    <row r="24" spans="3:20" ht="18.600000000000001" customHeight="1">
      <c r="C24" s="510" t="s">
        <v>1537</v>
      </c>
      <c r="D24" s="545"/>
      <c r="E24" s="545"/>
      <c r="F24" s="545"/>
      <c r="G24" s="548"/>
      <c r="H24" s="235"/>
      <c r="I24" s="124">
        <v>17419749</v>
      </c>
      <c r="J24" s="124">
        <v>17669056.501697801</v>
      </c>
      <c r="K24" s="124">
        <v>17759007.73132249</v>
      </c>
      <c r="L24" s="124">
        <v>16016885.685713358</v>
      </c>
      <c r="N24" s="168"/>
      <c r="O24" s="168"/>
    </row>
    <row r="25" spans="3:20" ht="18.600000000000001" customHeight="1">
      <c r="C25" s="510" t="s">
        <v>1538</v>
      </c>
      <c r="D25" s="547"/>
      <c r="E25" s="548"/>
      <c r="F25" s="548"/>
      <c r="G25" s="548"/>
      <c r="H25" s="235"/>
      <c r="I25" s="124">
        <v>3069829</v>
      </c>
      <c r="J25" s="124">
        <v>3552337.5067458153</v>
      </c>
      <c r="K25" s="124">
        <v>3330627.6755155004</v>
      </c>
      <c r="L25" s="124">
        <v>2041742.2560000001</v>
      </c>
      <c r="N25" s="168"/>
      <c r="O25" s="168"/>
    </row>
    <row r="26" spans="3:20" ht="18.600000000000001" customHeight="1">
      <c r="C26" s="510" t="s">
        <v>974</v>
      </c>
      <c r="D26" s="547"/>
      <c r="E26" s="548"/>
      <c r="F26" s="548"/>
      <c r="G26" s="548"/>
      <c r="H26" s="235"/>
      <c r="I26" s="124">
        <v>0</v>
      </c>
      <c r="J26" s="124">
        <v>0</v>
      </c>
      <c r="K26" s="124">
        <v>0</v>
      </c>
      <c r="L26" s="124">
        <v>0</v>
      </c>
      <c r="N26" s="168"/>
      <c r="O26" s="168"/>
    </row>
    <row r="27" spans="3:20" ht="18.600000000000001" customHeight="1">
      <c r="C27" s="510" t="s">
        <v>975</v>
      </c>
      <c r="D27" s="548"/>
      <c r="E27" s="548"/>
      <c r="F27" s="548"/>
      <c r="G27" s="548"/>
      <c r="H27" s="235"/>
      <c r="I27" s="124">
        <v>0</v>
      </c>
      <c r="J27" s="124">
        <v>0</v>
      </c>
      <c r="K27" s="124">
        <v>0</v>
      </c>
      <c r="L27" s="124">
        <v>0</v>
      </c>
      <c r="N27" s="168"/>
      <c r="O27" s="168"/>
    </row>
    <row r="28" spans="3:20" ht="18.600000000000001" customHeight="1">
      <c r="C28" s="510" t="s">
        <v>1539</v>
      </c>
      <c r="D28" s="548"/>
      <c r="E28" s="548"/>
      <c r="F28" s="548"/>
      <c r="G28" s="548"/>
      <c r="H28" s="235"/>
      <c r="I28" s="124">
        <v>50726201</v>
      </c>
      <c r="J28" s="124">
        <v>48305046.178347304</v>
      </c>
      <c r="K28" s="124">
        <v>47412787.155575074</v>
      </c>
      <c r="L28" s="124">
        <v>47707675.606992602</v>
      </c>
      <c r="N28" s="168"/>
      <c r="O28" s="168"/>
    </row>
    <row r="29" spans="3:20" ht="18.600000000000001" customHeight="1">
      <c r="C29" s="85"/>
      <c r="D29" s="168"/>
      <c r="E29" s="168"/>
      <c r="F29" s="168"/>
      <c r="G29" s="168"/>
      <c r="H29" s="235"/>
      <c r="I29" s="124"/>
      <c r="J29" s="124"/>
      <c r="K29" s="124"/>
      <c r="L29" s="124"/>
      <c r="N29" s="168"/>
      <c r="O29" s="168"/>
    </row>
    <row r="30" spans="3:20" ht="81.95" customHeight="1">
      <c r="C30" s="836" t="s">
        <v>1546</v>
      </c>
      <c r="D30" s="836"/>
      <c r="E30" s="836"/>
      <c r="F30" s="836"/>
      <c r="G30" s="836"/>
      <c r="H30" s="836"/>
      <c r="I30" s="836"/>
      <c r="J30" s="836"/>
      <c r="K30" s="836"/>
      <c r="L30" s="836"/>
      <c r="M30" s="836"/>
      <c r="N30" s="168"/>
      <c r="O30" s="168"/>
    </row>
    <row r="31" spans="3:20" ht="42.95" customHeight="1">
      <c r="C31" s="270"/>
      <c r="N31" s="168"/>
      <c r="O31" s="168"/>
    </row>
    <row r="32" spans="3:20" ht="20.25" customHeight="1">
      <c r="C32" s="811" t="s">
        <v>1547</v>
      </c>
      <c r="D32" s="811"/>
      <c r="E32" s="811"/>
      <c r="F32" s="811"/>
      <c r="G32" s="811"/>
      <c r="H32" s="811"/>
      <c r="I32" s="811"/>
      <c r="J32" s="811"/>
      <c r="K32" s="811"/>
      <c r="L32" s="811"/>
      <c r="M32" s="811"/>
      <c r="N32" s="168"/>
      <c r="O32" s="168"/>
    </row>
    <row r="33" spans="3:15" ht="18.600000000000001">
      <c r="C33" s="537" t="s">
        <v>1548</v>
      </c>
      <c r="N33" s="168"/>
      <c r="O33" s="168"/>
    </row>
    <row r="34" spans="3:15" ht="18.600000000000001" customHeight="1">
      <c r="N34" s="168"/>
      <c r="O34" s="168"/>
    </row>
    <row r="35" spans="3:15" ht="18.600000000000001" customHeight="1">
      <c r="C35" s="811" t="s">
        <v>1549</v>
      </c>
      <c r="D35" s="811"/>
      <c r="E35" s="811"/>
      <c r="F35" s="811"/>
      <c r="G35" s="811"/>
      <c r="H35" s="811"/>
      <c r="I35" s="811"/>
      <c r="J35" s="811"/>
      <c r="K35" s="811"/>
      <c r="L35" s="811"/>
      <c r="M35" s="811"/>
      <c r="N35" s="168"/>
      <c r="O35" s="168"/>
    </row>
    <row r="36" spans="3:15" ht="17.25" customHeight="1">
      <c r="C36" s="644" t="s">
        <v>1550</v>
      </c>
      <c r="D36" s="644"/>
      <c r="E36" s="644"/>
      <c r="F36" s="644"/>
      <c r="G36" s="644"/>
      <c r="H36" s="644"/>
      <c r="I36" s="644"/>
      <c r="J36" s="644"/>
      <c r="K36" s="644"/>
      <c r="L36" s="644"/>
      <c r="M36" s="644"/>
      <c r="N36" s="168"/>
      <c r="O36" s="168"/>
    </row>
    <row r="37" spans="3:15" ht="87.75" customHeight="1">
      <c r="C37" s="644"/>
      <c r="D37" s="644"/>
      <c r="E37" s="644"/>
      <c r="F37" s="644"/>
      <c r="G37" s="644"/>
      <c r="H37" s="644"/>
      <c r="I37" s="644"/>
      <c r="J37" s="644"/>
      <c r="K37" s="644"/>
      <c r="L37" s="644"/>
      <c r="M37" s="644"/>
      <c r="N37" s="168"/>
      <c r="O37" s="168"/>
    </row>
    <row r="38" spans="3:15" ht="153.6" customHeight="1">
      <c r="C38" s="644"/>
      <c r="D38" s="644"/>
      <c r="E38" s="644"/>
      <c r="F38" s="644"/>
      <c r="G38" s="644"/>
      <c r="H38" s="644"/>
      <c r="I38" s="644"/>
      <c r="J38" s="644"/>
      <c r="K38" s="644"/>
      <c r="L38" s="644"/>
      <c r="M38" s="644"/>
      <c r="N38" s="168"/>
      <c r="O38" s="168"/>
    </row>
    <row r="39" spans="3:15" ht="90" customHeight="1">
      <c r="C39" s="644"/>
      <c r="D39" s="644"/>
      <c r="E39" s="644"/>
      <c r="F39" s="644"/>
      <c r="G39" s="644"/>
      <c r="H39" s="644"/>
      <c r="I39" s="644"/>
      <c r="J39" s="644"/>
      <c r="K39" s="644"/>
      <c r="L39" s="644"/>
      <c r="M39" s="644"/>
      <c r="N39" s="168"/>
      <c r="O39" s="168"/>
    </row>
    <row r="40" spans="3:15" ht="237.6" customHeight="1">
      <c r="C40" s="644"/>
      <c r="D40" s="644"/>
      <c r="E40" s="644"/>
      <c r="F40" s="644"/>
      <c r="G40" s="644"/>
      <c r="H40" s="644"/>
      <c r="I40" s="644"/>
      <c r="J40" s="644"/>
      <c r="K40" s="644"/>
      <c r="L40" s="644"/>
      <c r="M40" s="644"/>
      <c r="N40" s="168"/>
      <c r="O40" s="168"/>
    </row>
    <row r="41" spans="3:15" ht="18.600000000000001" customHeight="1">
      <c r="N41" s="168"/>
      <c r="O41" s="168"/>
    </row>
    <row r="42" spans="3:15" ht="18.600000000000001" customHeight="1">
      <c r="N42" s="168"/>
      <c r="O42" s="168"/>
    </row>
    <row r="43" spans="3:15" ht="18.600000000000001" customHeight="1">
      <c r="N43" s="168"/>
      <c r="O43" s="168"/>
    </row>
    <row r="44" spans="3:15" ht="18.600000000000001" customHeight="1">
      <c r="N44" s="168"/>
      <c r="O44" s="168"/>
    </row>
    <row r="45" spans="3:15" ht="18.600000000000001" customHeight="1">
      <c r="N45" s="168"/>
      <c r="O45" s="168"/>
    </row>
    <row r="46" spans="3:15" ht="18.600000000000001" customHeight="1">
      <c r="N46" s="168"/>
      <c r="O46" s="168"/>
    </row>
    <row r="47" spans="3:15" ht="18.600000000000001" customHeight="1">
      <c r="N47" s="168"/>
      <c r="O47" s="168"/>
    </row>
    <row r="48" spans="3:15" ht="18.600000000000001" customHeight="1">
      <c r="N48" s="168"/>
      <c r="O48" s="168"/>
    </row>
    <row r="49" spans="14:24" ht="18.600000000000001" customHeight="1">
      <c r="N49" s="168"/>
      <c r="O49" s="168"/>
    </row>
    <row r="50" spans="14:24" ht="18.600000000000001" customHeight="1">
      <c r="N50" s="168"/>
      <c r="O50" s="168"/>
    </row>
    <row r="51" spans="14:24" ht="18.600000000000001" customHeight="1">
      <c r="N51" s="168"/>
      <c r="O51" s="168"/>
    </row>
    <row r="52" spans="14:24" ht="18.600000000000001" customHeight="1">
      <c r="N52" s="168"/>
      <c r="O52" s="168"/>
    </row>
    <row r="53" spans="14:24" ht="18.600000000000001" customHeight="1">
      <c r="N53" s="168"/>
      <c r="O53" s="168"/>
    </row>
    <row r="54" spans="14:24" ht="18.600000000000001" customHeight="1">
      <c r="N54" s="168"/>
      <c r="O54" s="168"/>
    </row>
    <row r="55" spans="14:24" ht="18.600000000000001" customHeight="1">
      <c r="N55" s="168"/>
      <c r="O55" s="168"/>
    </row>
    <row r="56" spans="14:24" ht="18.600000000000001" customHeight="1">
      <c r="N56" s="168"/>
      <c r="O56" s="168"/>
    </row>
    <row r="57" spans="14:24" ht="18.600000000000001" customHeight="1">
      <c r="N57" s="168"/>
      <c r="O57" s="168"/>
    </row>
    <row r="58" spans="14:24" ht="18.600000000000001" customHeight="1">
      <c r="N58" s="168"/>
      <c r="O58" s="168"/>
    </row>
    <row r="59" spans="14:24" ht="18.600000000000001" customHeight="1">
      <c r="N59" s="168"/>
      <c r="O59" s="168"/>
    </row>
    <row r="60" spans="14:24" ht="18.600000000000001" customHeight="1">
      <c r="N60" s="168"/>
      <c r="O60" s="168"/>
    </row>
    <row r="61" spans="14:24" ht="18.600000000000001" customHeight="1">
      <c r="N61" s="168"/>
      <c r="O61" s="168"/>
    </row>
    <row r="62" spans="14:24" ht="18.600000000000001" customHeight="1">
      <c r="N62" s="763"/>
      <c r="O62" s="763"/>
      <c r="P62" s="763"/>
      <c r="Q62" s="763"/>
      <c r="R62" s="156"/>
      <c r="S62" s="156"/>
      <c r="T62" s="156"/>
      <c r="U62" s="156"/>
      <c r="V62" s="156"/>
      <c r="W62" s="156"/>
      <c r="X62" s="156"/>
    </row>
    <row r="63" spans="14:24" ht="18.600000000000001" customHeight="1">
      <c r="N63" s="168"/>
      <c r="O63" s="168"/>
    </row>
    <row r="64" spans="14:24" ht="18.600000000000001" customHeight="1">
      <c r="N64" s="168"/>
      <c r="O64" s="168"/>
    </row>
    <row r="65" spans="14:15" ht="18.600000000000001" customHeight="1">
      <c r="N65" s="168"/>
      <c r="O65" s="168"/>
    </row>
    <row r="66" spans="14:15" ht="18.600000000000001" customHeight="1">
      <c r="N66" s="168"/>
      <c r="O66" s="168"/>
    </row>
    <row r="67" spans="14:15" ht="18.600000000000001" customHeight="1">
      <c r="N67" s="168"/>
      <c r="O67" s="168"/>
    </row>
    <row r="68" spans="14:15" ht="18.600000000000001" customHeight="1">
      <c r="N68" s="168"/>
      <c r="O68" s="168"/>
    </row>
    <row r="69" spans="14:15" ht="18.600000000000001" customHeight="1">
      <c r="N69" s="168"/>
      <c r="O69" s="168"/>
    </row>
    <row r="70" spans="14:15" ht="18.600000000000001" customHeight="1">
      <c r="N70" s="168"/>
      <c r="O70" s="168"/>
    </row>
    <row r="71" spans="14:15" ht="18.600000000000001" customHeight="1">
      <c r="N71" s="168"/>
      <c r="O71" s="168"/>
    </row>
    <row r="72" spans="14:15" ht="18.600000000000001" customHeight="1">
      <c r="N72" s="168"/>
      <c r="O72" s="168"/>
    </row>
    <row r="73" spans="14:15" ht="18.600000000000001" customHeight="1">
      <c r="N73" s="168"/>
      <c r="O73" s="168"/>
    </row>
    <row r="74" spans="14:15" ht="18.600000000000001" customHeight="1">
      <c r="N74" s="168"/>
      <c r="O74" s="168"/>
    </row>
    <row r="75" spans="14:15" ht="18.600000000000001" customHeight="1">
      <c r="N75" s="168"/>
      <c r="O75" s="168"/>
    </row>
    <row r="76" spans="14:15" ht="18.600000000000001" customHeight="1">
      <c r="N76" s="168"/>
      <c r="O76" s="168"/>
    </row>
    <row r="77" spans="14:15" ht="18.600000000000001" customHeight="1">
      <c r="N77" s="168"/>
      <c r="O77" s="168"/>
    </row>
    <row r="78" spans="14:15" ht="18.600000000000001" customHeight="1">
      <c r="N78" s="168"/>
      <c r="O78" s="168"/>
    </row>
    <row r="79" spans="14:15" ht="18.600000000000001" customHeight="1">
      <c r="N79" s="168"/>
      <c r="O79" s="168"/>
    </row>
    <row r="80" spans="14:15" ht="18.600000000000001" customHeight="1">
      <c r="N80" s="168"/>
      <c r="O80" s="168"/>
    </row>
    <row r="81" spans="14:15" ht="18.600000000000001" customHeight="1">
      <c r="N81" s="168"/>
      <c r="O81" s="168"/>
    </row>
    <row r="82" spans="14:15" ht="18.600000000000001" customHeight="1">
      <c r="N82" s="168"/>
      <c r="O82" s="168"/>
    </row>
    <row r="83" spans="14:15" ht="18.600000000000001" customHeight="1">
      <c r="N83" s="168"/>
      <c r="O83" s="168"/>
    </row>
    <row r="84" spans="14:15" ht="18.600000000000001" customHeight="1">
      <c r="N84" s="168"/>
      <c r="O84" s="168"/>
    </row>
    <row r="85" spans="14:15" ht="18.600000000000001" customHeight="1">
      <c r="N85" s="168"/>
      <c r="O85" s="168"/>
    </row>
    <row r="86" spans="14:15" ht="18.600000000000001" customHeight="1">
      <c r="N86" s="168"/>
      <c r="O86" s="168"/>
    </row>
    <row r="87" spans="14:15" ht="18.600000000000001" customHeight="1">
      <c r="N87" s="168"/>
      <c r="O87" s="168"/>
    </row>
    <row r="88" spans="14:15" ht="18.600000000000001" customHeight="1">
      <c r="N88" s="168"/>
      <c r="O88" s="168"/>
    </row>
    <row r="89" spans="14:15" ht="18.600000000000001" customHeight="1">
      <c r="N89" s="168"/>
      <c r="O89" s="168"/>
    </row>
    <row r="90" spans="14:15" ht="18.600000000000001" customHeight="1">
      <c r="N90" s="168"/>
      <c r="O90" s="168"/>
    </row>
    <row r="91" spans="14:15" ht="18.600000000000001" customHeight="1">
      <c r="N91" s="168"/>
      <c r="O91" s="168"/>
    </row>
    <row r="92" spans="14:15" ht="18.600000000000001" customHeight="1">
      <c r="N92" s="168"/>
      <c r="O92" s="168"/>
    </row>
    <row r="93" spans="14:15" ht="18.600000000000001" customHeight="1">
      <c r="N93" s="168"/>
      <c r="O93" s="168"/>
    </row>
    <row r="94" spans="14:15" ht="18.600000000000001" customHeight="1">
      <c r="N94" s="168"/>
      <c r="O94" s="168"/>
    </row>
    <row r="95" spans="14:15" ht="18.600000000000001" customHeight="1">
      <c r="N95" s="168"/>
      <c r="O95" s="168"/>
    </row>
    <row r="96" spans="14:15" ht="18.600000000000001" customHeight="1">
      <c r="N96" s="168"/>
      <c r="O96" s="168"/>
    </row>
    <row r="97" spans="14:15" ht="18.600000000000001" customHeight="1">
      <c r="N97" s="168"/>
      <c r="O97" s="168"/>
    </row>
    <row r="98" spans="14:15" ht="18.600000000000001" customHeight="1">
      <c r="N98" s="168"/>
      <c r="O98" s="168"/>
    </row>
    <row r="99" spans="14:15" ht="18.600000000000001" customHeight="1">
      <c r="N99" s="168"/>
      <c r="O99" s="168"/>
    </row>
    <row r="100" spans="14:15" ht="18.600000000000001" customHeight="1">
      <c r="N100" s="168"/>
      <c r="O100" s="168"/>
    </row>
    <row r="101" spans="14:15" ht="18.600000000000001" customHeight="1">
      <c r="N101" s="168"/>
      <c r="O101" s="168"/>
    </row>
    <row r="102" spans="14:15" ht="18.600000000000001" customHeight="1">
      <c r="N102" s="168"/>
      <c r="O102" s="168"/>
    </row>
    <row r="103" spans="14:15" ht="18.600000000000001" customHeight="1">
      <c r="N103" s="168"/>
      <c r="O103" s="168"/>
    </row>
    <row r="104" spans="14:15" ht="18.600000000000001" customHeight="1">
      <c r="N104" s="168"/>
      <c r="O104" s="168"/>
    </row>
    <row r="105" spans="14:15" ht="18.600000000000001" customHeight="1">
      <c r="N105" s="168"/>
      <c r="O105" s="168"/>
    </row>
    <row r="106" spans="14:15" ht="18.600000000000001" customHeight="1">
      <c r="N106" s="168"/>
      <c r="O106" s="168"/>
    </row>
    <row r="107" spans="14:15" ht="18.600000000000001" customHeight="1">
      <c r="N107" s="168"/>
      <c r="O107" s="168"/>
    </row>
    <row r="108" spans="14:15" ht="18.600000000000001" customHeight="1">
      <c r="N108" s="168"/>
      <c r="O108" s="168"/>
    </row>
    <row r="109" spans="14:15" ht="18.600000000000001" customHeight="1">
      <c r="N109" s="168"/>
      <c r="O109" s="168"/>
    </row>
    <row r="110" spans="14:15" ht="18.600000000000001" customHeight="1">
      <c r="N110" s="168"/>
      <c r="O110" s="168"/>
    </row>
    <row r="111" spans="14:15" ht="18.600000000000001" customHeight="1">
      <c r="N111" s="168"/>
      <c r="O111" s="168"/>
    </row>
    <row r="112" spans="14:15" ht="18.600000000000001" customHeight="1">
      <c r="N112" s="168"/>
      <c r="O112" s="168"/>
    </row>
    <row r="113" spans="14:15" ht="18.600000000000001" customHeight="1">
      <c r="N113" s="168"/>
      <c r="O113" s="168"/>
    </row>
    <row r="114" spans="14:15" ht="18.600000000000001" customHeight="1">
      <c r="N114" s="168"/>
      <c r="O114" s="168"/>
    </row>
    <row r="115" spans="14:15" ht="18.600000000000001" customHeight="1">
      <c r="N115" s="168"/>
      <c r="O115" s="168"/>
    </row>
    <row r="116" spans="14:15" ht="18.600000000000001" customHeight="1">
      <c r="N116" s="168"/>
      <c r="O116" s="168"/>
    </row>
    <row r="117" spans="14:15" ht="18.600000000000001" customHeight="1">
      <c r="N117" s="168"/>
      <c r="O117" s="168"/>
    </row>
    <row r="118" spans="14:15" ht="18.600000000000001" customHeight="1">
      <c r="N118" s="168"/>
      <c r="O118" s="168"/>
    </row>
    <row r="119" spans="14:15" ht="18.600000000000001" customHeight="1">
      <c r="N119" s="168"/>
      <c r="O119" s="168"/>
    </row>
    <row r="120" spans="14:15" ht="18.600000000000001" customHeight="1">
      <c r="N120" s="168"/>
      <c r="O120" s="168"/>
    </row>
    <row r="121" spans="14:15" ht="18.600000000000001" customHeight="1">
      <c r="N121" s="168"/>
      <c r="O121" s="168"/>
    </row>
    <row r="122" spans="14:15" ht="18.600000000000001" customHeight="1">
      <c r="N122" s="168"/>
      <c r="O122" s="168"/>
    </row>
    <row r="123" spans="14:15" ht="18.600000000000001" customHeight="1">
      <c r="N123" s="168"/>
      <c r="O123" s="168"/>
    </row>
    <row r="124" spans="14:15" ht="18.600000000000001" customHeight="1">
      <c r="N124" s="168"/>
      <c r="O124" s="168"/>
    </row>
    <row r="125" spans="14:15" ht="18.600000000000001" customHeight="1">
      <c r="N125" s="168"/>
      <c r="O125" s="168"/>
    </row>
    <row r="126" spans="14:15" ht="18.600000000000001" customHeight="1">
      <c r="N126" s="168"/>
      <c r="O126" s="168"/>
    </row>
    <row r="127" spans="14:15" ht="18.600000000000001" customHeight="1">
      <c r="N127" s="168"/>
      <c r="O127" s="168"/>
    </row>
    <row r="128" spans="14:15" ht="18.600000000000001" customHeight="1">
      <c r="N128" s="168"/>
      <c r="O128" s="168"/>
    </row>
    <row r="129" spans="14:15" ht="18.600000000000001" customHeight="1">
      <c r="N129" s="168"/>
      <c r="O129" s="168"/>
    </row>
    <row r="130" spans="14:15" ht="18.600000000000001" customHeight="1">
      <c r="N130" s="168"/>
      <c r="O130" s="168"/>
    </row>
    <row r="131" spans="14:15" ht="18.600000000000001" customHeight="1">
      <c r="N131" s="168"/>
      <c r="O131" s="168"/>
    </row>
    <row r="132" spans="14:15" ht="18.600000000000001" customHeight="1">
      <c r="N132" s="168"/>
      <c r="O132" s="168"/>
    </row>
    <row r="133" spans="14:15" ht="18.600000000000001" customHeight="1">
      <c r="N133" s="168"/>
      <c r="O133" s="168"/>
    </row>
    <row r="134" spans="14:15" ht="18.600000000000001" customHeight="1">
      <c r="N134" s="168"/>
      <c r="O134" s="168"/>
    </row>
    <row r="135" spans="14:15" ht="18.600000000000001" customHeight="1">
      <c r="N135" s="168"/>
      <c r="O135" s="168"/>
    </row>
    <row r="136" spans="14:15" ht="18.600000000000001" customHeight="1">
      <c r="N136" s="168"/>
      <c r="O136" s="168"/>
    </row>
    <row r="137" spans="14:15" ht="18.600000000000001" customHeight="1">
      <c r="N137" s="168"/>
      <c r="O137" s="168"/>
    </row>
    <row r="138" spans="14:15" ht="18.600000000000001" customHeight="1">
      <c r="N138" s="168"/>
      <c r="O138" s="168"/>
    </row>
    <row r="139" spans="14:15" ht="18.600000000000001" customHeight="1">
      <c r="N139" s="168"/>
      <c r="O139" s="168"/>
    </row>
    <row r="140" spans="14:15" ht="18.600000000000001" customHeight="1">
      <c r="N140" s="168"/>
      <c r="O140" s="168"/>
    </row>
    <row r="141" spans="14:15" ht="18.600000000000001" customHeight="1">
      <c r="N141" s="168"/>
      <c r="O141" s="168"/>
    </row>
    <row r="142" spans="14:15" ht="18.600000000000001" customHeight="1">
      <c r="N142" s="168"/>
      <c r="O142" s="168"/>
    </row>
    <row r="143" spans="14:15" ht="18.600000000000001" customHeight="1">
      <c r="N143" s="168"/>
      <c r="O143" s="168"/>
    </row>
    <row r="144" spans="14:15" ht="18.600000000000001" customHeight="1">
      <c r="N144" s="168"/>
      <c r="O144" s="168"/>
    </row>
    <row r="145" spans="14:15" ht="18.600000000000001" customHeight="1">
      <c r="N145" s="168"/>
      <c r="O145" s="168"/>
    </row>
    <row r="146" spans="14:15" ht="18.600000000000001" customHeight="1">
      <c r="N146" s="168"/>
      <c r="O146" s="168"/>
    </row>
    <row r="147" spans="14:15" ht="18.600000000000001" customHeight="1">
      <c r="N147" s="168"/>
      <c r="O147" s="168"/>
    </row>
    <row r="148" spans="14:15" ht="18.600000000000001" customHeight="1">
      <c r="N148" s="168"/>
      <c r="O148" s="168"/>
    </row>
    <row r="149" spans="14:15" ht="18.600000000000001" customHeight="1">
      <c r="N149" s="168"/>
      <c r="O149" s="168"/>
    </row>
    <row r="150" spans="14:15" ht="18.600000000000001" customHeight="1">
      <c r="N150" s="168"/>
      <c r="O150" s="168"/>
    </row>
    <row r="151" spans="14:15" ht="18.600000000000001" customHeight="1">
      <c r="N151" s="168"/>
      <c r="O151" s="168"/>
    </row>
    <row r="152" spans="14:15" ht="18.600000000000001" customHeight="1">
      <c r="N152" s="168"/>
      <c r="O152" s="168"/>
    </row>
    <row r="153" spans="14:15" ht="18.600000000000001" customHeight="1">
      <c r="N153" s="168"/>
      <c r="O153" s="168"/>
    </row>
    <row r="154" spans="14:15" ht="18.600000000000001" customHeight="1">
      <c r="N154" s="168"/>
      <c r="O154" s="168"/>
    </row>
    <row r="155" spans="14:15" ht="18.600000000000001" customHeight="1">
      <c r="N155" s="168"/>
      <c r="O155" s="168"/>
    </row>
    <row r="156" spans="14:15" ht="18.600000000000001" customHeight="1">
      <c r="N156" s="168"/>
      <c r="O156" s="168"/>
    </row>
    <row r="157" spans="14:15" ht="18.600000000000001" customHeight="1">
      <c r="N157" s="168"/>
      <c r="O157" s="168"/>
    </row>
    <row r="158" spans="14:15" ht="18.600000000000001" customHeight="1">
      <c r="N158" s="168"/>
      <c r="O158" s="168"/>
    </row>
    <row r="159" spans="14:15" ht="18.600000000000001" customHeight="1">
      <c r="N159" s="168"/>
      <c r="O159" s="168"/>
    </row>
    <row r="160" spans="14:15" ht="18.600000000000001" customHeight="1">
      <c r="N160" s="168"/>
      <c r="O160" s="168"/>
    </row>
    <row r="161" spans="14:15" ht="18.600000000000001" customHeight="1">
      <c r="N161" s="168"/>
      <c r="O161" s="168"/>
    </row>
    <row r="162" spans="14:15" ht="18.600000000000001" customHeight="1">
      <c r="N162" s="168"/>
      <c r="O162" s="168"/>
    </row>
    <row r="163" spans="14:15" ht="18.600000000000001" customHeight="1">
      <c r="N163" s="168"/>
      <c r="O163" s="168"/>
    </row>
    <row r="164" spans="14:15" ht="18.600000000000001" customHeight="1">
      <c r="N164" s="168"/>
      <c r="O164" s="168"/>
    </row>
    <row r="165" spans="14:15" ht="18.600000000000001" customHeight="1">
      <c r="N165" s="168"/>
      <c r="O165" s="168"/>
    </row>
    <row r="166" spans="14:15" ht="18.600000000000001" customHeight="1">
      <c r="N166" s="168"/>
      <c r="O166" s="168"/>
    </row>
    <row r="167" spans="14:15" ht="18.600000000000001" customHeight="1">
      <c r="N167" s="168"/>
      <c r="O167" s="168"/>
    </row>
    <row r="168" spans="14:15" ht="18.600000000000001" customHeight="1">
      <c r="N168" s="168"/>
      <c r="O168" s="168"/>
    </row>
    <row r="169" spans="14:15" ht="18.600000000000001" customHeight="1">
      <c r="N169" s="168"/>
      <c r="O169" s="168"/>
    </row>
    <row r="170" spans="14:15" ht="18.600000000000001" customHeight="1">
      <c r="N170" s="168"/>
      <c r="O170" s="168"/>
    </row>
    <row r="171" spans="14:15" ht="18.600000000000001" customHeight="1">
      <c r="N171" s="168"/>
      <c r="O171" s="168"/>
    </row>
    <row r="172" spans="14:15" ht="18.600000000000001" customHeight="1">
      <c r="N172" s="168"/>
      <c r="O172" s="168"/>
    </row>
    <row r="173" spans="14:15" ht="18.600000000000001" customHeight="1">
      <c r="N173" s="168"/>
      <c r="O173" s="168"/>
    </row>
    <row r="174" spans="14:15" ht="18.600000000000001" customHeight="1">
      <c r="N174" s="168"/>
      <c r="O174" s="168"/>
    </row>
    <row r="175" spans="14:15" ht="18.600000000000001" customHeight="1">
      <c r="N175" s="168"/>
      <c r="O175" s="168"/>
    </row>
    <row r="176" spans="14:15" ht="18.600000000000001" customHeight="1">
      <c r="N176" s="168"/>
      <c r="O176" s="168"/>
    </row>
    <row r="177" spans="14:15" ht="18.600000000000001" customHeight="1">
      <c r="N177" s="168"/>
      <c r="O177" s="168"/>
    </row>
    <row r="178" spans="14:15" ht="18.600000000000001" customHeight="1">
      <c r="N178" s="168"/>
      <c r="O178" s="168"/>
    </row>
    <row r="179" spans="14:15" ht="18.600000000000001" customHeight="1">
      <c r="N179" s="168"/>
      <c r="O179" s="168"/>
    </row>
    <row r="180" spans="14:15" ht="18.600000000000001" customHeight="1">
      <c r="N180" s="168"/>
      <c r="O180" s="168"/>
    </row>
    <row r="181" spans="14:15" ht="18.600000000000001" customHeight="1">
      <c r="N181" s="168"/>
      <c r="O181" s="168"/>
    </row>
    <row r="182" spans="14:15" ht="18.600000000000001" customHeight="1">
      <c r="N182" s="168"/>
      <c r="O182" s="168"/>
    </row>
    <row r="183" spans="14:15" ht="18.600000000000001" customHeight="1">
      <c r="N183" s="168"/>
      <c r="O183" s="168"/>
    </row>
    <row r="184" spans="14:15" ht="18.600000000000001" customHeight="1">
      <c r="N184" s="168"/>
      <c r="O184" s="168"/>
    </row>
    <row r="185" spans="14:15" ht="18.600000000000001" customHeight="1">
      <c r="N185" s="168"/>
      <c r="O185" s="168"/>
    </row>
    <row r="186" spans="14:15" ht="18.600000000000001" customHeight="1">
      <c r="N186" s="168"/>
      <c r="O186" s="168"/>
    </row>
    <row r="187" spans="14:15" ht="18.600000000000001" customHeight="1">
      <c r="N187" s="168"/>
      <c r="O187" s="168"/>
    </row>
    <row r="188" spans="14:15" ht="18.600000000000001" customHeight="1">
      <c r="N188" s="168"/>
      <c r="O188" s="168"/>
    </row>
    <row r="189" spans="14:15" ht="18.600000000000001" customHeight="1">
      <c r="N189" s="168"/>
      <c r="O189" s="168"/>
    </row>
    <row r="190" spans="14:15" ht="18.600000000000001" customHeight="1">
      <c r="N190" s="168"/>
      <c r="O190" s="168"/>
    </row>
    <row r="191" spans="14:15" ht="18.600000000000001" customHeight="1">
      <c r="N191" s="168"/>
      <c r="O191" s="168"/>
    </row>
    <row r="192" spans="14:15" ht="18.600000000000001" customHeight="1">
      <c r="N192" s="168"/>
      <c r="O192" s="168"/>
    </row>
    <row r="193" spans="14:15" ht="18.600000000000001" customHeight="1">
      <c r="N193" s="168"/>
      <c r="O193" s="168"/>
    </row>
    <row r="194" spans="14:15" ht="18.600000000000001" customHeight="1">
      <c r="N194" s="168"/>
      <c r="O194" s="168"/>
    </row>
    <row r="195" spans="14:15" ht="18.600000000000001" customHeight="1">
      <c r="N195" s="168"/>
      <c r="O195" s="168"/>
    </row>
    <row r="196" spans="14:15" ht="18.600000000000001" customHeight="1">
      <c r="N196" s="168"/>
      <c r="O196" s="168"/>
    </row>
    <row r="197" spans="14:15" ht="18.600000000000001" customHeight="1">
      <c r="N197" s="168"/>
      <c r="O197" s="168"/>
    </row>
    <row r="198" spans="14:15" ht="18.600000000000001" customHeight="1">
      <c r="N198" s="168"/>
      <c r="O198" s="168"/>
    </row>
    <row r="199" spans="14:15" ht="18.600000000000001" customHeight="1">
      <c r="N199" s="168"/>
      <c r="O199" s="168"/>
    </row>
    <row r="200" spans="14:15" ht="18.600000000000001" customHeight="1">
      <c r="N200" s="168"/>
      <c r="O200" s="168"/>
    </row>
    <row r="201" spans="14:15" ht="18.600000000000001" customHeight="1">
      <c r="N201" s="168"/>
      <c r="O201" s="168"/>
    </row>
    <row r="202" spans="14:15" ht="18.600000000000001" customHeight="1">
      <c r="N202" s="168"/>
      <c r="O202" s="168"/>
    </row>
    <row r="203" spans="14:15" ht="18.600000000000001" customHeight="1">
      <c r="N203" s="168"/>
      <c r="O203" s="168"/>
    </row>
    <row r="204" spans="14:15" ht="18.600000000000001" customHeight="1">
      <c r="N204" s="168"/>
      <c r="O204" s="168"/>
    </row>
    <row r="205" spans="14:15" ht="18.600000000000001" customHeight="1">
      <c r="N205" s="168"/>
      <c r="O205" s="168"/>
    </row>
    <row r="206" spans="14:15" ht="18.600000000000001" customHeight="1">
      <c r="N206" s="168"/>
      <c r="O206" s="168"/>
    </row>
    <row r="207" spans="14:15" ht="18.600000000000001" customHeight="1">
      <c r="N207" s="168"/>
      <c r="O207" s="168"/>
    </row>
    <row r="208" spans="14:15" ht="18.600000000000001" customHeight="1">
      <c r="N208" s="168"/>
      <c r="O208" s="168"/>
    </row>
    <row r="209" spans="14:15" ht="18.600000000000001" customHeight="1">
      <c r="N209" s="168"/>
      <c r="O209" s="168"/>
    </row>
    <row r="210" spans="14:15" ht="18.600000000000001" customHeight="1">
      <c r="N210" s="168"/>
      <c r="O210" s="168"/>
    </row>
    <row r="211" spans="14:15" ht="18.600000000000001" customHeight="1">
      <c r="N211" s="168"/>
      <c r="O211" s="168"/>
    </row>
    <row r="212" spans="14:15" ht="18.600000000000001" customHeight="1">
      <c r="N212" s="168"/>
      <c r="O212" s="168"/>
    </row>
    <row r="213" spans="14:15" ht="18.600000000000001" customHeight="1">
      <c r="N213" s="168"/>
      <c r="O213" s="168"/>
    </row>
    <row r="214" spans="14:15" ht="18.600000000000001" customHeight="1">
      <c r="N214" s="168"/>
      <c r="O214" s="168"/>
    </row>
    <row r="215" spans="14:15" ht="18.600000000000001" customHeight="1">
      <c r="N215" s="168"/>
      <c r="O215" s="168"/>
    </row>
    <row r="216" spans="14:15" ht="18.600000000000001" customHeight="1">
      <c r="N216" s="168"/>
      <c r="O216" s="168"/>
    </row>
    <row r="217" spans="14:15" ht="18.600000000000001" customHeight="1">
      <c r="N217" s="168"/>
      <c r="O217" s="168"/>
    </row>
    <row r="218" spans="14:15" ht="18.600000000000001" customHeight="1">
      <c r="N218" s="168"/>
      <c r="O218" s="168"/>
    </row>
    <row r="219" spans="14:15" ht="18.600000000000001" customHeight="1">
      <c r="N219" s="168"/>
      <c r="O219" s="168"/>
    </row>
    <row r="220" spans="14:15" ht="18.600000000000001" customHeight="1">
      <c r="N220" s="168"/>
      <c r="O220" s="168"/>
    </row>
    <row r="221" spans="14:15" ht="18.600000000000001" customHeight="1">
      <c r="N221" s="168"/>
      <c r="O221" s="168"/>
    </row>
    <row r="222" spans="14:15" ht="18.600000000000001" customHeight="1">
      <c r="N222" s="168"/>
      <c r="O222" s="168"/>
    </row>
    <row r="223" spans="14:15" ht="18.600000000000001" customHeight="1">
      <c r="N223" s="168"/>
      <c r="O223" s="168"/>
    </row>
    <row r="224" spans="14:15" ht="18.600000000000001" customHeight="1">
      <c r="N224" s="168"/>
      <c r="O224" s="168"/>
    </row>
    <row r="225" spans="14:15" ht="18.600000000000001" customHeight="1">
      <c r="N225" s="168"/>
      <c r="O225" s="168"/>
    </row>
    <row r="226" spans="14:15" ht="18.600000000000001" customHeight="1">
      <c r="N226" s="168"/>
      <c r="O226" s="168"/>
    </row>
    <row r="227" spans="14:15" ht="73.5" customHeight="1">
      <c r="N227" s="168"/>
      <c r="O227" s="168"/>
    </row>
    <row r="228" spans="14:15" ht="18.600000000000001" customHeight="1">
      <c r="N228" s="168"/>
      <c r="O228" s="168"/>
    </row>
    <row r="229" spans="14:15" ht="18.600000000000001" customHeight="1">
      <c r="N229" s="168"/>
      <c r="O229" s="168"/>
    </row>
    <row r="230" spans="14:15" ht="18.600000000000001" customHeight="1">
      <c r="N230" s="168"/>
      <c r="O230" s="168"/>
    </row>
    <row r="231" spans="14:15" ht="18.600000000000001" customHeight="1">
      <c r="N231" s="168"/>
      <c r="O231" s="168"/>
    </row>
    <row r="232" spans="14:15" ht="18.600000000000001" customHeight="1">
      <c r="N232" s="168"/>
      <c r="O232" s="168"/>
    </row>
    <row r="233" spans="14:15" ht="18.600000000000001" customHeight="1">
      <c r="N233" s="168"/>
      <c r="O233" s="168"/>
    </row>
    <row r="234" spans="14:15" ht="18.600000000000001" customHeight="1">
      <c r="N234" s="168"/>
      <c r="O234" s="168"/>
    </row>
    <row r="235" spans="14:15" ht="18.600000000000001" customHeight="1">
      <c r="N235" s="168"/>
      <c r="O235" s="168"/>
    </row>
    <row r="236" spans="14:15" ht="18.600000000000001" customHeight="1">
      <c r="N236" s="168"/>
      <c r="O236" s="168"/>
    </row>
    <row r="237" spans="14:15" ht="18.600000000000001" customHeight="1">
      <c r="N237" s="168"/>
      <c r="O237" s="168"/>
    </row>
    <row r="238" spans="14:15" ht="18.600000000000001" customHeight="1">
      <c r="N238" s="168"/>
      <c r="O238" s="168"/>
    </row>
    <row r="239" spans="14:15" ht="18.600000000000001" customHeight="1">
      <c r="N239" s="168"/>
      <c r="O239" s="168"/>
    </row>
    <row r="240" spans="14:15" ht="18.600000000000001" customHeight="1">
      <c r="N240" s="168"/>
      <c r="O240" s="168"/>
    </row>
    <row r="241" spans="3:15" ht="18.600000000000001" customHeight="1">
      <c r="N241" s="168"/>
      <c r="O241" s="168"/>
    </row>
    <row r="242" spans="3:15" ht="18.600000000000001" customHeight="1">
      <c r="N242" s="168"/>
      <c r="O242" s="168"/>
    </row>
    <row r="243" spans="3:15" ht="18.600000000000001" customHeight="1">
      <c r="N243" s="168"/>
      <c r="O243" s="168"/>
    </row>
    <row r="244" spans="3:15" ht="18.600000000000001" customHeight="1">
      <c r="N244" s="168"/>
      <c r="O244" s="168"/>
    </row>
    <row r="245" spans="3:15" ht="18.600000000000001" customHeight="1">
      <c r="N245" s="168"/>
      <c r="O245" s="168"/>
    </row>
    <row r="246" spans="3:15" ht="18.600000000000001" customHeight="1">
      <c r="N246" s="168"/>
      <c r="O246" s="168"/>
    </row>
    <row r="247" spans="3:15" ht="18.600000000000001" customHeight="1">
      <c r="C247" s="168"/>
      <c r="D247" s="168"/>
      <c r="E247" s="168"/>
      <c r="F247" s="168"/>
      <c r="G247" s="168"/>
      <c r="H247" s="168"/>
      <c r="I247" s="168"/>
      <c r="J247" s="168"/>
      <c r="K247" s="168"/>
      <c r="L247" s="168"/>
      <c r="M247" s="168"/>
      <c r="N247" s="168"/>
      <c r="O247" s="168"/>
    </row>
    <row r="248" spans="3:15" ht="18.600000000000001" customHeight="1">
      <c r="C248" s="168"/>
      <c r="D248" s="168"/>
      <c r="E248" s="168"/>
      <c r="F248" s="168"/>
      <c r="G248" s="168"/>
      <c r="H248" s="168"/>
      <c r="I248" s="168"/>
      <c r="J248" s="168"/>
      <c r="K248" s="168"/>
      <c r="L248" s="168"/>
      <c r="M248" s="168"/>
      <c r="N248" s="168"/>
      <c r="O248" s="168"/>
    </row>
    <row r="249" spans="3:15" ht="18.600000000000001" customHeight="1">
      <c r="C249" s="168"/>
      <c r="D249" s="168"/>
      <c r="E249" s="168"/>
      <c r="F249" s="168"/>
      <c r="G249" s="168"/>
      <c r="H249" s="168"/>
      <c r="I249" s="168"/>
      <c r="J249" s="168"/>
      <c r="K249" s="168"/>
      <c r="L249" s="168"/>
      <c r="M249" s="168"/>
      <c r="N249" s="168"/>
      <c r="O249" s="168"/>
    </row>
    <row r="250" spans="3:15" ht="18.600000000000001" customHeight="1">
      <c r="C250" s="168"/>
      <c r="D250" s="168"/>
      <c r="E250" s="168"/>
      <c r="F250" s="168"/>
      <c r="G250" s="168"/>
      <c r="H250" s="168"/>
      <c r="I250" s="168"/>
      <c r="J250" s="168"/>
      <c r="K250" s="168"/>
      <c r="L250" s="168"/>
      <c r="M250" s="168"/>
      <c r="N250" s="168"/>
      <c r="O250" s="168"/>
    </row>
    <row r="251" spans="3:15" ht="18.600000000000001" customHeight="1">
      <c r="C251" s="168"/>
      <c r="D251" s="168"/>
      <c r="E251" s="168"/>
      <c r="F251" s="168"/>
      <c r="G251" s="168"/>
      <c r="H251" s="168"/>
      <c r="I251" s="168"/>
      <c r="J251" s="168"/>
      <c r="K251" s="168"/>
      <c r="L251" s="168"/>
      <c r="M251" s="168"/>
      <c r="N251" s="168"/>
      <c r="O251" s="168"/>
    </row>
    <row r="252" spans="3:15" ht="18.600000000000001" customHeight="1">
      <c r="C252" s="168"/>
      <c r="D252" s="168"/>
      <c r="E252" s="168"/>
      <c r="F252" s="168"/>
      <c r="G252" s="168"/>
      <c r="H252" s="168"/>
      <c r="I252" s="168"/>
      <c r="J252" s="168"/>
      <c r="K252" s="168"/>
      <c r="L252" s="168"/>
      <c r="M252" s="168"/>
      <c r="N252" s="168"/>
      <c r="O252" s="168"/>
    </row>
    <row r="253" spans="3:15" ht="18.600000000000001" customHeight="1">
      <c r="C253" s="168"/>
      <c r="D253" s="168"/>
      <c r="E253" s="168"/>
      <c r="F253" s="168"/>
      <c r="G253" s="168"/>
      <c r="H253" s="168"/>
      <c r="I253" s="168"/>
      <c r="J253" s="168"/>
      <c r="K253" s="168"/>
      <c r="L253" s="168"/>
      <c r="M253" s="168"/>
      <c r="N253" s="168"/>
      <c r="O253" s="168"/>
    </row>
    <row r="254" spans="3:15" ht="18.600000000000001" customHeight="1">
      <c r="C254" s="168"/>
      <c r="D254" s="168"/>
      <c r="E254" s="168"/>
      <c r="F254" s="168"/>
      <c r="G254" s="168"/>
      <c r="H254" s="168"/>
      <c r="I254" s="168"/>
      <c r="J254" s="168"/>
      <c r="K254" s="168"/>
      <c r="L254" s="168"/>
      <c r="M254" s="168"/>
      <c r="N254" s="168"/>
      <c r="O254" s="168"/>
    </row>
    <row r="255" spans="3:15" ht="18.600000000000001" customHeight="1">
      <c r="C255" s="168"/>
      <c r="D255" s="168"/>
      <c r="E255" s="168"/>
      <c r="F255" s="168"/>
      <c r="G255" s="168"/>
      <c r="H255" s="168"/>
      <c r="I255" s="168"/>
      <c r="J255" s="168"/>
      <c r="K255" s="168"/>
      <c r="L255" s="168"/>
      <c r="M255" s="168"/>
      <c r="N255" s="168"/>
      <c r="O255" s="168"/>
    </row>
    <row r="256" spans="3:15" ht="18.600000000000001" customHeight="1">
      <c r="C256" s="168"/>
      <c r="D256" s="168"/>
      <c r="E256" s="168"/>
      <c r="F256" s="168"/>
      <c r="G256" s="168"/>
      <c r="H256" s="168"/>
      <c r="I256" s="168"/>
      <c r="J256" s="168"/>
      <c r="K256" s="168"/>
      <c r="L256" s="168"/>
      <c r="M256" s="168"/>
      <c r="N256" s="168"/>
      <c r="O256" s="168"/>
    </row>
    <row r="257" spans="3:15" ht="18.600000000000001" customHeight="1">
      <c r="C257" s="168"/>
      <c r="D257" s="168"/>
      <c r="E257" s="168"/>
      <c r="F257" s="168"/>
      <c r="G257" s="168"/>
      <c r="H257" s="168"/>
      <c r="I257" s="168"/>
      <c r="J257" s="168"/>
      <c r="K257" s="168"/>
      <c r="L257" s="168"/>
      <c r="M257" s="168"/>
      <c r="N257" s="168"/>
      <c r="O257" s="168"/>
    </row>
    <row r="258" spans="3:15" ht="18.600000000000001" customHeight="1">
      <c r="C258" s="168"/>
      <c r="D258" s="168"/>
      <c r="E258" s="168"/>
      <c r="F258" s="168"/>
      <c r="G258" s="168"/>
      <c r="H258" s="168"/>
      <c r="I258" s="168"/>
      <c r="J258" s="168"/>
      <c r="K258" s="168"/>
      <c r="L258" s="168"/>
      <c r="M258" s="168"/>
      <c r="N258" s="168"/>
      <c r="O258" s="168"/>
    </row>
    <row r="259" spans="3:15" ht="18.600000000000001" customHeight="1">
      <c r="C259" s="168"/>
      <c r="D259" s="168"/>
      <c r="E259" s="168"/>
      <c r="F259" s="168"/>
      <c r="G259" s="168"/>
      <c r="H259" s="168"/>
      <c r="I259" s="168"/>
      <c r="J259" s="168"/>
      <c r="K259" s="168"/>
      <c r="L259" s="168"/>
      <c r="M259" s="168"/>
      <c r="N259" s="168"/>
      <c r="O259" s="168"/>
    </row>
    <row r="260" spans="3:15" ht="18.600000000000001" customHeight="1">
      <c r="C260" s="168"/>
      <c r="D260" s="168"/>
      <c r="E260" s="168"/>
      <c r="F260" s="168"/>
      <c r="G260" s="168"/>
      <c r="H260" s="168"/>
      <c r="I260" s="168"/>
      <c r="J260" s="168"/>
      <c r="K260" s="168"/>
      <c r="L260" s="168"/>
      <c r="M260" s="168"/>
      <c r="N260" s="168"/>
      <c r="O260" s="168"/>
    </row>
    <row r="261" spans="3:15" ht="18.600000000000001" customHeight="1">
      <c r="C261" s="168"/>
      <c r="D261" s="168"/>
      <c r="E261" s="168"/>
      <c r="F261" s="168"/>
      <c r="G261" s="168"/>
      <c r="H261" s="168"/>
      <c r="I261" s="168"/>
      <c r="J261" s="168"/>
      <c r="K261" s="168"/>
      <c r="L261" s="168"/>
      <c r="M261" s="168"/>
      <c r="N261" s="168"/>
      <c r="O261" s="168"/>
    </row>
    <row r="262" spans="3:15" ht="18.600000000000001" customHeight="1">
      <c r="C262" s="168"/>
      <c r="D262" s="168"/>
      <c r="E262" s="168"/>
      <c r="F262" s="168"/>
      <c r="G262" s="168"/>
      <c r="H262" s="168"/>
      <c r="I262" s="168"/>
      <c r="J262" s="168"/>
      <c r="K262" s="168"/>
      <c r="L262" s="168"/>
      <c r="M262" s="168"/>
      <c r="N262" s="168"/>
      <c r="O262" s="168"/>
    </row>
    <row r="263" spans="3:15" ht="18.600000000000001" customHeight="1">
      <c r="C263" s="168"/>
      <c r="D263" s="168"/>
      <c r="E263" s="168"/>
      <c r="F263" s="168"/>
      <c r="G263" s="168"/>
      <c r="H263" s="168"/>
      <c r="I263" s="168"/>
      <c r="J263" s="168"/>
      <c r="K263" s="168"/>
      <c r="L263" s="168"/>
      <c r="M263" s="168"/>
      <c r="N263" s="168"/>
      <c r="O263" s="168"/>
    </row>
    <row r="264" spans="3:15" ht="18.600000000000001" customHeight="1">
      <c r="C264" s="168"/>
      <c r="D264" s="168"/>
      <c r="E264" s="168"/>
      <c r="F264" s="168"/>
      <c r="G264" s="168"/>
      <c r="H264" s="168"/>
      <c r="I264" s="168"/>
      <c r="J264" s="168"/>
      <c r="K264" s="168"/>
      <c r="L264" s="168"/>
      <c r="M264" s="168"/>
      <c r="N264" s="168"/>
      <c r="O264" s="168"/>
    </row>
    <row r="265" spans="3:15" ht="18.600000000000001" customHeight="1">
      <c r="C265" s="168"/>
      <c r="D265" s="168"/>
      <c r="E265" s="168"/>
      <c r="F265" s="168"/>
      <c r="G265" s="168"/>
      <c r="H265" s="168"/>
      <c r="I265" s="168"/>
      <c r="J265" s="168"/>
      <c r="K265" s="168"/>
      <c r="L265" s="168"/>
      <c r="M265" s="168"/>
      <c r="N265" s="168"/>
      <c r="O265" s="168"/>
    </row>
    <row r="266" spans="3:15" ht="18.600000000000001" customHeight="1">
      <c r="C266" s="168"/>
      <c r="D266" s="168"/>
      <c r="E266" s="168"/>
      <c r="F266" s="168"/>
      <c r="G266" s="168"/>
      <c r="H266" s="168"/>
      <c r="I266" s="168"/>
      <c r="J266" s="168"/>
      <c r="K266" s="168"/>
      <c r="L266" s="168"/>
      <c r="M266" s="168"/>
      <c r="N266" s="168"/>
      <c r="O266" s="168"/>
    </row>
    <row r="267" spans="3:15" ht="18.600000000000001" customHeight="1">
      <c r="C267" s="168"/>
      <c r="D267" s="168"/>
      <c r="E267" s="168"/>
      <c r="F267" s="168"/>
      <c r="G267" s="168"/>
      <c r="H267" s="168"/>
      <c r="I267" s="168"/>
      <c r="J267" s="168"/>
      <c r="K267" s="168"/>
      <c r="L267" s="168"/>
      <c r="M267" s="168"/>
      <c r="N267" s="168"/>
      <c r="O267" s="168"/>
    </row>
    <row r="268" spans="3:15" ht="18.600000000000001" customHeight="1">
      <c r="C268" s="168"/>
      <c r="D268" s="168"/>
      <c r="E268" s="168"/>
      <c r="F268" s="168"/>
      <c r="G268" s="168"/>
      <c r="H268" s="168"/>
      <c r="I268" s="168"/>
      <c r="J268" s="168"/>
      <c r="K268" s="168"/>
      <c r="L268" s="168"/>
      <c r="M268" s="168"/>
      <c r="N268" s="168"/>
      <c r="O268" s="168"/>
    </row>
    <row r="269" spans="3:15" ht="18.600000000000001" customHeight="1">
      <c r="C269" s="168"/>
      <c r="D269" s="168"/>
      <c r="E269" s="168"/>
      <c r="F269" s="168"/>
      <c r="G269" s="168"/>
      <c r="H269" s="168"/>
      <c r="I269" s="168"/>
      <c r="J269" s="168"/>
      <c r="K269" s="168"/>
      <c r="L269" s="168"/>
      <c r="M269" s="168"/>
      <c r="N269" s="168"/>
      <c r="O269" s="168"/>
    </row>
    <row r="270" spans="3:15" ht="18.600000000000001" customHeight="1">
      <c r="C270" s="168"/>
      <c r="D270" s="168"/>
      <c r="E270" s="168"/>
      <c r="F270" s="168"/>
      <c r="G270" s="168"/>
      <c r="H270" s="168"/>
      <c r="I270" s="168"/>
      <c r="J270" s="168"/>
      <c r="K270" s="168"/>
      <c r="L270" s="168"/>
      <c r="M270" s="168"/>
      <c r="N270" s="168"/>
      <c r="O270" s="168"/>
    </row>
    <row r="271" spans="3:15" ht="18.600000000000001" customHeight="1">
      <c r="C271" s="168"/>
      <c r="D271" s="168"/>
      <c r="E271" s="168"/>
      <c r="F271" s="168"/>
      <c r="G271" s="168"/>
      <c r="H271" s="168"/>
      <c r="I271" s="168"/>
      <c r="J271" s="168"/>
      <c r="K271" s="168"/>
      <c r="L271" s="168"/>
      <c r="M271" s="168"/>
      <c r="N271" s="168"/>
      <c r="O271" s="168"/>
    </row>
    <row r="272" spans="3:15" ht="18.600000000000001" customHeight="1">
      <c r="C272" s="168"/>
      <c r="D272" s="168"/>
      <c r="E272" s="168"/>
      <c r="F272" s="168"/>
      <c r="G272" s="168"/>
      <c r="H272" s="168"/>
      <c r="I272" s="168"/>
      <c r="J272" s="168"/>
      <c r="K272" s="168"/>
      <c r="L272" s="168"/>
      <c r="M272" s="168"/>
      <c r="N272" s="168"/>
      <c r="O272" s="168"/>
    </row>
    <row r="273" spans="3:15" ht="18.600000000000001" customHeight="1">
      <c r="C273" s="168"/>
      <c r="D273" s="168"/>
      <c r="E273" s="168"/>
      <c r="F273" s="168"/>
      <c r="G273" s="168"/>
      <c r="H273" s="168"/>
      <c r="I273" s="168"/>
      <c r="J273" s="168"/>
      <c r="K273" s="168"/>
      <c r="L273" s="168"/>
      <c r="M273" s="168"/>
      <c r="N273" s="168"/>
      <c r="O273" s="168"/>
    </row>
    <row r="274" spans="3:15" ht="18.600000000000001" customHeight="1">
      <c r="C274" s="168"/>
      <c r="D274" s="168"/>
      <c r="E274" s="168"/>
      <c r="F274" s="168"/>
      <c r="G274" s="168"/>
      <c r="H274" s="168"/>
      <c r="I274" s="168"/>
      <c r="J274" s="168"/>
      <c r="K274" s="168"/>
      <c r="L274" s="168"/>
      <c r="M274" s="168"/>
      <c r="N274" s="168"/>
      <c r="O274" s="168"/>
    </row>
    <row r="275" spans="3:15" ht="18.600000000000001" customHeight="1">
      <c r="C275" s="168"/>
      <c r="D275" s="168"/>
      <c r="E275" s="168"/>
      <c r="F275" s="168"/>
      <c r="G275" s="168"/>
      <c r="H275" s="168"/>
      <c r="I275" s="168"/>
      <c r="J275" s="168"/>
      <c r="K275" s="168"/>
      <c r="L275" s="168"/>
      <c r="M275" s="168"/>
      <c r="N275" s="168"/>
      <c r="O275" s="168"/>
    </row>
    <row r="276" spans="3:15" ht="18.600000000000001" customHeight="1">
      <c r="C276" s="168"/>
      <c r="D276" s="168"/>
      <c r="E276" s="168"/>
      <c r="F276" s="168"/>
      <c r="G276" s="168"/>
      <c r="H276" s="168"/>
      <c r="I276" s="168"/>
      <c r="J276" s="168"/>
      <c r="K276" s="168"/>
      <c r="L276" s="168"/>
      <c r="M276" s="168"/>
      <c r="N276" s="168"/>
      <c r="O276" s="168"/>
    </row>
    <row r="277" spans="3:15" ht="18.600000000000001" customHeight="1">
      <c r="C277" s="168"/>
      <c r="D277" s="168"/>
      <c r="E277" s="168"/>
      <c r="F277" s="168"/>
      <c r="G277" s="168"/>
      <c r="H277" s="168"/>
      <c r="I277" s="168"/>
      <c r="J277" s="168"/>
      <c r="K277" s="168"/>
      <c r="L277" s="168"/>
      <c r="M277" s="168"/>
      <c r="N277" s="168"/>
      <c r="O277" s="168"/>
    </row>
    <row r="278" spans="3:15" ht="18.600000000000001" customHeight="1">
      <c r="C278" s="168"/>
      <c r="D278" s="168"/>
      <c r="E278" s="168"/>
      <c r="F278" s="168"/>
      <c r="G278" s="168"/>
      <c r="H278" s="168"/>
      <c r="I278" s="168"/>
      <c r="J278" s="168"/>
      <c r="K278" s="168"/>
      <c r="L278" s="168"/>
      <c r="M278" s="168"/>
      <c r="N278" s="168"/>
      <c r="O278" s="168"/>
    </row>
    <row r="279" spans="3:15" ht="18.600000000000001" customHeight="1">
      <c r="C279" s="168"/>
      <c r="D279" s="168"/>
      <c r="E279" s="168"/>
      <c r="F279" s="168"/>
      <c r="G279" s="168"/>
      <c r="H279" s="168"/>
      <c r="I279" s="168"/>
      <c r="J279" s="168"/>
      <c r="K279" s="168"/>
      <c r="L279" s="168"/>
      <c r="M279" s="168"/>
      <c r="N279" s="168"/>
      <c r="O279" s="168"/>
    </row>
    <row r="280" spans="3:15" ht="18.600000000000001" customHeight="1">
      <c r="C280" s="168"/>
      <c r="D280" s="168"/>
      <c r="E280" s="168"/>
      <c r="F280" s="168"/>
      <c r="G280" s="168"/>
      <c r="H280" s="168"/>
      <c r="I280" s="168"/>
      <c r="J280" s="168"/>
      <c r="K280" s="168"/>
      <c r="L280" s="168"/>
      <c r="M280" s="168"/>
      <c r="N280" s="168"/>
      <c r="O280" s="168"/>
    </row>
    <row r="281" spans="3:15" ht="18.600000000000001" customHeight="1">
      <c r="C281" s="168"/>
      <c r="D281" s="168"/>
      <c r="E281" s="168"/>
      <c r="F281" s="168"/>
      <c r="G281" s="168"/>
      <c r="H281" s="168"/>
      <c r="I281" s="168"/>
      <c r="J281" s="168"/>
      <c r="K281" s="168"/>
      <c r="L281" s="168"/>
      <c r="M281" s="168"/>
      <c r="N281" s="168"/>
      <c r="O281" s="168"/>
    </row>
    <row r="282" spans="3:15" ht="18.600000000000001" customHeight="1">
      <c r="C282" s="168"/>
      <c r="D282" s="168"/>
      <c r="E282" s="168"/>
      <c r="F282" s="168"/>
      <c r="G282" s="168"/>
      <c r="H282" s="168"/>
      <c r="I282" s="168"/>
      <c r="J282" s="168"/>
      <c r="K282" s="168"/>
      <c r="L282" s="168"/>
      <c r="M282" s="168"/>
      <c r="N282" s="168"/>
      <c r="O282" s="168"/>
    </row>
    <row r="283" spans="3:15" ht="18.600000000000001" customHeight="1">
      <c r="C283" s="168"/>
      <c r="D283" s="168"/>
      <c r="E283" s="168"/>
      <c r="F283" s="168"/>
      <c r="G283" s="168"/>
      <c r="H283" s="168"/>
      <c r="I283" s="168"/>
      <c r="J283" s="168"/>
      <c r="K283" s="168"/>
      <c r="L283" s="168"/>
      <c r="M283" s="168"/>
      <c r="N283" s="168"/>
      <c r="O283" s="168"/>
    </row>
    <row r="284" spans="3:15" ht="18.600000000000001" customHeight="1">
      <c r="C284" s="168"/>
      <c r="D284" s="168"/>
      <c r="E284" s="168"/>
      <c r="F284" s="168"/>
      <c r="G284" s="168"/>
      <c r="H284" s="168"/>
      <c r="I284" s="168"/>
      <c r="J284" s="168"/>
      <c r="K284" s="168"/>
      <c r="L284" s="168"/>
      <c r="M284" s="168"/>
      <c r="N284" s="168"/>
      <c r="O284" s="168"/>
    </row>
    <row r="285" spans="3:15" ht="18.600000000000001" customHeight="1">
      <c r="C285" s="168"/>
      <c r="D285" s="168"/>
      <c r="E285" s="168"/>
      <c r="F285" s="168"/>
      <c r="G285" s="168"/>
      <c r="H285" s="168"/>
      <c r="I285" s="168"/>
      <c r="J285" s="168"/>
      <c r="K285" s="168"/>
      <c r="L285" s="168"/>
      <c r="M285" s="168"/>
      <c r="N285" s="168"/>
      <c r="O285" s="168"/>
    </row>
    <row r="286" spans="3:15" ht="18.600000000000001" customHeight="1">
      <c r="C286" s="168"/>
      <c r="D286" s="168"/>
      <c r="E286" s="168"/>
      <c r="F286" s="168"/>
      <c r="G286" s="168"/>
      <c r="H286" s="168"/>
      <c r="I286" s="168"/>
      <c r="J286" s="168"/>
      <c r="K286" s="168"/>
      <c r="L286" s="168"/>
      <c r="M286" s="168"/>
      <c r="N286" s="168"/>
      <c r="O286" s="168"/>
    </row>
    <row r="287" spans="3:15" ht="18.600000000000001" customHeight="1">
      <c r="C287" s="168"/>
      <c r="D287" s="168"/>
      <c r="E287" s="168"/>
      <c r="F287" s="168"/>
      <c r="G287" s="168"/>
      <c r="H287" s="168"/>
      <c r="I287" s="168"/>
      <c r="J287" s="168"/>
      <c r="K287" s="168"/>
      <c r="L287" s="168"/>
      <c r="M287" s="168"/>
      <c r="N287" s="168"/>
      <c r="O287" s="168"/>
    </row>
    <row r="288" spans="3:15" ht="18.600000000000001" customHeight="1">
      <c r="C288" s="168"/>
      <c r="D288" s="168"/>
      <c r="E288" s="168"/>
      <c r="F288" s="168"/>
      <c r="G288" s="168"/>
      <c r="H288" s="168"/>
      <c r="I288" s="168"/>
      <c r="J288" s="168"/>
      <c r="K288" s="168"/>
      <c r="L288" s="168"/>
      <c r="M288" s="168"/>
      <c r="N288" s="168"/>
      <c r="O288" s="168"/>
    </row>
    <row r="289" spans="3:15" ht="18.600000000000001" customHeight="1">
      <c r="C289" s="168"/>
      <c r="D289" s="168"/>
      <c r="E289" s="168"/>
      <c r="F289" s="168"/>
      <c r="G289" s="168"/>
      <c r="H289" s="168"/>
      <c r="I289" s="168"/>
      <c r="J289" s="168"/>
      <c r="K289" s="168"/>
      <c r="L289" s="168"/>
      <c r="M289" s="168"/>
      <c r="N289" s="168"/>
      <c r="O289" s="168"/>
    </row>
    <row r="290" spans="3:15" ht="18.600000000000001" customHeight="1">
      <c r="C290" s="168"/>
      <c r="D290" s="168"/>
      <c r="E290" s="168"/>
      <c r="F290" s="168"/>
      <c r="G290" s="168"/>
      <c r="H290" s="168"/>
      <c r="I290" s="168"/>
      <c r="J290" s="168"/>
      <c r="K290" s="168"/>
      <c r="L290" s="168"/>
      <c r="M290" s="168"/>
      <c r="N290" s="168"/>
      <c r="O290" s="168"/>
    </row>
    <row r="291" spans="3:15" ht="18.600000000000001" customHeight="1">
      <c r="C291" s="168"/>
      <c r="D291" s="168"/>
      <c r="E291" s="168"/>
      <c r="F291" s="168"/>
      <c r="G291" s="168"/>
      <c r="H291" s="168"/>
      <c r="I291" s="168"/>
      <c r="J291" s="168"/>
      <c r="K291" s="168"/>
      <c r="L291" s="168"/>
      <c r="M291" s="168"/>
      <c r="N291" s="168"/>
      <c r="O291" s="168"/>
    </row>
    <row r="292" spans="3:15" ht="18.600000000000001" customHeight="1">
      <c r="C292" s="168"/>
      <c r="D292" s="168"/>
      <c r="E292" s="168"/>
      <c r="F292" s="168"/>
      <c r="G292" s="168"/>
      <c r="H292" s="168"/>
      <c r="I292" s="168"/>
      <c r="J292" s="168"/>
      <c r="K292" s="168"/>
      <c r="L292" s="168"/>
      <c r="M292" s="168"/>
      <c r="N292" s="168"/>
      <c r="O292" s="168"/>
    </row>
    <row r="293" spans="3:15" ht="18.600000000000001" customHeight="1">
      <c r="C293" s="168"/>
      <c r="D293" s="168"/>
      <c r="E293" s="168"/>
      <c r="F293" s="168"/>
      <c r="G293" s="168"/>
      <c r="H293" s="168"/>
      <c r="I293" s="168"/>
      <c r="J293" s="168"/>
      <c r="K293" s="168"/>
      <c r="L293" s="168"/>
      <c r="M293" s="168"/>
      <c r="N293" s="168"/>
      <c r="O293" s="168"/>
    </row>
    <row r="294" spans="3:15" ht="18.600000000000001" customHeight="1">
      <c r="C294" s="168"/>
      <c r="D294" s="168"/>
      <c r="E294" s="168"/>
      <c r="F294" s="168"/>
      <c r="G294" s="168"/>
      <c r="H294" s="168"/>
      <c r="I294" s="168"/>
      <c r="J294" s="168"/>
      <c r="K294" s="168"/>
      <c r="L294" s="168"/>
      <c r="M294" s="168"/>
      <c r="N294" s="168"/>
      <c r="O294" s="168"/>
    </row>
    <row r="295" spans="3:15" ht="18.600000000000001" customHeight="1">
      <c r="C295" s="168"/>
      <c r="D295" s="168"/>
      <c r="E295" s="168"/>
      <c r="F295" s="168"/>
      <c r="G295" s="168"/>
      <c r="H295" s="168"/>
      <c r="I295" s="168"/>
      <c r="J295" s="168"/>
      <c r="K295" s="168"/>
      <c r="L295" s="168"/>
      <c r="M295" s="168"/>
      <c r="N295" s="168"/>
      <c r="O295" s="168"/>
    </row>
    <row r="296" spans="3:15" ht="18.600000000000001" customHeight="1">
      <c r="C296" s="168"/>
      <c r="D296" s="168"/>
      <c r="E296" s="168"/>
      <c r="F296" s="168"/>
      <c r="G296" s="168"/>
      <c r="H296" s="168"/>
      <c r="I296" s="168"/>
      <c r="J296" s="168"/>
      <c r="K296" s="168"/>
      <c r="L296" s="168"/>
      <c r="M296" s="168"/>
      <c r="N296" s="168"/>
      <c r="O296" s="168"/>
    </row>
    <row r="297" spans="3:15" ht="18.600000000000001" customHeight="1">
      <c r="C297" s="168"/>
      <c r="D297" s="168"/>
      <c r="E297" s="168"/>
      <c r="F297" s="168"/>
      <c r="G297" s="168"/>
      <c r="H297" s="168"/>
      <c r="I297" s="168"/>
      <c r="J297" s="168"/>
      <c r="K297" s="168"/>
      <c r="L297" s="168"/>
      <c r="M297" s="168"/>
      <c r="N297" s="168"/>
      <c r="O297" s="168"/>
    </row>
    <row r="298" spans="3:15" ht="18.600000000000001" customHeight="1">
      <c r="C298" s="168"/>
      <c r="D298" s="168"/>
      <c r="E298" s="168"/>
      <c r="F298" s="168"/>
      <c r="G298" s="168"/>
      <c r="H298" s="168"/>
      <c r="I298" s="168"/>
      <c r="J298" s="168"/>
      <c r="K298" s="168"/>
      <c r="L298" s="168"/>
      <c r="M298" s="168"/>
      <c r="N298" s="168"/>
      <c r="O298" s="168"/>
    </row>
    <row r="299" spans="3:15" ht="18.600000000000001" customHeight="1">
      <c r="C299" s="168"/>
      <c r="D299" s="168"/>
      <c r="E299" s="168"/>
      <c r="F299" s="168"/>
      <c r="G299" s="168"/>
      <c r="H299" s="168"/>
      <c r="I299" s="168"/>
      <c r="J299" s="168"/>
      <c r="K299" s="168"/>
      <c r="L299" s="168"/>
      <c r="M299" s="168"/>
      <c r="N299" s="168"/>
      <c r="O299" s="168"/>
    </row>
    <row r="300" spans="3:15" ht="18.600000000000001" customHeight="1">
      <c r="C300" s="168"/>
      <c r="D300" s="168"/>
      <c r="E300" s="168"/>
      <c r="F300" s="168"/>
      <c r="G300" s="168"/>
      <c r="H300" s="168"/>
      <c r="I300" s="168"/>
      <c r="J300" s="168"/>
      <c r="K300" s="168"/>
      <c r="L300" s="168"/>
      <c r="M300" s="168"/>
      <c r="N300" s="168"/>
      <c r="O300" s="168"/>
    </row>
    <row r="301" spans="3:15" ht="18.600000000000001" customHeight="1">
      <c r="C301" s="168"/>
      <c r="D301" s="168"/>
      <c r="E301" s="168"/>
      <c r="F301" s="168"/>
      <c r="G301" s="168"/>
      <c r="H301" s="168"/>
      <c r="I301" s="168"/>
      <c r="J301" s="168"/>
      <c r="K301" s="168"/>
      <c r="L301" s="168"/>
      <c r="M301" s="168"/>
      <c r="N301" s="168"/>
      <c r="O301" s="168"/>
    </row>
    <row r="302" spans="3:15" ht="18.600000000000001" customHeight="1">
      <c r="C302" s="168"/>
      <c r="D302" s="168"/>
      <c r="E302" s="168"/>
      <c r="F302" s="168"/>
      <c r="G302" s="168"/>
      <c r="H302" s="168"/>
      <c r="I302" s="168"/>
      <c r="J302" s="168"/>
      <c r="K302" s="168"/>
      <c r="L302" s="168"/>
      <c r="M302" s="168"/>
      <c r="N302" s="168"/>
      <c r="O302" s="168"/>
    </row>
    <row r="303" spans="3:15" ht="18.600000000000001" customHeight="1">
      <c r="C303" s="168"/>
      <c r="D303" s="168"/>
      <c r="E303" s="168"/>
      <c r="F303" s="168"/>
      <c r="G303" s="168"/>
      <c r="H303" s="168"/>
      <c r="I303" s="168"/>
      <c r="J303" s="168"/>
      <c r="K303" s="168"/>
      <c r="L303" s="168"/>
      <c r="M303" s="168"/>
      <c r="N303" s="168"/>
      <c r="O303" s="168"/>
    </row>
    <row r="304" spans="3:15" ht="18.600000000000001" customHeight="1">
      <c r="C304" s="168"/>
      <c r="D304" s="168"/>
      <c r="E304" s="168"/>
      <c r="F304" s="168"/>
      <c r="G304" s="168"/>
      <c r="H304" s="168"/>
      <c r="I304" s="168"/>
      <c r="J304" s="168"/>
      <c r="K304" s="168"/>
      <c r="L304" s="168"/>
      <c r="M304" s="168"/>
      <c r="N304" s="168"/>
      <c r="O304" s="168"/>
    </row>
    <row r="305" spans="3:15" ht="18.600000000000001" customHeight="1">
      <c r="C305" s="168"/>
      <c r="D305" s="168"/>
      <c r="E305" s="168"/>
      <c r="F305" s="168"/>
      <c r="G305" s="168"/>
      <c r="H305" s="168"/>
      <c r="I305" s="168"/>
      <c r="J305" s="168"/>
      <c r="K305" s="168"/>
      <c r="L305" s="168"/>
      <c r="M305" s="168"/>
      <c r="N305" s="168"/>
      <c r="O305" s="168"/>
    </row>
    <row r="306" spans="3:15" ht="18.600000000000001" customHeight="1">
      <c r="C306" s="168"/>
      <c r="D306" s="168"/>
      <c r="E306" s="168"/>
      <c r="F306" s="168"/>
      <c r="G306" s="168"/>
      <c r="H306" s="168"/>
      <c r="I306" s="168"/>
      <c r="J306" s="168"/>
      <c r="K306" s="168"/>
      <c r="L306" s="168"/>
      <c r="M306" s="168"/>
      <c r="N306" s="168"/>
      <c r="O306" s="168"/>
    </row>
    <row r="307" spans="3:15" ht="18.600000000000001" customHeight="1">
      <c r="C307" s="168"/>
      <c r="D307" s="168"/>
      <c r="E307" s="168"/>
      <c r="F307" s="168"/>
      <c r="G307" s="168"/>
      <c r="H307" s="168"/>
      <c r="I307" s="168"/>
      <c r="J307" s="168"/>
      <c r="K307" s="168"/>
      <c r="L307" s="168"/>
      <c r="M307" s="168"/>
      <c r="N307" s="168"/>
      <c r="O307" s="168"/>
    </row>
    <row r="308" spans="3:15" ht="18.600000000000001" customHeight="1">
      <c r="C308" s="168"/>
      <c r="D308" s="168"/>
      <c r="E308" s="168"/>
      <c r="F308" s="168"/>
      <c r="G308" s="168"/>
      <c r="H308" s="168"/>
      <c r="I308" s="168"/>
      <c r="J308" s="168"/>
      <c r="K308" s="168"/>
      <c r="L308" s="168"/>
      <c r="M308" s="168"/>
      <c r="N308" s="168"/>
      <c r="O308" s="168"/>
    </row>
    <row r="309" spans="3:15" ht="18.600000000000001" customHeight="1">
      <c r="C309" s="168"/>
      <c r="D309" s="168"/>
      <c r="E309" s="168"/>
      <c r="F309" s="168"/>
      <c r="G309" s="168"/>
      <c r="H309" s="168"/>
      <c r="I309" s="168"/>
      <c r="J309" s="168"/>
      <c r="K309" s="168"/>
      <c r="L309" s="168"/>
      <c r="M309" s="168"/>
      <c r="N309" s="168"/>
      <c r="O309" s="168"/>
    </row>
    <row r="310" spans="3:15" ht="18.600000000000001" customHeight="1">
      <c r="C310" s="168"/>
      <c r="D310" s="168"/>
      <c r="E310" s="168"/>
      <c r="F310" s="168"/>
      <c r="G310" s="168"/>
      <c r="H310" s="168"/>
      <c r="I310" s="168"/>
      <c r="J310" s="168"/>
      <c r="K310" s="168"/>
      <c r="L310" s="168"/>
      <c r="M310" s="168"/>
      <c r="N310" s="168"/>
      <c r="O310" s="168"/>
    </row>
    <row r="311" spans="3:15" ht="18.600000000000001" customHeight="1">
      <c r="C311" s="168"/>
      <c r="D311" s="168"/>
      <c r="E311" s="168"/>
      <c r="F311" s="168"/>
      <c r="G311" s="168"/>
      <c r="H311" s="168"/>
      <c r="I311" s="168"/>
      <c r="J311" s="168"/>
      <c r="K311" s="168"/>
      <c r="L311" s="168"/>
      <c r="M311" s="168"/>
      <c r="N311" s="168"/>
      <c r="O311" s="168"/>
    </row>
    <row r="312" spans="3:15" ht="18.600000000000001" customHeight="1">
      <c r="C312" s="168"/>
      <c r="D312" s="168"/>
      <c r="E312" s="168"/>
      <c r="F312" s="168"/>
      <c r="G312" s="168"/>
      <c r="H312" s="168"/>
      <c r="I312" s="168"/>
      <c r="J312" s="168"/>
      <c r="K312" s="168"/>
      <c r="L312" s="168"/>
      <c r="M312" s="168"/>
      <c r="N312" s="168"/>
      <c r="O312" s="168"/>
    </row>
    <row r="313" spans="3:15" ht="18.600000000000001" customHeight="1">
      <c r="C313" s="168"/>
      <c r="D313" s="168"/>
      <c r="E313" s="168"/>
      <c r="F313" s="168"/>
      <c r="G313" s="168"/>
      <c r="H313" s="168"/>
      <c r="I313" s="168"/>
      <c r="J313" s="168"/>
      <c r="K313" s="168"/>
      <c r="L313" s="168"/>
      <c r="M313" s="168"/>
      <c r="N313" s="168"/>
      <c r="O313" s="168"/>
    </row>
    <row r="314" spans="3:15" ht="18.600000000000001" customHeight="1">
      <c r="C314" s="168"/>
      <c r="D314" s="168"/>
      <c r="E314" s="168"/>
      <c r="F314" s="168"/>
      <c r="G314" s="168"/>
      <c r="H314" s="168"/>
      <c r="I314" s="168"/>
      <c r="J314" s="168"/>
      <c r="K314" s="168"/>
      <c r="L314" s="168"/>
      <c r="M314" s="168"/>
      <c r="N314" s="168"/>
      <c r="O314" s="168"/>
    </row>
    <row r="315" spans="3:15" ht="18.600000000000001" customHeight="1">
      <c r="C315" s="168"/>
      <c r="D315" s="168"/>
      <c r="E315" s="168"/>
      <c r="F315" s="168"/>
      <c r="G315" s="168"/>
      <c r="H315" s="168"/>
      <c r="I315" s="168"/>
      <c r="J315" s="168"/>
      <c r="K315" s="168"/>
      <c r="L315" s="168"/>
      <c r="M315" s="168"/>
      <c r="N315" s="168"/>
      <c r="O315" s="168"/>
    </row>
    <row r="316" spans="3:15" ht="18.600000000000001" customHeight="1">
      <c r="C316" s="168"/>
      <c r="D316" s="168"/>
      <c r="E316" s="168"/>
      <c r="F316" s="168"/>
      <c r="G316" s="168"/>
      <c r="H316" s="168"/>
      <c r="I316" s="168"/>
      <c r="J316" s="168"/>
      <c r="K316" s="168"/>
      <c r="L316" s="168"/>
      <c r="M316" s="168"/>
      <c r="N316" s="168"/>
      <c r="O316" s="168"/>
    </row>
    <row r="317" spans="3:15" ht="18.600000000000001" customHeight="1">
      <c r="C317" s="168"/>
      <c r="D317" s="168"/>
      <c r="E317" s="168"/>
      <c r="F317" s="168"/>
      <c r="G317" s="168"/>
      <c r="H317" s="168"/>
      <c r="I317" s="168"/>
      <c r="J317" s="168"/>
      <c r="K317" s="168"/>
      <c r="L317" s="168"/>
      <c r="M317" s="168"/>
      <c r="N317" s="168"/>
      <c r="O317" s="168"/>
    </row>
    <row r="318" spans="3:15" ht="18.600000000000001" customHeight="1">
      <c r="C318" s="168"/>
      <c r="D318" s="168"/>
      <c r="E318" s="168"/>
      <c r="F318" s="168"/>
      <c r="G318" s="168"/>
      <c r="H318" s="168"/>
      <c r="I318" s="168"/>
      <c r="J318" s="168"/>
      <c r="K318" s="168"/>
      <c r="L318" s="168"/>
      <c r="M318" s="168"/>
      <c r="N318" s="168"/>
      <c r="O318" s="168"/>
    </row>
    <row r="319" spans="3:15" ht="18.600000000000001" customHeight="1">
      <c r="C319" s="168"/>
      <c r="D319" s="168"/>
      <c r="E319" s="168"/>
      <c r="F319" s="168"/>
      <c r="G319" s="168"/>
      <c r="H319" s="168"/>
      <c r="I319" s="168"/>
      <c r="J319" s="168"/>
      <c r="K319" s="168"/>
      <c r="L319" s="168"/>
      <c r="M319" s="168"/>
      <c r="N319" s="168"/>
      <c r="O319" s="168"/>
    </row>
    <row r="320" spans="3:15" ht="18.600000000000001" customHeight="1">
      <c r="C320" s="168"/>
      <c r="D320" s="168"/>
      <c r="E320" s="168"/>
      <c r="F320" s="168"/>
      <c r="G320" s="168"/>
      <c r="H320" s="168"/>
      <c r="I320" s="168"/>
      <c r="J320" s="168"/>
      <c r="K320" s="168"/>
      <c r="L320" s="168"/>
      <c r="M320" s="168"/>
      <c r="N320" s="168"/>
      <c r="O320" s="168"/>
    </row>
    <row r="321" spans="3:15" ht="18.600000000000001" customHeight="1">
      <c r="C321" s="168"/>
      <c r="D321" s="168"/>
      <c r="E321" s="168"/>
      <c r="F321" s="168"/>
      <c r="G321" s="168"/>
      <c r="H321" s="168"/>
      <c r="I321" s="168"/>
      <c r="J321" s="168"/>
      <c r="K321" s="168"/>
      <c r="L321" s="168"/>
      <c r="M321" s="168"/>
      <c r="N321" s="168"/>
      <c r="O321" s="168"/>
    </row>
    <row r="322" spans="3:15" ht="18.600000000000001" customHeight="1">
      <c r="C322" s="168"/>
      <c r="D322" s="168"/>
      <c r="E322" s="168"/>
      <c r="F322" s="168"/>
      <c r="G322" s="168"/>
      <c r="H322" s="168"/>
      <c r="I322" s="168"/>
      <c r="J322" s="168"/>
      <c r="K322" s="168"/>
      <c r="L322" s="168"/>
      <c r="M322" s="168"/>
      <c r="N322" s="168"/>
      <c r="O322" s="168"/>
    </row>
    <row r="323" spans="3:15" ht="18.600000000000001" customHeight="1">
      <c r="C323" s="168"/>
      <c r="D323" s="168"/>
      <c r="E323" s="168"/>
      <c r="F323" s="168"/>
      <c r="G323" s="168"/>
      <c r="H323" s="168"/>
      <c r="I323" s="168"/>
      <c r="J323" s="168"/>
      <c r="K323" s="168"/>
      <c r="L323" s="168"/>
      <c r="M323" s="168"/>
      <c r="N323" s="168"/>
      <c r="O323" s="168"/>
    </row>
    <row r="324" spans="3:15" ht="18.600000000000001" customHeight="1">
      <c r="C324" s="168"/>
      <c r="D324" s="168"/>
      <c r="E324" s="168"/>
      <c r="F324" s="168"/>
      <c r="G324" s="168"/>
      <c r="H324" s="168"/>
      <c r="I324" s="168"/>
      <c r="J324" s="168"/>
      <c r="K324" s="168"/>
      <c r="L324" s="168"/>
      <c r="M324" s="168"/>
      <c r="N324" s="168"/>
      <c r="O324" s="168"/>
    </row>
    <row r="325" spans="3:15" ht="18.600000000000001" customHeight="1">
      <c r="C325" s="168"/>
      <c r="D325" s="168"/>
      <c r="E325" s="168"/>
      <c r="F325" s="168"/>
      <c r="G325" s="168"/>
      <c r="H325" s="168"/>
      <c r="I325" s="168"/>
      <c r="J325" s="168"/>
      <c r="K325" s="168"/>
      <c r="L325" s="168"/>
      <c r="M325" s="168"/>
      <c r="N325" s="168"/>
      <c r="O325" s="168"/>
    </row>
    <row r="326" spans="3:15" ht="18.600000000000001" customHeight="1">
      <c r="C326" s="168"/>
      <c r="D326" s="168"/>
      <c r="E326" s="168"/>
      <c r="F326" s="168"/>
      <c r="G326" s="168"/>
      <c r="H326" s="168"/>
      <c r="I326" s="168"/>
      <c r="J326" s="168"/>
      <c r="K326" s="168"/>
      <c r="L326" s="168"/>
      <c r="M326" s="168"/>
      <c r="N326" s="168"/>
      <c r="O326" s="168"/>
    </row>
    <row r="327" spans="3:15" ht="18.600000000000001" customHeight="1">
      <c r="C327" s="168"/>
      <c r="D327" s="168"/>
      <c r="E327" s="168"/>
      <c r="F327" s="168"/>
      <c r="G327" s="168"/>
      <c r="H327" s="168"/>
      <c r="I327" s="168"/>
      <c r="J327" s="168"/>
      <c r="K327" s="168"/>
      <c r="L327" s="168"/>
      <c r="M327" s="168"/>
      <c r="N327" s="168"/>
      <c r="O327" s="168"/>
    </row>
    <row r="328" spans="3:15" ht="18.600000000000001" customHeight="1">
      <c r="C328" s="168"/>
      <c r="D328" s="168"/>
      <c r="E328" s="168"/>
      <c r="F328" s="168"/>
      <c r="G328" s="168"/>
      <c r="H328" s="168"/>
      <c r="I328" s="168"/>
      <c r="J328" s="168"/>
      <c r="K328" s="168"/>
      <c r="L328" s="168"/>
      <c r="M328" s="168"/>
      <c r="N328" s="168"/>
      <c r="O328" s="168"/>
    </row>
    <row r="329" spans="3:15" ht="18.600000000000001" customHeight="1">
      <c r="C329" s="168"/>
      <c r="D329" s="168"/>
      <c r="E329" s="168"/>
      <c r="F329" s="168"/>
      <c r="G329" s="168"/>
      <c r="H329" s="168"/>
      <c r="I329" s="168"/>
      <c r="J329" s="168"/>
      <c r="K329" s="168"/>
      <c r="L329" s="168"/>
      <c r="M329" s="168"/>
      <c r="N329" s="168"/>
      <c r="O329" s="168"/>
    </row>
    <row r="330" spans="3:15" ht="18.600000000000001" customHeight="1">
      <c r="C330" s="168"/>
      <c r="D330" s="168"/>
      <c r="E330" s="168"/>
      <c r="F330" s="168"/>
      <c r="G330" s="168"/>
      <c r="H330" s="168"/>
      <c r="I330" s="168"/>
      <c r="J330" s="168"/>
      <c r="K330" s="168"/>
      <c r="L330" s="168"/>
      <c r="M330" s="168"/>
      <c r="N330" s="168"/>
      <c r="O330" s="168"/>
    </row>
    <row r="331" spans="3:15" ht="18.600000000000001" customHeight="1">
      <c r="C331" s="168"/>
      <c r="D331" s="168"/>
      <c r="E331" s="168"/>
      <c r="F331" s="168"/>
      <c r="G331" s="168"/>
      <c r="H331" s="168"/>
      <c r="I331" s="168"/>
      <c r="J331" s="168"/>
      <c r="K331" s="168"/>
      <c r="L331" s="168"/>
      <c r="M331" s="168"/>
      <c r="N331" s="168"/>
      <c r="O331" s="168"/>
    </row>
    <row r="332" spans="3:15" ht="18.600000000000001" customHeight="1">
      <c r="C332" s="168"/>
      <c r="D332" s="168"/>
      <c r="E332" s="168"/>
      <c r="F332" s="168"/>
      <c r="G332" s="168"/>
      <c r="H332" s="168"/>
      <c r="I332" s="168"/>
      <c r="J332" s="168"/>
      <c r="K332" s="168"/>
      <c r="L332" s="168"/>
      <c r="M332" s="168"/>
      <c r="N332" s="168"/>
      <c r="O332" s="168"/>
    </row>
    <row r="333" spans="3:15" ht="18.600000000000001" customHeight="1">
      <c r="C333" s="168"/>
      <c r="D333" s="168"/>
      <c r="E333" s="168"/>
      <c r="F333" s="168"/>
      <c r="G333" s="168"/>
      <c r="H333" s="168"/>
      <c r="I333" s="168"/>
      <c r="J333" s="168"/>
      <c r="K333" s="168"/>
      <c r="L333" s="168"/>
      <c r="M333" s="168"/>
      <c r="N333" s="168"/>
      <c r="O333" s="168"/>
    </row>
    <row r="334" spans="3:15" ht="18.600000000000001" customHeight="1">
      <c r="C334" s="168"/>
      <c r="D334" s="168"/>
      <c r="E334" s="168"/>
      <c r="F334" s="168"/>
      <c r="G334" s="168"/>
      <c r="H334" s="168"/>
      <c r="I334" s="168"/>
      <c r="J334" s="168"/>
      <c r="K334" s="168"/>
      <c r="L334" s="168"/>
      <c r="M334" s="168"/>
      <c r="N334" s="168"/>
      <c r="O334" s="168"/>
    </row>
    <row r="335" spans="3:15" ht="18.600000000000001" customHeight="1">
      <c r="C335" s="168"/>
      <c r="D335" s="168"/>
      <c r="E335" s="168"/>
      <c r="F335" s="168"/>
      <c r="G335" s="168"/>
      <c r="H335" s="168"/>
      <c r="I335" s="168"/>
      <c r="J335" s="168"/>
      <c r="K335" s="168"/>
      <c r="L335" s="168"/>
      <c r="M335" s="168"/>
      <c r="N335" s="168"/>
      <c r="O335" s="168"/>
    </row>
    <row r="336" spans="3:15" ht="18.600000000000001" customHeight="1">
      <c r="C336" s="168"/>
      <c r="D336" s="168"/>
      <c r="E336" s="168"/>
      <c r="F336" s="168"/>
      <c r="G336" s="168"/>
      <c r="H336" s="168"/>
      <c r="I336" s="168"/>
      <c r="J336" s="168"/>
      <c r="K336" s="168"/>
      <c r="L336" s="168"/>
      <c r="M336" s="168"/>
      <c r="N336" s="168"/>
      <c r="O336" s="168"/>
    </row>
    <row r="337" spans="3:15" ht="18.600000000000001" customHeight="1">
      <c r="C337" s="168"/>
      <c r="D337" s="168"/>
      <c r="E337" s="168"/>
      <c r="F337" s="168"/>
      <c r="G337" s="168"/>
      <c r="H337" s="168"/>
      <c r="I337" s="168"/>
      <c r="J337" s="168"/>
      <c r="K337" s="168"/>
      <c r="L337" s="168"/>
      <c r="M337" s="168"/>
      <c r="N337" s="168"/>
      <c r="O337" s="168"/>
    </row>
    <row r="338" spans="3:15" ht="18.600000000000001" customHeight="1">
      <c r="C338" s="168"/>
      <c r="D338" s="168"/>
      <c r="E338" s="168"/>
      <c r="F338" s="168"/>
      <c r="G338" s="168"/>
      <c r="H338" s="168"/>
      <c r="I338" s="168"/>
      <c r="J338" s="168"/>
      <c r="K338" s="168"/>
      <c r="L338" s="168"/>
      <c r="M338" s="168"/>
      <c r="N338" s="168"/>
      <c r="O338" s="168"/>
    </row>
    <row r="339" spans="3:15" ht="18.600000000000001" customHeight="1">
      <c r="C339" s="168"/>
      <c r="D339" s="168"/>
      <c r="E339" s="168"/>
      <c r="F339" s="168"/>
      <c r="G339" s="168"/>
      <c r="H339" s="168"/>
      <c r="I339" s="168"/>
      <c r="J339" s="168"/>
      <c r="K339" s="168"/>
      <c r="L339" s="168"/>
      <c r="M339" s="168"/>
      <c r="N339" s="168"/>
      <c r="O339" s="168"/>
    </row>
    <row r="340" spans="3:15" ht="18.600000000000001" customHeight="1">
      <c r="C340" s="168"/>
      <c r="D340" s="168"/>
      <c r="E340" s="168"/>
      <c r="F340" s="168"/>
      <c r="G340" s="168"/>
      <c r="H340" s="168"/>
      <c r="I340" s="168"/>
      <c r="J340" s="168"/>
      <c r="K340" s="168"/>
      <c r="L340" s="168"/>
      <c r="M340" s="168"/>
      <c r="N340" s="168"/>
      <c r="O340" s="168"/>
    </row>
    <row r="341" spans="3:15" ht="18.600000000000001" customHeight="1">
      <c r="C341" s="168"/>
      <c r="D341" s="168"/>
      <c r="E341" s="168"/>
      <c r="F341" s="168"/>
      <c r="G341" s="168"/>
      <c r="H341" s="168"/>
      <c r="I341" s="168"/>
      <c r="J341" s="168"/>
      <c r="K341" s="168"/>
      <c r="L341" s="168"/>
      <c r="M341" s="168"/>
      <c r="N341" s="168"/>
      <c r="O341" s="168"/>
    </row>
    <row r="342" spans="3:15" ht="18.600000000000001" customHeight="1">
      <c r="C342" s="168"/>
      <c r="D342" s="168"/>
      <c r="E342" s="168"/>
      <c r="F342" s="168"/>
      <c r="G342" s="168"/>
      <c r="H342" s="168"/>
      <c r="I342" s="168"/>
      <c r="J342" s="168"/>
      <c r="K342" s="168"/>
      <c r="L342" s="168"/>
      <c r="M342" s="168"/>
      <c r="N342" s="168"/>
      <c r="O342" s="168"/>
    </row>
    <row r="343" spans="3:15" ht="18.600000000000001" customHeight="1">
      <c r="C343" s="168"/>
      <c r="D343" s="168"/>
      <c r="E343" s="168"/>
      <c r="F343" s="168"/>
      <c r="G343" s="168"/>
      <c r="H343" s="168"/>
      <c r="I343" s="168"/>
      <c r="J343" s="168"/>
      <c r="K343" s="168"/>
      <c r="L343" s="168"/>
      <c r="M343" s="168"/>
      <c r="N343" s="168"/>
      <c r="O343" s="168"/>
    </row>
    <row r="344" spans="3:15" ht="18.600000000000001" customHeight="1">
      <c r="C344" s="168"/>
      <c r="D344" s="168"/>
      <c r="E344" s="168"/>
      <c r="F344" s="168"/>
      <c r="G344" s="168"/>
      <c r="H344" s="168"/>
      <c r="I344" s="168"/>
      <c r="J344" s="168"/>
      <c r="K344" s="168"/>
      <c r="L344" s="168"/>
      <c r="M344" s="168"/>
      <c r="N344" s="168"/>
      <c r="O344" s="168"/>
    </row>
    <row r="345" spans="3:15" ht="18.600000000000001" customHeight="1">
      <c r="C345" s="168"/>
      <c r="D345" s="168"/>
      <c r="E345" s="168"/>
      <c r="F345" s="168"/>
      <c r="G345" s="168"/>
      <c r="H345" s="168"/>
      <c r="I345" s="168"/>
      <c r="J345" s="168"/>
      <c r="K345" s="168"/>
      <c r="L345" s="168"/>
      <c r="M345" s="168"/>
      <c r="N345" s="168"/>
      <c r="O345" s="168"/>
    </row>
    <row r="346" spans="3:15" ht="18.600000000000001" customHeight="1">
      <c r="C346" s="168"/>
      <c r="D346" s="168"/>
      <c r="E346" s="168"/>
      <c r="F346" s="168"/>
      <c r="G346" s="168"/>
      <c r="H346" s="168"/>
      <c r="I346" s="168"/>
      <c r="J346" s="168"/>
      <c r="K346" s="168"/>
      <c r="L346" s="168"/>
      <c r="M346" s="168"/>
      <c r="N346" s="168"/>
      <c r="O346" s="168"/>
    </row>
    <row r="347" spans="3:15" ht="18.600000000000001" customHeight="1">
      <c r="C347" s="168"/>
      <c r="D347" s="168"/>
      <c r="E347" s="168"/>
      <c r="F347" s="168"/>
      <c r="G347" s="168"/>
      <c r="H347" s="168"/>
      <c r="I347" s="168"/>
      <c r="J347" s="168"/>
      <c r="K347" s="168"/>
      <c r="L347" s="168"/>
      <c r="M347" s="168"/>
      <c r="N347" s="168"/>
      <c r="O347" s="168"/>
    </row>
    <row r="348" spans="3:15" ht="18.600000000000001" customHeight="1">
      <c r="C348" s="168"/>
      <c r="D348" s="168"/>
      <c r="E348" s="168"/>
      <c r="F348" s="168"/>
      <c r="G348" s="168"/>
      <c r="H348" s="168"/>
      <c r="I348" s="168"/>
      <c r="J348" s="168"/>
      <c r="K348" s="168"/>
      <c r="L348" s="168"/>
      <c r="M348" s="168"/>
      <c r="N348" s="168"/>
      <c r="O348" s="168"/>
    </row>
    <row r="349" spans="3:15" ht="18.600000000000001" customHeight="1">
      <c r="C349" s="168"/>
      <c r="D349" s="168"/>
      <c r="E349" s="168"/>
      <c r="F349" s="168"/>
      <c r="G349" s="168"/>
      <c r="H349" s="168"/>
      <c r="I349" s="168"/>
      <c r="J349" s="168"/>
      <c r="K349" s="168"/>
      <c r="L349" s="168"/>
      <c r="M349" s="168"/>
      <c r="N349" s="168"/>
      <c r="O349" s="168"/>
    </row>
    <row r="350" spans="3:15" ht="18.600000000000001" customHeight="1">
      <c r="C350" s="168"/>
      <c r="D350" s="168"/>
      <c r="E350" s="168"/>
      <c r="F350" s="168"/>
      <c r="G350" s="168"/>
      <c r="H350" s="168"/>
      <c r="I350" s="168"/>
      <c r="J350" s="168"/>
      <c r="K350" s="168"/>
      <c r="L350" s="168"/>
      <c r="M350" s="168"/>
      <c r="N350" s="168"/>
      <c r="O350" s="168"/>
    </row>
    <row r="351" spans="3:15" ht="18.600000000000001" customHeight="1">
      <c r="C351" s="168"/>
      <c r="D351" s="168"/>
      <c r="E351" s="168"/>
      <c r="F351" s="168"/>
      <c r="G351" s="168"/>
      <c r="H351" s="168"/>
      <c r="I351" s="168"/>
      <c r="J351" s="168"/>
      <c r="K351" s="168"/>
      <c r="L351" s="168"/>
      <c r="M351" s="168"/>
      <c r="N351" s="168"/>
      <c r="O351" s="168"/>
    </row>
    <row r="352" spans="3:15" ht="18.600000000000001" customHeight="1">
      <c r="C352" s="168"/>
      <c r="D352" s="168"/>
      <c r="E352" s="168"/>
      <c r="F352" s="168"/>
      <c r="G352" s="168"/>
      <c r="H352" s="168"/>
      <c r="I352" s="168"/>
      <c r="J352" s="168"/>
      <c r="K352" s="168"/>
      <c r="L352" s="168"/>
      <c r="M352" s="168"/>
      <c r="N352" s="168"/>
      <c r="O352" s="168"/>
    </row>
    <row r="353" spans="3:15" ht="18.600000000000001" customHeight="1">
      <c r="C353" s="168"/>
      <c r="D353" s="168"/>
      <c r="E353" s="168"/>
      <c r="F353" s="168"/>
      <c r="G353" s="168"/>
      <c r="H353" s="168"/>
      <c r="I353" s="168"/>
      <c r="J353" s="168"/>
      <c r="K353" s="168"/>
      <c r="L353" s="168"/>
      <c r="M353" s="168"/>
      <c r="N353" s="168"/>
      <c r="O353" s="168"/>
    </row>
    <row r="354" spans="3:15" ht="18.600000000000001" customHeight="1">
      <c r="C354" s="168"/>
      <c r="D354" s="168"/>
      <c r="E354" s="168"/>
      <c r="F354" s="168"/>
      <c r="G354" s="168"/>
      <c r="H354" s="168"/>
      <c r="I354" s="168"/>
      <c r="J354" s="168"/>
      <c r="K354" s="168"/>
      <c r="L354" s="168"/>
      <c r="M354" s="168"/>
      <c r="N354" s="168"/>
      <c r="O354" s="168"/>
    </row>
    <row r="355" spans="3:15" ht="18.600000000000001" customHeight="1">
      <c r="C355" s="168"/>
      <c r="D355" s="168"/>
      <c r="E355" s="168"/>
      <c r="F355" s="168"/>
      <c r="G355" s="168"/>
      <c r="H355" s="168"/>
      <c r="I355" s="168"/>
      <c r="J355" s="168"/>
      <c r="K355" s="168"/>
      <c r="L355" s="168"/>
      <c r="M355" s="168"/>
      <c r="N355" s="168"/>
      <c r="O355" s="168"/>
    </row>
    <row r="356" spans="3:15" ht="18.600000000000001" customHeight="1">
      <c r="C356" s="168"/>
      <c r="D356" s="168"/>
      <c r="E356" s="168"/>
      <c r="F356" s="168"/>
      <c r="G356" s="168"/>
      <c r="H356" s="168"/>
      <c r="I356" s="168"/>
      <c r="J356" s="168"/>
      <c r="K356" s="168"/>
      <c r="L356" s="168"/>
      <c r="M356" s="168"/>
      <c r="N356" s="168"/>
      <c r="O356" s="168"/>
    </row>
    <row r="357" spans="3:15" ht="18.600000000000001" customHeight="1">
      <c r="C357" s="168"/>
      <c r="D357" s="168"/>
      <c r="E357" s="168"/>
      <c r="F357" s="168"/>
      <c r="G357" s="168"/>
      <c r="H357" s="168"/>
      <c r="I357" s="168"/>
      <c r="J357" s="168"/>
      <c r="K357" s="168"/>
      <c r="L357" s="168"/>
      <c r="M357" s="168"/>
      <c r="N357" s="168"/>
      <c r="O357" s="168"/>
    </row>
    <row r="358" spans="3:15" ht="18.600000000000001" customHeight="1">
      <c r="C358" s="168"/>
      <c r="D358" s="168"/>
      <c r="E358" s="168"/>
      <c r="F358" s="168"/>
      <c r="G358" s="168"/>
      <c r="H358" s="168"/>
      <c r="I358" s="168"/>
      <c r="J358" s="168"/>
      <c r="K358" s="168"/>
      <c r="L358" s="168"/>
      <c r="M358" s="168"/>
      <c r="N358" s="168"/>
      <c r="O358" s="168"/>
    </row>
    <row r="359" spans="3:15" ht="18.600000000000001" customHeight="1">
      <c r="C359" s="168"/>
      <c r="D359" s="168"/>
      <c r="E359" s="168"/>
      <c r="F359" s="168"/>
      <c r="G359" s="168"/>
      <c r="H359" s="168"/>
      <c r="I359" s="168"/>
      <c r="J359" s="168"/>
      <c r="K359" s="168"/>
      <c r="L359" s="168"/>
      <c r="M359" s="168"/>
      <c r="N359" s="168"/>
      <c r="O359" s="168"/>
    </row>
    <row r="360" spans="3:15" ht="18.600000000000001" customHeight="1">
      <c r="C360" s="168"/>
      <c r="D360" s="168"/>
      <c r="E360" s="168"/>
      <c r="F360" s="168"/>
      <c r="G360" s="168"/>
      <c r="H360" s="168"/>
      <c r="I360" s="168"/>
      <c r="J360" s="168"/>
      <c r="K360" s="168"/>
      <c r="L360" s="168"/>
      <c r="M360" s="168"/>
      <c r="N360" s="168"/>
      <c r="O360" s="168"/>
    </row>
    <row r="361" spans="3:15" ht="18.600000000000001" customHeight="1">
      <c r="C361" s="168"/>
      <c r="D361" s="168"/>
      <c r="E361" s="168"/>
      <c r="F361" s="168"/>
      <c r="G361" s="168"/>
      <c r="H361" s="168"/>
      <c r="I361" s="168"/>
      <c r="J361" s="168"/>
      <c r="K361" s="168"/>
      <c r="L361" s="168"/>
      <c r="M361" s="168"/>
      <c r="N361" s="168"/>
      <c r="O361" s="168"/>
    </row>
    <row r="362" spans="3:15" ht="18.600000000000001" customHeight="1">
      <c r="C362" s="168"/>
      <c r="D362" s="168"/>
      <c r="E362" s="168"/>
      <c r="F362" s="168"/>
      <c r="G362" s="168"/>
      <c r="H362" s="168"/>
      <c r="I362" s="168"/>
      <c r="J362" s="168"/>
      <c r="K362" s="168"/>
      <c r="L362" s="168"/>
      <c r="M362" s="168"/>
      <c r="N362" s="168"/>
      <c r="O362" s="168"/>
    </row>
    <row r="363" spans="3:15" ht="18.600000000000001" customHeight="1">
      <c r="C363" s="168"/>
      <c r="D363" s="168"/>
      <c r="E363" s="168"/>
      <c r="F363" s="168"/>
      <c r="G363" s="168"/>
      <c r="H363" s="168"/>
      <c r="I363" s="168"/>
      <c r="J363" s="168"/>
      <c r="K363" s="168"/>
      <c r="L363" s="168"/>
      <c r="M363" s="168"/>
      <c r="N363" s="168"/>
      <c r="O363" s="168"/>
    </row>
    <row r="364" spans="3:15" ht="18.600000000000001" customHeight="1">
      <c r="C364" s="168"/>
      <c r="D364" s="168"/>
      <c r="E364" s="168"/>
      <c r="F364" s="168"/>
      <c r="G364" s="168"/>
      <c r="H364" s="168"/>
      <c r="I364" s="168"/>
      <c r="J364" s="168"/>
      <c r="K364" s="168"/>
      <c r="L364" s="168"/>
      <c r="M364" s="168"/>
      <c r="N364" s="168"/>
      <c r="O364" s="168"/>
    </row>
    <row r="365" spans="3:15" ht="18.600000000000001" customHeight="1">
      <c r="C365" s="168"/>
      <c r="D365" s="168"/>
      <c r="E365" s="168"/>
      <c r="F365" s="168"/>
      <c r="G365" s="168"/>
      <c r="H365" s="168"/>
      <c r="I365" s="168"/>
      <c r="J365" s="168"/>
      <c r="K365" s="168"/>
      <c r="L365" s="168"/>
      <c r="M365" s="168"/>
      <c r="N365" s="168"/>
      <c r="O365" s="168"/>
    </row>
    <row r="366" spans="3:15" ht="18.600000000000001" customHeight="1">
      <c r="C366" s="168"/>
      <c r="D366" s="168"/>
      <c r="E366" s="168"/>
      <c r="F366" s="168"/>
      <c r="G366" s="168"/>
      <c r="H366" s="168"/>
      <c r="I366" s="168"/>
      <c r="J366" s="168"/>
      <c r="K366" s="168"/>
      <c r="L366" s="168"/>
      <c r="M366" s="168"/>
      <c r="N366" s="168"/>
      <c r="O366" s="168"/>
    </row>
    <row r="367" spans="3:15" ht="18.600000000000001" customHeight="1">
      <c r="C367" s="168"/>
      <c r="D367" s="168"/>
      <c r="E367" s="168"/>
      <c r="F367" s="168"/>
      <c r="G367" s="168"/>
      <c r="H367" s="168"/>
      <c r="I367" s="168"/>
      <c r="J367" s="168"/>
      <c r="K367" s="168"/>
      <c r="L367" s="168"/>
      <c r="M367" s="168"/>
      <c r="N367" s="168"/>
      <c r="O367" s="168"/>
    </row>
    <row r="368" spans="3:15" ht="18.600000000000001" customHeight="1">
      <c r="C368" s="168"/>
      <c r="D368" s="168"/>
      <c r="E368" s="168"/>
      <c r="F368" s="168"/>
      <c r="G368" s="168"/>
      <c r="H368" s="168"/>
      <c r="I368" s="168"/>
      <c r="J368" s="168"/>
      <c r="K368" s="168"/>
      <c r="L368" s="168"/>
      <c r="M368" s="168"/>
      <c r="N368" s="168"/>
      <c r="O368" s="168"/>
    </row>
    <row r="369" spans="3:15" ht="18.600000000000001" customHeight="1">
      <c r="C369" s="168"/>
      <c r="D369" s="168"/>
      <c r="E369" s="168"/>
      <c r="F369" s="168"/>
      <c r="G369" s="168"/>
      <c r="H369" s="168"/>
      <c r="I369" s="168"/>
      <c r="J369" s="168"/>
      <c r="K369" s="168"/>
      <c r="L369" s="168"/>
      <c r="M369" s="168"/>
      <c r="N369" s="168"/>
      <c r="O369" s="168"/>
    </row>
    <row r="370" spans="3:15" ht="18.600000000000001" customHeight="1">
      <c r="C370" s="168"/>
      <c r="D370" s="168"/>
      <c r="E370" s="168"/>
      <c r="F370" s="168"/>
      <c r="G370" s="168"/>
      <c r="H370" s="168"/>
      <c r="I370" s="168"/>
      <c r="J370" s="168"/>
      <c r="K370" s="168"/>
      <c r="L370" s="168"/>
      <c r="M370" s="168"/>
      <c r="N370" s="168"/>
      <c r="O370" s="168"/>
    </row>
    <row r="371" spans="3:15" ht="18.600000000000001" customHeight="1">
      <c r="C371" s="168"/>
      <c r="D371" s="168"/>
      <c r="E371" s="168"/>
      <c r="F371" s="168"/>
      <c r="G371" s="168"/>
      <c r="H371" s="168"/>
      <c r="I371" s="168"/>
      <c r="J371" s="168"/>
      <c r="K371" s="168"/>
      <c r="L371" s="168"/>
      <c r="M371" s="168"/>
      <c r="N371" s="168"/>
      <c r="O371" s="168"/>
    </row>
    <row r="372" spans="3:15" ht="18.600000000000001" customHeight="1">
      <c r="C372" s="168"/>
      <c r="D372" s="168"/>
      <c r="E372" s="168"/>
      <c r="F372" s="168"/>
      <c r="G372" s="168"/>
      <c r="H372" s="168"/>
      <c r="I372" s="168"/>
      <c r="J372" s="168"/>
      <c r="K372" s="168"/>
      <c r="L372" s="168"/>
      <c r="M372" s="168"/>
      <c r="N372" s="168"/>
      <c r="O372" s="168"/>
    </row>
    <row r="373" spans="3:15" ht="18.600000000000001" customHeight="1">
      <c r="C373" s="168"/>
      <c r="D373" s="168"/>
      <c r="E373" s="168"/>
      <c r="F373" s="168"/>
      <c r="G373" s="168"/>
      <c r="H373" s="168"/>
      <c r="I373" s="168"/>
      <c r="J373" s="168"/>
      <c r="K373" s="168"/>
      <c r="L373" s="168"/>
      <c r="M373" s="168"/>
      <c r="N373" s="168"/>
      <c r="O373" s="168"/>
    </row>
    <row r="374" spans="3:15" ht="18.600000000000001" customHeight="1">
      <c r="C374" s="168"/>
      <c r="D374" s="168"/>
      <c r="E374" s="168"/>
      <c r="F374" s="168"/>
      <c r="G374" s="168"/>
      <c r="H374" s="168"/>
      <c r="I374" s="168"/>
      <c r="J374" s="168"/>
      <c r="K374" s="168"/>
      <c r="L374" s="168"/>
      <c r="M374" s="168"/>
      <c r="N374" s="168"/>
      <c r="O374" s="168"/>
    </row>
    <row r="375" spans="3:15" ht="18.600000000000001" customHeight="1">
      <c r="C375" s="168"/>
      <c r="D375" s="168"/>
      <c r="E375" s="168"/>
      <c r="F375" s="168"/>
      <c r="G375" s="168"/>
      <c r="H375" s="168"/>
      <c r="I375" s="168"/>
      <c r="J375" s="168"/>
      <c r="K375" s="168"/>
      <c r="L375" s="168"/>
      <c r="M375" s="168"/>
      <c r="N375" s="168"/>
      <c r="O375" s="168"/>
    </row>
    <row r="376" spans="3:15" ht="18.600000000000001" customHeight="1">
      <c r="C376" s="168"/>
      <c r="D376" s="168"/>
      <c r="E376" s="168"/>
      <c r="F376" s="168"/>
      <c r="G376" s="168"/>
      <c r="H376" s="168"/>
      <c r="I376" s="168"/>
      <c r="J376" s="168"/>
      <c r="K376" s="168"/>
      <c r="L376" s="168"/>
      <c r="M376" s="168"/>
      <c r="N376" s="168"/>
      <c r="O376" s="168"/>
    </row>
    <row r="377" spans="3:15" ht="18.600000000000001" customHeight="1">
      <c r="C377" s="168"/>
      <c r="D377" s="168"/>
      <c r="E377" s="168"/>
      <c r="F377" s="168"/>
      <c r="G377" s="168"/>
      <c r="H377" s="168"/>
      <c r="I377" s="168"/>
      <c r="J377" s="168"/>
      <c r="K377" s="168"/>
      <c r="L377" s="168"/>
      <c r="M377" s="168"/>
      <c r="N377" s="168"/>
      <c r="O377" s="168"/>
    </row>
    <row r="378" spans="3:15" ht="18.600000000000001" customHeight="1">
      <c r="C378" s="168"/>
      <c r="D378" s="168"/>
      <c r="E378" s="168"/>
      <c r="F378" s="168"/>
      <c r="G378" s="168"/>
      <c r="H378" s="168"/>
      <c r="I378" s="168"/>
      <c r="J378" s="168"/>
      <c r="K378" s="168"/>
      <c r="L378" s="168"/>
      <c r="M378" s="168"/>
      <c r="N378" s="168"/>
      <c r="O378" s="168"/>
    </row>
    <row r="379" spans="3:15" ht="18.600000000000001" customHeight="1">
      <c r="C379" s="168"/>
      <c r="D379" s="168"/>
      <c r="E379" s="168"/>
      <c r="F379" s="168"/>
      <c r="G379" s="168"/>
      <c r="H379" s="168"/>
      <c r="I379" s="168"/>
      <c r="J379" s="168"/>
      <c r="K379" s="168"/>
      <c r="L379" s="168"/>
      <c r="M379" s="168"/>
      <c r="N379" s="168"/>
      <c r="O379" s="168"/>
    </row>
    <row r="380" spans="3:15" ht="18.600000000000001" customHeight="1">
      <c r="C380" s="168"/>
      <c r="D380" s="168"/>
      <c r="E380" s="168"/>
      <c r="F380" s="168"/>
      <c r="G380" s="168"/>
      <c r="H380" s="168"/>
      <c r="I380" s="168"/>
      <c r="J380" s="168"/>
      <c r="K380" s="168"/>
      <c r="L380" s="168"/>
      <c r="M380" s="168"/>
      <c r="N380" s="168"/>
      <c r="O380" s="168"/>
    </row>
    <row r="381" spans="3:15" ht="18.600000000000001" customHeight="1">
      <c r="C381" s="168"/>
      <c r="D381" s="168"/>
      <c r="E381" s="168"/>
      <c r="F381" s="168"/>
      <c r="G381" s="168"/>
      <c r="H381" s="168"/>
      <c r="I381" s="168"/>
      <c r="J381" s="168"/>
      <c r="K381" s="168"/>
      <c r="L381" s="168"/>
      <c r="M381" s="168"/>
      <c r="N381" s="168"/>
      <c r="O381" s="168"/>
    </row>
    <row r="382" spans="3:15" ht="18.600000000000001" customHeight="1">
      <c r="C382" s="168"/>
      <c r="D382" s="168"/>
      <c r="E382" s="168"/>
      <c r="F382" s="168"/>
      <c r="G382" s="168"/>
      <c r="H382" s="168"/>
      <c r="I382" s="168"/>
      <c r="J382" s="168"/>
      <c r="K382" s="168"/>
      <c r="L382" s="168"/>
      <c r="M382" s="168"/>
      <c r="N382" s="168"/>
      <c r="O382" s="168"/>
    </row>
    <row r="383" spans="3:15" ht="18.600000000000001" customHeight="1">
      <c r="C383" s="168"/>
      <c r="D383" s="168"/>
      <c r="E383" s="168"/>
      <c r="F383" s="168"/>
      <c r="G383" s="168"/>
      <c r="H383" s="168"/>
      <c r="I383" s="168"/>
      <c r="J383" s="168"/>
      <c r="K383" s="168"/>
      <c r="L383" s="168"/>
      <c r="M383" s="168"/>
      <c r="N383" s="168"/>
      <c r="O383" s="168"/>
    </row>
    <row r="384" spans="3:15" ht="18.600000000000001" customHeight="1">
      <c r="C384" s="168"/>
      <c r="D384" s="168"/>
      <c r="E384" s="168"/>
      <c r="F384" s="168"/>
      <c r="G384" s="168"/>
      <c r="H384" s="168"/>
      <c r="I384" s="168"/>
      <c r="J384" s="168"/>
      <c r="K384" s="168"/>
      <c r="L384" s="168"/>
      <c r="M384" s="168"/>
      <c r="N384" s="168"/>
      <c r="O384" s="168"/>
    </row>
    <row r="385" spans="3:15" ht="18.600000000000001" customHeight="1">
      <c r="C385" s="168"/>
      <c r="D385" s="168"/>
      <c r="E385" s="168"/>
      <c r="F385" s="168"/>
      <c r="G385" s="168"/>
      <c r="H385" s="168"/>
      <c r="I385" s="168"/>
      <c r="J385" s="168"/>
      <c r="K385" s="168"/>
      <c r="L385" s="168"/>
      <c r="M385" s="168"/>
      <c r="N385" s="168"/>
      <c r="O385" s="168"/>
    </row>
    <row r="386" spans="3:15" ht="18.600000000000001" customHeight="1">
      <c r="C386" s="168"/>
      <c r="D386" s="168"/>
      <c r="E386" s="168"/>
      <c r="F386" s="168"/>
      <c r="G386" s="168"/>
      <c r="H386" s="168"/>
      <c r="I386" s="168"/>
      <c r="J386" s="168"/>
      <c r="K386" s="168"/>
      <c r="L386" s="168"/>
      <c r="M386" s="168"/>
      <c r="N386" s="168"/>
      <c r="O386" s="168"/>
    </row>
    <row r="387" spans="3:15" ht="18.600000000000001" customHeight="1">
      <c r="C387" s="168"/>
      <c r="D387" s="168"/>
      <c r="E387" s="168"/>
      <c r="F387" s="168"/>
      <c r="G387" s="168"/>
      <c r="H387" s="168"/>
      <c r="I387" s="168"/>
      <c r="J387" s="168"/>
      <c r="K387" s="168"/>
      <c r="L387" s="168"/>
      <c r="M387" s="168"/>
      <c r="N387" s="168"/>
      <c r="O387" s="168"/>
    </row>
    <row r="388" spans="3:15" ht="18.600000000000001" customHeight="1">
      <c r="C388" s="168"/>
      <c r="D388" s="168"/>
      <c r="E388" s="168"/>
      <c r="F388" s="168"/>
      <c r="G388" s="168"/>
      <c r="H388" s="168"/>
      <c r="I388" s="168"/>
      <c r="J388" s="168"/>
      <c r="K388" s="168"/>
      <c r="L388" s="168"/>
      <c r="M388" s="168"/>
      <c r="N388" s="168"/>
      <c r="O388" s="168"/>
    </row>
    <row r="389" spans="3:15" ht="18.600000000000001" customHeight="1">
      <c r="C389" s="168"/>
      <c r="D389" s="168"/>
      <c r="E389" s="168"/>
      <c r="F389" s="168"/>
      <c r="G389" s="168"/>
      <c r="H389" s="168"/>
      <c r="I389" s="168"/>
      <c r="J389" s="168"/>
      <c r="K389" s="168"/>
      <c r="L389" s="168"/>
      <c r="M389" s="168"/>
      <c r="N389" s="168"/>
      <c r="O389" s="168"/>
    </row>
    <row r="390" spans="3:15" ht="18.600000000000001" customHeight="1">
      <c r="C390" s="168"/>
      <c r="D390" s="168"/>
      <c r="E390" s="168"/>
      <c r="F390" s="168"/>
      <c r="G390" s="168"/>
      <c r="H390" s="168"/>
      <c r="I390" s="168"/>
      <c r="J390" s="168"/>
      <c r="K390" s="168"/>
      <c r="L390" s="168"/>
      <c r="M390" s="168"/>
      <c r="N390" s="168"/>
      <c r="O390" s="168"/>
    </row>
    <row r="391" spans="3:15" ht="18.600000000000001" customHeight="1">
      <c r="C391" s="168"/>
      <c r="D391" s="168"/>
      <c r="E391" s="168"/>
      <c r="F391" s="168"/>
      <c r="G391" s="168"/>
      <c r="H391" s="168"/>
      <c r="I391" s="168"/>
      <c r="J391" s="168"/>
      <c r="K391" s="168"/>
      <c r="L391" s="168"/>
      <c r="M391" s="168"/>
      <c r="N391" s="168"/>
      <c r="O391" s="168"/>
    </row>
    <row r="392" spans="3:15" ht="18.600000000000001" customHeight="1">
      <c r="C392" s="168"/>
      <c r="D392" s="168"/>
      <c r="E392" s="168"/>
      <c r="F392" s="168"/>
      <c r="G392" s="168"/>
      <c r="H392" s="168"/>
      <c r="I392" s="168"/>
      <c r="J392" s="168"/>
      <c r="K392" s="168"/>
      <c r="L392" s="168"/>
      <c r="M392" s="168"/>
      <c r="N392" s="168"/>
      <c r="O392" s="168"/>
    </row>
    <row r="393" spans="3:15" ht="18.600000000000001" customHeight="1">
      <c r="C393" s="168"/>
      <c r="D393" s="168"/>
      <c r="E393" s="168"/>
      <c r="F393" s="168"/>
      <c r="G393" s="168"/>
      <c r="H393" s="168"/>
      <c r="I393" s="168"/>
      <c r="J393" s="168"/>
      <c r="K393" s="168"/>
      <c r="L393" s="168"/>
      <c r="M393" s="168"/>
      <c r="N393" s="168"/>
      <c r="O393" s="168"/>
    </row>
    <row r="394" spans="3:15" ht="18.600000000000001" customHeight="1">
      <c r="C394" s="168"/>
      <c r="D394" s="168"/>
      <c r="E394" s="168"/>
      <c r="F394" s="168"/>
      <c r="G394" s="168"/>
      <c r="H394" s="168"/>
      <c r="I394" s="168"/>
      <c r="J394" s="168"/>
      <c r="K394" s="168"/>
      <c r="L394" s="168"/>
      <c r="M394" s="168"/>
      <c r="N394" s="168"/>
      <c r="O394" s="168"/>
    </row>
    <row r="395" spans="3:15" ht="18.600000000000001" customHeight="1">
      <c r="C395" s="168"/>
      <c r="D395" s="168"/>
      <c r="E395" s="168"/>
      <c r="F395" s="168"/>
      <c r="G395" s="168"/>
      <c r="H395" s="168"/>
      <c r="I395" s="168"/>
      <c r="J395" s="168"/>
      <c r="K395" s="168"/>
      <c r="L395" s="168"/>
      <c r="M395" s="168"/>
      <c r="N395" s="168"/>
      <c r="O395" s="168"/>
    </row>
    <row r="396" spans="3:15" ht="18.600000000000001" customHeight="1">
      <c r="C396" s="168"/>
      <c r="D396" s="168"/>
      <c r="E396" s="168"/>
      <c r="F396" s="168"/>
      <c r="G396" s="168"/>
      <c r="H396" s="168"/>
      <c r="I396" s="168"/>
      <c r="J396" s="168"/>
      <c r="K396" s="168"/>
      <c r="L396" s="168"/>
      <c r="M396" s="168"/>
      <c r="N396" s="168"/>
      <c r="O396" s="168"/>
    </row>
    <row r="397" spans="3:15" ht="18.600000000000001" customHeight="1">
      <c r="C397" s="168"/>
      <c r="D397" s="168"/>
      <c r="E397" s="168"/>
      <c r="F397" s="168"/>
      <c r="G397" s="168"/>
      <c r="H397" s="168"/>
      <c r="I397" s="168"/>
      <c r="J397" s="168"/>
      <c r="K397" s="168"/>
      <c r="L397" s="168"/>
      <c r="M397" s="168"/>
      <c r="N397" s="168"/>
      <c r="O397" s="168"/>
    </row>
    <row r="398" spans="3:15" ht="18.600000000000001" customHeight="1">
      <c r="C398" s="168"/>
      <c r="D398" s="168"/>
      <c r="E398" s="168"/>
      <c r="F398" s="168"/>
      <c r="G398" s="168"/>
      <c r="H398" s="168"/>
      <c r="I398" s="168"/>
      <c r="J398" s="168"/>
      <c r="K398" s="168"/>
      <c r="L398" s="168"/>
      <c r="M398" s="168"/>
      <c r="N398" s="168"/>
      <c r="O398" s="168"/>
    </row>
    <row r="399" spans="3:15" ht="18.600000000000001" customHeight="1">
      <c r="C399" s="168"/>
      <c r="D399" s="168"/>
      <c r="E399" s="168"/>
      <c r="F399" s="168"/>
      <c r="G399" s="168"/>
      <c r="H399" s="168"/>
      <c r="I399" s="168"/>
      <c r="J399" s="168"/>
      <c r="K399" s="168"/>
      <c r="L399" s="168"/>
      <c r="M399" s="168"/>
      <c r="N399" s="168"/>
      <c r="O399" s="168"/>
    </row>
    <row r="400" spans="3:15" ht="18.600000000000001" customHeight="1">
      <c r="C400" s="168"/>
      <c r="D400" s="168"/>
      <c r="E400" s="168"/>
      <c r="F400" s="168"/>
      <c r="G400" s="168"/>
      <c r="H400" s="168"/>
      <c r="I400" s="168"/>
      <c r="J400" s="168"/>
      <c r="K400" s="168"/>
      <c r="L400" s="168"/>
      <c r="M400" s="168"/>
      <c r="N400" s="168"/>
      <c r="O400" s="168"/>
    </row>
    <row r="401" spans="3:15" ht="18.600000000000001" customHeight="1">
      <c r="C401" s="168"/>
      <c r="D401" s="168"/>
      <c r="E401" s="168"/>
      <c r="F401" s="168"/>
      <c r="G401" s="168"/>
      <c r="H401" s="168"/>
      <c r="I401" s="168"/>
      <c r="J401" s="168"/>
      <c r="K401" s="168"/>
      <c r="L401" s="168"/>
      <c r="M401" s="168"/>
      <c r="N401" s="168"/>
      <c r="O401" s="168"/>
    </row>
    <row r="402" spans="3:15" ht="18.600000000000001" customHeight="1">
      <c r="C402" s="168"/>
      <c r="D402" s="168"/>
      <c r="E402" s="168"/>
      <c r="F402" s="168"/>
      <c r="G402" s="168"/>
      <c r="H402" s="168"/>
      <c r="I402" s="168"/>
      <c r="J402" s="168"/>
      <c r="K402" s="168"/>
      <c r="L402" s="168"/>
      <c r="M402" s="168"/>
      <c r="N402" s="168"/>
      <c r="O402" s="168"/>
    </row>
    <row r="403" spans="3:15" ht="18.600000000000001" customHeight="1">
      <c r="C403" s="168"/>
      <c r="D403" s="168"/>
      <c r="E403" s="168"/>
      <c r="F403" s="168"/>
      <c r="G403" s="168"/>
      <c r="H403" s="168"/>
      <c r="I403" s="168"/>
      <c r="J403" s="168"/>
      <c r="K403" s="168"/>
      <c r="L403" s="168"/>
      <c r="M403" s="168"/>
      <c r="N403" s="168"/>
      <c r="O403" s="168"/>
    </row>
    <row r="404" spans="3:15" ht="18.600000000000001" customHeight="1">
      <c r="C404" s="168"/>
      <c r="D404" s="168"/>
      <c r="E404" s="168"/>
      <c r="F404" s="168"/>
      <c r="G404" s="168"/>
      <c r="H404" s="168"/>
      <c r="I404" s="168"/>
      <c r="J404" s="168"/>
      <c r="K404" s="168"/>
      <c r="L404" s="168"/>
      <c r="M404" s="168"/>
      <c r="N404" s="168"/>
      <c r="O404" s="168"/>
    </row>
    <row r="405" spans="3:15" ht="18.600000000000001" customHeight="1">
      <c r="C405" s="168"/>
      <c r="D405" s="168"/>
      <c r="E405" s="168"/>
      <c r="F405" s="168"/>
      <c r="G405" s="168"/>
      <c r="H405" s="168"/>
      <c r="I405" s="168"/>
      <c r="J405" s="168"/>
      <c r="K405" s="168"/>
      <c r="L405" s="168"/>
      <c r="M405" s="168"/>
      <c r="N405" s="168"/>
      <c r="O405" s="168"/>
    </row>
    <row r="406" spans="3:15" ht="18.600000000000001" customHeight="1">
      <c r="C406" s="168"/>
      <c r="D406" s="168"/>
      <c r="E406" s="168"/>
      <c r="F406" s="168"/>
      <c r="G406" s="168"/>
      <c r="H406" s="168"/>
      <c r="I406" s="168"/>
      <c r="J406" s="168"/>
      <c r="K406" s="168"/>
      <c r="L406" s="168"/>
      <c r="M406" s="168"/>
      <c r="N406" s="168"/>
      <c r="O406" s="168"/>
    </row>
    <row r="407" spans="3:15" ht="18.600000000000001" customHeight="1">
      <c r="C407" s="168"/>
      <c r="D407" s="168"/>
      <c r="E407" s="168"/>
      <c r="F407" s="168"/>
      <c r="G407" s="168"/>
      <c r="H407" s="168"/>
      <c r="I407" s="168"/>
      <c r="J407" s="168"/>
      <c r="K407" s="168"/>
      <c r="L407" s="168"/>
      <c r="M407" s="168"/>
      <c r="N407" s="168"/>
      <c r="O407" s="168"/>
    </row>
    <row r="408" spans="3:15" ht="18.600000000000001" customHeight="1">
      <c r="C408" s="168"/>
      <c r="D408" s="168"/>
      <c r="E408" s="168"/>
      <c r="F408" s="168"/>
      <c r="G408" s="168"/>
      <c r="H408" s="168"/>
      <c r="I408" s="168"/>
      <c r="J408" s="168"/>
      <c r="K408" s="168"/>
      <c r="L408" s="168"/>
      <c r="M408" s="168"/>
      <c r="N408" s="168"/>
      <c r="O408" s="168"/>
    </row>
    <row r="409" spans="3:15" ht="18.600000000000001" customHeight="1">
      <c r="C409" s="168"/>
      <c r="D409" s="168"/>
      <c r="E409" s="168"/>
      <c r="F409" s="168"/>
      <c r="G409" s="168"/>
      <c r="H409" s="168"/>
      <c r="I409" s="168"/>
      <c r="J409" s="168"/>
      <c r="K409" s="168"/>
      <c r="L409" s="168"/>
      <c r="M409" s="168"/>
      <c r="N409" s="168"/>
      <c r="O409" s="168"/>
    </row>
    <row r="410" spans="3:15" ht="18.600000000000001" customHeight="1">
      <c r="C410" s="168"/>
      <c r="D410" s="168"/>
      <c r="E410" s="168"/>
      <c r="F410" s="168"/>
      <c r="G410" s="168"/>
      <c r="H410" s="168"/>
      <c r="I410" s="168"/>
      <c r="J410" s="168"/>
      <c r="K410" s="168"/>
      <c r="L410" s="168"/>
      <c r="M410" s="168"/>
      <c r="N410" s="168"/>
      <c r="O410" s="168"/>
    </row>
    <row r="411" spans="3:15" ht="18.600000000000001" customHeight="1">
      <c r="C411" s="168"/>
      <c r="D411" s="168"/>
      <c r="E411" s="168"/>
      <c r="F411" s="168"/>
      <c r="G411" s="168"/>
      <c r="H411" s="168"/>
      <c r="I411" s="168"/>
      <c r="J411" s="168"/>
      <c r="K411" s="168"/>
      <c r="L411" s="168"/>
      <c r="M411" s="168"/>
      <c r="N411" s="168"/>
      <c r="O411" s="168"/>
    </row>
    <row r="412" spans="3:15" ht="18.600000000000001" customHeight="1">
      <c r="C412" s="168"/>
      <c r="D412" s="168"/>
      <c r="E412" s="168"/>
      <c r="F412" s="168"/>
      <c r="G412" s="168"/>
      <c r="H412" s="168"/>
      <c r="I412" s="168"/>
      <c r="J412" s="168"/>
      <c r="K412" s="168"/>
      <c r="L412" s="168"/>
      <c r="M412" s="168"/>
      <c r="N412" s="168"/>
      <c r="O412" s="168"/>
    </row>
    <row r="413" spans="3:15" ht="18.600000000000001" customHeight="1">
      <c r="C413" s="168"/>
      <c r="D413" s="168"/>
      <c r="E413" s="168"/>
      <c r="F413" s="168"/>
      <c r="G413" s="168"/>
      <c r="H413" s="168"/>
      <c r="I413" s="168"/>
      <c r="J413" s="168"/>
      <c r="K413" s="168"/>
      <c r="L413" s="168"/>
      <c r="M413" s="168"/>
      <c r="N413" s="168"/>
      <c r="O413" s="168"/>
    </row>
    <row r="414" spans="3:15" ht="18.600000000000001" customHeight="1">
      <c r="C414" s="168"/>
      <c r="D414" s="168"/>
      <c r="E414" s="168"/>
      <c r="F414" s="168"/>
      <c r="G414" s="168"/>
      <c r="H414" s="168"/>
      <c r="I414" s="168"/>
      <c r="J414" s="168"/>
      <c r="K414" s="168"/>
      <c r="L414" s="168"/>
      <c r="M414" s="168"/>
      <c r="N414" s="168"/>
      <c r="O414" s="168"/>
    </row>
    <row r="415" spans="3:15" ht="18.600000000000001" customHeight="1">
      <c r="C415" s="168"/>
      <c r="D415" s="168"/>
      <c r="E415" s="168"/>
      <c r="F415" s="168"/>
      <c r="G415" s="168"/>
      <c r="H415" s="168"/>
      <c r="I415" s="168"/>
      <c r="J415" s="168"/>
      <c r="K415" s="168"/>
      <c r="L415" s="168"/>
      <c r="M415" s="168"/>
      <c r="N415" s="168"/>
      <c r="O415" s="168"/>
    </row>
    <row r="416" spans="3:15" ht="18.600000000000001" customHeight="1">
      <c r="C416" s="168"/>
      <c r="D416" s="168"/>
      <c r="E416" s="168"/>
      <c r="F416" s="168"/>
      <c r="G416" s="168"/>
      <c r="H416" s="168"/>
      <c r="I416" s="168"/>
      <c r="J416" s="168"/>
      <c r="K416" s="168"/>
      <c r="L416" s="168"/>
      <c r="M416" s="168"/>
      <c r="N416" s="168"/>
      <c r="O416" s="168"/>
    </row>
    <row r="417" spans="3:15" ht="18.600000000000001" customHeight="1">
      <c r="C417" s="168"/>
      <c r="D417" s="168"/>
      <c r="E417" s="168"/>
      <c r="F417" s="168"/>
      <c r="G417" s="168"/>
      <c r="H417" s="168"/>
      <c r="I417" s="168"/>
      <c r="J417" s="168"/>
      <c r="K417" s="168"/>
      <c r="L417" s="168"/>
      <c r="M417" s="168"/>
      <c r="N417" s="168"/>
      <c r="O417" s="168"/>
    </row>
    <row r="418" spans="3:15" ht="18.600000000000001" customHeight="1">
      <c r="C418" s="168"/>
      <c r="D418" s="168"/>
      <c r="E418" s="168"/>
      <c r="F418" s="168"/>
      <c r="G418" s="168"/>
      <c r="H418" s="168"/>
      <c r="I418" s="168"/>
      <c r="J418" s="168"/>
      <c r="K418" s="168"/>
      <c r="L418" s="168"/>
      <c r="M418" s="168"/>
      <c r="N418" s="168"/>
      <c r="O418" s="168"/>
    </row>
    <row r="419" spans="3:15" ht="18.600000000000001" customHeight="1">
      <c r="C419" s="168"/>
      <c r="D419" s="168"/>
      <c r="E419" s="168"/>
      <c r="F419" s="168"/>
      <c r="G419" s="168"/>
      <c r="H419" s="168"/>
      <c r="I419" s="168"/>
      <c r="J419" s="168"/>
      <c r="K419" s="168"/>
      <c r="L419" s="168"/>
      <c r="M419" s="168"/>
      <c r="N419" s="168"/>
      <c r="O419" s="168"/>
    </row>
    <row r="420" spans="3:15" ht="18.600000000000001" customHeight="1">
      <c r="C420" s="168"/>
      <c r="D420" s="168"/>
      <c r="E420" s="168"/>
      <c r="F420" s="168"/>
      <c r="G420" s="168"/>
      <c r="H420" s="168"/>
      <c r="I420" s="168"/>
      <c r="J420" s="168"/>
      <c r="K420" s="168"/>
      <c r="L420" s="168"/>
      <c r="M420" s="168"/>
      <c r="N420" s="168"/>
      <c r="O420" s="168"/>
    </row>
    <row r="421" spans="3:15" ht="18.600000000000001" customHeight="1">
      <c r="C421" s="168"/>
      <c r="D421" s="168"/>
      <c r="E421" s="168"/>
      <c r="F421" s="168"/>
      <c r="G421" s="168"/>
      <c r="H421" s="168"/>
      <c r="I421" s="168"/>
      <c r="J421" s="168"/>
      <c r="K421" s="168"/>
      <c r="L421" s="168"/>
      <c r="M421" s="168"/>
      <c r="N421" s="168"/>
      <c r="O421" s="168"/>
    </row>
    <row r="422" spans="3:15" ht="18.600000000000001" customHeight="1">
      <c r="C422" s="168"/>
      <c r="D422" s="168"/>
      <c r="E422" s="168"/>
      <c r="F422" s="168"/>
      <c r="G422" s="168"/>
      <c r="H422" s="168"/>
      <c r="I422" s="168"/>
      <c r="J422" s="168"/>
      <c r="K422" s="168"/>
      <c r="L422" s="168"/>
      <c r="M422" s="168"/>
      <c r="N422" s="168"/>
      <c r="O422" s="168"/>
    </row>
    <row r="423" spans="3:15" ht="18.600000000000001" customHeight="1">
      <c r="C423" s="168"/>
      <c r="D423" s="168"/>
      <c r="E423" s="168"/>
      <c r="F423" s="168"/>
      <c r="G423" s="168"/>
      <c r="H423" s="168"/>
      <c r="I423" s="168"/>
      <c r="J423" s="168"/>
      <c r="K423" s="168"/>
      <c r="L423" s="168"/>
      <c r="M423" s="168"/>
      <c r="N423" s="168"/>
      <c r="O423" s="168"/>
    </row>
    <row r="424" spans="3:15" ht="18.600000000000001" customHeight="1">
      <c r="C424" s="168"/>
      <c r="D424" s="168"/>
      <c r="E424" s="168"/>
      <c r="F424" s="168"/>
      <c r="G424" s="168"/>
      <c r="H424" s="168"/>
      <c r="I424" s="168"/>
      <c r="J424" s="168"/>
      <c r="K424" s="168"/>
      <c r="L424" s="168"/>
      <c r="M424" s="168"/>
      <c r="N424" s="168"/>
      <c r="O424" s="168"/>
    </row>
    <row r="425" spans="3:15" ht="18.600000000000001" customHeight="1">
      <c r="C425" s="168"/>
      <c r="D425" s="168"/>
      <c r="E425" s="168"/>
      <c r="F425" s="168"/>
      <c r="G425" s="168"/>
      <c r="H425" s="168"/>
      <c r="I425" s="168"/>
      <c r="J425" s="168"/>
      <c r="K425" s="168"/>
      <c r="L425" s="168"/>
      <c r="M425" s="168"/>
      <c r="N425" s="168"/>
      <c r="O425" s="168"/>
    </row>
    <row r="426" spans="3:15" ht="18.600000000000001" customHeight="1">
      <c r="C426" s="168"/>
      <c r="D426" s="168"/>
      <c r="E426" s="168"/>
      <c r="F426" s="168"/>
      <c r="G426" s="168"/>
      <c r="H426" s="168"/>
      <c r="I426" s="168"/>
      <c r="J426" s="168"/>
      <c r="K426" s="168"/>
      <c r="L426" s="168"/>
      <c r="M426" s="168"/>
      <c r="N426" s="168"/>
      <c r="O426" s="168"/>
    </row>
    <row r="427" spans="3:15" ht="18.600000000000001" customHeight="1">
      <c r="C427" s="168"/>
      <c r="D427" s="168"/>
      <c r="E427" s="168"/>
      <c r="F427" s="168"/>
      <c r="G427" s="168"/>
      <c r="H427" s="168"/>
      <c r="I427" s="168"/>
      <c r="J427" s="168"/>
      <c r="K427" s="168"/>
      <c r="L427" s="168"/>
      <c r="M427" s="168"/>
      <c r="N427" s="168"/>
      <c r="O427" s="168"/>
    </row>
    <row r="428" spans="3:15" ht="41.1" customHeight="1">
      <c r="C428" s="168"/>
      <c r="D428" s="168"/>
      <c r="E428" s="168"/>
      <c r="F428" s="168"/>
      <c r="G428" s="168"/>
      <c r="H428" s="168"/>
      <c r="I428" s="168"/>
      <c r="J428" s="168"/>
      <c r="K428" s="168"/>
      <c r="L428" s="168"/>
      <c r="M428" s="168"/>
      <c r="N428" s="168"/>
      <c r="O428" s="168"/>
    </row>
    <row r="429" spans="3:15" ht="14.45" customHeight="1">
      <c r="C429" s="168"/>
      <c r="D429" s="168"/>
      <c r="E429" s="168"/>
      <c r="F429" s="168"/>
      <c r="G429" s="168"/>
      <c r="H429" s="168"/>
      <c r="I429" s="168"/>
      <c r="J429" s="168"/>
      <c r="K429" s="168"/>
      <c r="L429" s="168"/>
      <c r="M429" s="168"/>
      <c r="N429" s="168"/>
      <c r="O429" s="168"/>
    </row>
    <row r="430" spans="3:15" ht="18.600000000000001" customHeight="1">
      <c r="C430" s="168"/>
      <c r="D430" s="168"/>
      <c r="E430" s="168"/>
      <c r="F430" s="168"/>
      <c r="G430" s="168"/>
      <c r="H430" s="168"/>
      <c r="I430" s="168"/>
      <c r="J430" s="168"/>
      <c r="K430" s="168"/>
      <c r="L430" s="168"/>
      <c r="M430" s="168"/>
      <c r="N430" s="168"/>
      <c r="O430" s="168"/>
    </row>
    <row r="431" spans="3:15" ht="18.600000000000001" customHeight="1">
      <c r="C431" s="168"/>
      <c r="D431" s="168"/>
      <c r="E431" s="168"/>
      <c r="F431" s="168"/>
      <c r="G431" s="168"/>
      <c r="H431" s="168"/>
      <c r="I431" s="168"/>
      <c r="J431" s="168"/>
      <c r="K431" s="168"/>
      <c r="L431" s="168"/>
      <c r="M431" s="168"/>
      <c r="N431" s="168"/>
      <c r="O431" s="168"/>
    </row>
    <row r="432" spans="3:15" ht="18.600000000000001" customHeight="1">
      <c r="C432" s="168"/>
      <c r="D432" s="168"/>
      <c r="E432" s="168"/>
      <c r="F432" s="168"/>
      <c r="G432" s="168"/>
      <c r="H432" s="168"/>
      <c r="I432" s="168"/>
      <c r="J432" s="168"/>
      <c r="K432" s="168"/>
      <c r="L432" s="168"/>
      <c r="M432" s="168"/>
      <c r="N432" s="168"/>
      <c r="O432" s="168"/>
    </row>
    <row r="433" spans="3:15" ht="18.600000000000001" customHeight="1">
      <c r="C433" s="168"/>
      <c r="D433" s="168"/>
      <c r="E433" s="168"/>
      <c r="F433" s="168"/>
      <c r="G433" s="168"/>
      <c r="H433" s="168"/>
      <c r="I433" s="168"/>
      <c r="J433" s="168"/>
      <c r="K433" s="168"/>
      <c r="L433" s="168"/>
      <c r="M433" s="168"/>
      <c r="N433" s="168"/>
      <c r="O433" s="168"/>
    </row>
    <row r="434" spans="3:15" ht="18.600000000000001" customHeight="1">
      <c r="C434" s="168"/>
      <c r="D434" s="168"/>
      <c r="E434" s="168"/>
      <c r="F434" s="168"/>
      <c r="G434" s="168"/>
      <c r="H434" s="168"/>
      <c r="I434" s="168"/>
      <c r="J434" s="168"/>
      <c r="K434" s="168"/>
      <c r="L434" s="168"/>
      <c r="M434" s="168"/>
      <c r="N434" s="168"/>
      <c r="O434" s="168"/>
    </row>
    <row r="435" spans="3:15" ht="18.600000000000001" customHeight="1">
      <c r="C435" s="168"/>
      <c r="D435" s="168"/>
      <c r="E435" s="168"/>
      <c r="F435" s="168"/>
      <c r="G435" s="168"/>
      <c r="H435" s="168"/>
      <c r="I435" s="168"/>
      <c r="J435" s="168"/>
      <c r="K435" s="168"/>
      <c r="L435" s="168"/>
      <c r="M435" s="168"/>
      <c r="N435" s="168"/>
      <c r="O435" s="168"/>
    </row>
    <row r="436" spans="3:15" ht="18.600000000000001" customHeight="1">
      <c r="C436" s="168"/>
      <c r="D436" s="168"/>
      <c r="E436" s="168"/>
      <c r="F436" s="168"/>
      <c r="G436" s="168"/>
      <c r="H436" s="168"/>
      <c r="I436" s="168"/>
      <c r="J436" s="168"/>
      <c r="K436" s="168"/>
      <c r="L436" s="168"/>
      <c r="M436" s="168"/>
      <c r="N436" s="168"/>
      <c r="O436" s="168"/>
    </row>
    <row r="437" spans="3:15" ht="18.600000000000001" customHeight="1">
      <c r="C437" s="168"/>
      <c r="D437" s="168"/>
      <c r="E437" s="168"/>
      <c r="F437" s="168"/>
      <c r="G437" s="168"/>
      <c r="H437" s="168"/>
      <c r="I437" s="168"/>
      <c r="J437" s="168"/>
      <c r="K437" s="168"/>
      <c r="L437" s="168"/>
      <c r="M437" s="168"/>
      <c r="N437" s="168"/>
      <c r="O437" s="168"/>
    </row>
    <row r="438" spans="3:15" ht="18.600000000000001" customHeight="1">
      <c r="C438" s="168"/>
      <c r="D438" s="168"/>
      <c r="E438" s="168"/>
      <c r="F438" s="168"/>
      <c r="G438" s="168"/>
      <c r="H438" s="168"/>
      <c r="I438" s="168"/>
      <c r="J438" s="168"/>
      <c r="K438" s="168"/>
      <c r="L438" s="168"/>
      <c r="M438" s="168"/>
      <c r="N438" s="168"/>
      <c r="O438" s="168"/>
    </row>
    <row r="439" spans="3:15" ht="18.600000000000001" customHeight="1">
      <c r="C439" s="168"/>
      <c r="D439" s="168"/>
      <c r="E439" s="168"/>
      <c r="F439" s="168"/>
      <c r="G439" s="168"/>
      <c r="H439" s="168"/>
      <c r="I439" s="168"/>
      <c r="J439" s="168"/>
      <c r="K439" s="168"/>
      <c r="L439" s="168"/>
      <c r="M439" s="168"/>
      <c r="N439" s="168"/>
      <c r="O439" s="168"/>
    </row>
    <row r="440" spans="3:15" ht="18.600000000000001" customHeight="1">
      <c r="C440" s="168"/>
      <c r="D440" s="168"/>
      <c r="E440" s="168"/>
      <c r="F440" s="168"/>
      <c r="G440" s="168"/>
      <c r="H440" s="168"/>
      <c r="I440" s="168"/>
      <c r="J440" s="168"/>
      <c r="K440" s="168"/>
      <c r="L440" s="168"/>
      <c r="M440" s="168"/>
      <c r="N440" s="168"/>
      <c r="O440" s="168"/>
    </row>
    <row r="441" spans="3:15" ht="18.600000000000001" customHeight="1">
      <c r="C441" s="168"/>
      <c r="D441" s="168"/>
      <c r="E441" s="168"/>
      <c r="F441" s="168"/>
      <c r="G441" s="168"/>
      <c r="H441" s="168"/>
      <c r="I441" s="168"/>
      <c r="J441" s="168"/>
      <c r="K441" s="168"/>
      <c r="L441" s="168"/>
      <c r="M441" s="168"/>
      <c r="N441" s="168"/>
      <c r="O441" s="168"/>
    </row>
    <row r="442" spans="3:15" ht="18.600000000000001" customHeight="1">
      <c r="C442" s="168"/>
      <c r="D442" s="168"/>
      <c r="E442" s="168"/>
      <c r="F442" s="168"/>
      <c r="G442" s="168"/>
      <c r="H442" s="168"/>
      <c r="I442" s="168"/>
      <c r="J442" s="168"/>
      <c r="K442" s="168"/>
      <c r="L442" s="168"/>
      <c r="M442" s="168"/>
      <c r="N442" s="168"/>
      <c r="O442" s="168"/>
    </row>
    <row r="443" spans="3:15" ht="18.600000000000001" customHeight="1">
      <c r="C443" s="168"/>
      <c r="D443" s="168"/>
      <c r="E443" s="168"/>
      <c r="F443" s="168"/>
      <c r="G443" s="168"/>
      <c r="H443" s="168"/>
      <c r="I443" s="168"/>
      <c r="J443" s="168"/>
      <c r="K443" s="168"/>
      <c r="L443" s="168"/>
      <c r="M443" s="168"/>
      <c r="N443" s="168"/>
      <c r="O443" s="168"/>
    </row>
    <row r="444" spans="3:15" ht="18.600000000000001" customHeight="1">
      <c r="C444" s="168"/>
      <c r="D444" s="168"/>
      <c r="E444" s="168"/>
      <c r="F444" s="168"/>
      <c r="G444" s="168"/>
      <c r="H444" s="168"/>
      <c r="I444" s="168"/>
      <c r="J444" s="168"/>
      <c r="K444" s="168"/>
      <c r="L444" s="168"/>
      <c r="M444" s="168"/>
      <c r="N444" s="168"/>
      <c r="O444" s="168"/>
    </row>
    <row r="445" spans="3:15" ht="18.600000000000001" customHeight="1">
      <c r="C445" s="168"/>
      <c r="D445" s="168"/>
      <c r="E445" s="168"/>
      <c r="F445" s="168"/>
      <c r="G445" s="168"/>
      <c r="H445" s="168"/>
      <c r="I445" s="168"/>
      <c r="J445" s="168"/>
      <c r="K445" s="168"/>
      <c r="L445" s="168"/>
      <c r="M445" s="168"/>
      <c r="N445" s="168"/>
      <c r="O445" s="168"/>
    </row>
    <row r="446" spans="3:15" ht="18.600000000000001" customHeight="1">
      <c r="C446" s="168"/>
      <c r="D446" s="168"/>
      <c r="E446" s="168"/>
      <c r="F446" s="168"/>
      <c r="G446" s="168"/>
      <c r="H446" s="168"/>
      <c r="I446" s="168"/>
      <c r="J446" s="168"/>
      <c r="K446" s="168"/>
      <c r="L446" s="168"/>
      <c r="M446" s="168"/>
      <c r="N446" s="168"/>
      <c r="O446" s="168"/>
    </row>
    <row r="447" spans="3:15" ht="18.600000000000001" customHeight="1">
      <c r="C447" s="168"/>
      <c r="D447" s="168"/>
      <c r="E447" s="168"/>
      <c r="F447" s="168"/>
      <c r="G447" s="168"/>
      <c r="H447" s="168"/>
      <c r="I447" s="168"/>
      <c r="J447" s="168"/>
      <c r="K447" s="168"/>
      <c r="L447" s="168"/>
      <c r="M447" s="168"/>
      <c r="N447" s="168"/>
      <c r="O447" s="168"/>
    </row>
    <row r="448" spans="3:15" ht="18.600000000000001" customHeight="1">
      <c r="C448" s="168"/>
      <c r="D448" s="168"/>
      <c r="E448" s="168"/>
      <c r="F448" s="168"/>
      <c r="G448" s="168"/>
      <c r="H448" s="168"/>
      <c r="I448" s="168"/>
      <c r="J448" s="168"/>
      <c r="K448" s="168"/>
      <c r="L448" s="168"/>
      <c r="M448" s="168"/>
      <c r="N448" s="168"/>
      <c r="O448" s="168"/>
    </row>
    <row r="449" spans="3:15" ht="18.600000000000001" customHeight="1">
      <c r="C449" s="168"/>
      <c r="D449" s="168"/>
      <c r="E449" s="168"/>
      <c r="F449" s="168"/>
      <c r="G449" s="168"/>
      <c r="H449" s="168"/>
      <c r="I449" s="168"/>
      <c r="J449" s="168"/>
      <c r="K449" s="168"/>
      <c r="L449" s="168"/>
      <c r="M449" s="168"/>
      <c r="N449" s="168"/>
      <c r="O449" s="168"/>
    </row>
    <row r="450" spans="3:15" ht="18.600000000000001" customHeight="1">
      <c r="C450" s="168"/>
      <c r="D450" s="168"/>
      <c r="E450" s="168"/>
      <c r="F450" s="168"/>
      <c r="G450" s="168"/>
      <c r="H450" s="168"/>
      <c r="I450" s="168"/>
      <c r="J450" s="168"/>
      <c r="K450" s="168"/>
      <c r="L450" s="168"/>
      <c r="M450" s="168"/>
      <c r="N450" s="168"/>
      <c r="O450" s="168"/>
    </row>
    <row r="451" spans="3:15" ht="18.600000000000001" customHeight="1">
      <c r="C451" s="168"/>
      <c r="D451" s="168"/>
      <c r="E451" s="168"/>
      <c r="F451" s="168"/>
      <c r="G451" s="168"/>
      <c r="H451" s="168"/>
      <c r="I451" s="168"/>
      <c r="J451" s="168"/>
      <c r="K451" s="168"/>
      <c r="L451" s="168"/>
      <c r="M451" s="168"/>
      <c r="N451" s="168"/>
      <c r="O451" s="168"/>
    </row>
    <row r="452" spans="3:15" ht="18.600000000000001" customHeight="1">
      <c r="C452" s="168"/>
      <c r="D452" s="168"/>
      <c r="E452" s="168"/>
      <c r="F452" s="168"/>
      <c r="G452" s="168"/>
      <c r="H452" s="168"/>
      <c r="I452" s="168"/>
      <c r="J452" s="168"/>
      <c r="K452" s="168"/>
      <c r="L452" s="168"/>
      <c r="M452" s="168"/>
      <c r="N452" s="168"/>
      <c r="O452" s="168"/>
    </row>
    <row r="453" spans="3:15" ht="18.600000000000001" customHeight="1">
      <c r="C453" s="168"/>
      <c r="D453" s="168"/>
      <c r="E453" s="168"/>
      <c r="F453" s="168"/>
      <c r="G453" s="168"/>
      <c r="H453" s="168"/>
      <c r="I453" s="168"/>
      <c r="J453" s="168"/>
      <c r="K453" s="168"/>
      <c r="L453" s="168"/>
      <c r="M453" s="168"/>
      <c r="N453" s="168"/>
      <c r="O453" s="168"/>
    </row>
    <row r="454" spans="3:15" ht="18.600000000000001" customHeight="1">
      <c r="C454" s="168"/>
      <c r="D454" s="168"/>
      <c r="E454" s="168"/>
      <c r="F454" s="168"/>
      <c r="G454" s="168"/>
      <c r="H454" s="168"/>
      <c r="I454" s="168"/>
      <c r="J454" s="168"/>
      <c r="K454" s="168"/>
      <c r="L454" s="168"/>
      <c r="M454" s="168"/>
      <c r="N454" s="168"/>
      <c r="O454" s="168"/>
    </row>
    <row r="455" spans="3:15" ht="18.600000000000001" customHeight="1">
      <c r="C455" s="168"/>
      <c r="D455" s="168"/>
      <c r="E455" s="168"/>
      <c r="F455" s="168"/>
      <c r="G455" s="168"/>
      <c r="H455" s="168"/>
      <c r="I455" s="168"/>
      <c r="J455" s="168"/>
      <c r="K455" s="168"/>
      <c r="L455" s="168"/>
      <c r="M455" s="168"/>
      <c r="N455" s="168"/>
      <c r="O455" s="168"/>
    </row>
    <row r="456" spans="3:15" ht="18.600000000000001" customHeight="1">
      <c r="C456" s="168"/>
      <c r="D456" s="168"/>
      <c r="E456" s="168"/>
      <c r="F456" s="168"/>
      <c r="G456" s="168"/>
      <c r="H456" s="168"/>
      <c r="I456" s="168"/>
      <c r="J456" s="168"/>
      <c r="K456" s="168"/>
      <c r="L456" s="168"/>
      <c r="M456" s="168"/>
      <c r="N456" s="168"/>
      <c r="O456" s="168"/>
    </row>
    <row r="457" spans="3:15" ht="18.600000000000001" customHeight="1">
      <c r="C457" s="168"/>
      <c r="D457" s="168"/>
      <c r="E457" s="168"/>
      <c r="F457" s="168"/>
      <c r="G457" s="168"/>
      <c r="H457" s="168"/>
      <c r="I457" s="168"/>
      <c r="J457" s="168"/>
      <c r="K457" s="168"/>
      <c r="L457" s="168"/>
      <c r="M457" s="168"/>
      <c r="N457" s="168"/>
      <c r="O457" s="168"/>
    </row>
    <row r="458" spans="3:15" ht="18.600000000000001" customHeight="1">
      <c r="C458" s="168"/>
      <c r="D458" s="168"/>
      <c r="E458" s="168"/>
      <c r="F458" s="168"/>
      <c r="G458" s="168"/>
      <c r="H458" s="168"/>
      <c r="I458" s="168"/>
      <c r="J458" s="168"/>
      <c r="K458" s="168"/>
      <c r="L458" s="168"/>
      <c r="M458" s="168"/>
      <c r="N458" s="168"/>
      <c r="O458" s="168"/>
    </row>
    <row r="459" spans="3:15" ht="18.600000000000001" customHeight="1">
      <c r="C459" s="168"/>
      <c r="D459" s="168"/>
      <c r="E459" s="168"/>
      <c r="F459" s="168"/>
      <c r="G459" s="168"/>
      <c r="H459" s="168"/>
      <c r="I459" s="168"/>
      <c r="J459" s="168"/>
      <c r="K459" s="168"/>
      <c r="L459" s="168"/>
      <c r="M459" s="168"/>
      <c r="N459" s="168"/>
      <c r="O459" s="168"/>
    </row>
    <row r="460" spans="3:15" ht="18.600000000000001" customHeight="1">
      <c r="C460" s="168"/>
      <c r="D460" s="168"/>
      <c r="E460" s="168"/>
      <c r="F460" s="168"/>
      <c r="G460" s="168"/>
      <c r="H460" s="168"/>
      <c r="I460" s="168"/>
      <c r="J460" s="168"/>
      <c r="K460" s="168"/>
      <c r="L460" s="168"/>
      <c r="M460" s="168"/>
      <c r="N460" s="168"/>
      <c r="O460" s="168"/>
    </row>
    <row r="461" spans="3:15" ht="18.600000000000001" customHeight="1">
      <c r="C461" s="168"/>
      <c r="D461" s="168"/>
      <c r="E461" s="168"/>
      <c r="F461" s="168"/>
      <c r="G461" s="168"/>
      <c r="H461" s="168"/>
      <c r="I461" s="168"/>
      <c r="J461" s="168"/>
      <c r="K461" s="168"/>
      <c r="L461" s="168"/>
      <c r="M461" s="168"/>
      <c r="N461" s="168"/>
      <c r="O461" s="168"/>
    </row>
    <row r="462" spans="3:15" ht="18.600000000000001" customHeight="1">
      <c r="C462" s="168"/>
      <c r="D462" s="168"/>
      <c r="E462" s="168"/>
      <c r="F462" s="168"/>
      <c r="G462" s="168"/>
      <c r="H462" s="168"/>
      <c r="I462" s="168"/>
      <c r="J462" s="168"/>
      <c r="K462" s="168"/>
      <c r="L462" s="168"/>
      <c r="M462" s="168"/>
      <c r="N462" s="168"/>
      <c r="O462" s="168"/>
    </row>
    <row r="463" spans="3:15" ht="18.600000000000001" customHeight="1">
      <c r="C463" s="168"/>
      <c r="D463" s="168"/>
      <c r="E463" s="168"/>
      <c r="F463" s="168"/>
      <c r="G463" s="168"/>
      <c r="H463" s="168"/>
      <c r="I463" s="168"/>
      <c r="J463" s="168"/>
      <c r="K463" s="168"/>
      <c r="L463" s="168"/>
      <c r="M463" s="168"/>
      <c r="N463" s="168"/>
      <c r="O463" s="168"/>
    </row>
    <row r="464" spans="3:15" ht="18.600000000000001" customHeight="1">
      <c r="C464" s="168"/>
      <c r="D464" s="168"/>
      <c r="E464" s="168"/>
      <c r="F464" s="168"/>
      <c r="G464" s="168"/>
      <c r="H464" s="168"/>
      <c r="I464" s="168"/>
      <c r="J464" s="168"/>
      <c r="K464" s="168"/>
      <c r="L464" s="168"/>
      <c r="M464" s="168"/>
      <c r="N464" s="168"/>
      <c r="O464" s="168"/>
    </row>
    <row r="465" spans="3:15" ht="18.600000000000001" customHeight="1">
      <c r="C465" s="168"/>
      <c r="D465" s="168"/>
      <c r="E465" s="168"/>
      <c r="F465" s="168"/>
      <c r="G465" s="168"/>
      <c r="H465" s="168"/>
      <c r="I465" s="168"/>
      <c r="J465" s="168"/>
      <c r="K465" s="168"/>
      <c r="L465" s="168"/>
      <c r="M465" s="168"/>
      <c r="N465" s="168"/>
      <c r="O465" s="168"/>
    </row>
    <row r="466" spans="3:15" ht="18.600000000000001" customHeight="1">
      <c r="C466" s="168"/>
      <c r="D466" s="168"/>
      <c r="E466" s="168"/>
      <c r="F466" s="168"/>
      <c r="G466" s="168"/>
      <c r="H466" s="168"/>
      <c r="I466" s="168"/>
      <c r="J466" s="168"/>
      <c r="K466" s="168"/>
      <c r="L466" s="168"/>
      <c r="M466" s="168"/>
      <c r="N466" s="168"/>
      <c r="O466" s="168"/>
    </row>
    <row r="467" spans="3:15" ht="18.600000000000001" customHeight="1">
      <c r="C467" s="168"/>
      <c r="D467" s="168"/>
      <c r="E467" s="168"/>
      <c r="F467" s="168"/>
      <c r="G467" s="168"/>
      <c r="H467" s="168"/>
      <c r="I467" s="168"/>
      <c r="J467" s="168"/>
      <c r="K467" s="168"/>
      <c r="L467" s="168"/>
      <c r="M467" s="168"/>
      <c r="N467" s="168"/>
      <c r="O467" s="168"/>
    </row>
    <row r="468" spans="3:15" ht="18.600000000000001" customHeight="1">
      <c r="C468" s="168"/>
      <c r="D468" s="168"/>
      <c r="E468" s="168"/>
      <c r="F468" s="168"/>
      <c r="G468" s="168"/>
      <c r="H468" s="168"/>
      <c r="I468" s="168"/>
      <c r="J468" s="168"/>
      <c r="K468" s="168"/>
      <c r="L468" s="168"/>
      <c r="M468" s="168"/>
      <c r="N468" s="168"/>
      <c r="O468" s="168"/>
    </row>
    <row r="469" spans="3:15" ht="18.600000000000001" customHeight="1">
      <c r="C469" s="168"/>
      <c r="D469" s="168"/>
      <c r="E469" s="168"/>
      <c r="F469" s="168"/>
      <c r="G469" s="168"/>
      <c r="H469" s="168"/>
      <c r="I469" s="168"/>
      <c r="J469" s="168"/>
      <c r="K469" s="168"/>
      <c r="L469" s="168"/>
      <c r="M469" s="168"/>
      <c r="N469" s="168"/>
      <c r="O469" s="168"/>
    </row>
    <row r="470" spans="3:15" ht="18.600000000000001" customHeight="1">
      <c r="C470" s="168"/>
      <c r="D470" s="168"/>
      <c r="E470" s="168"/>
      <c r="F470" s="168"/>
      <c r="G470" s="168"/>
      <c r="H470" s="168"/>
      <c r="I470" s="168"/>
      <c r="J470" s="168"/>
      <c r="K470" s="168"/>
      <c r="L470" s="168"/>
      <c r="M470" s="168"/>
      <c r="N470" s="168"/>
      <c r="O470" s="168"/>
    </row>
    <row r="471" spans="3:15" ht="18.600000000000001" customHeight="1">
      <c r="C471" s="168"/>
      <c r="D471" s="168"/>
      <c r="E471" s="168"/>
      <c r="F471" s="168"/>
      <c r="G471" s="168"/>
      <c r="H471" s="168"/>
      <c r="I471" s="168"/>
      <c r="J471" s="168"/>
      <c r="K471" s="168"/>
      <c r="L471" s="168"/>
      <c r="M471" s="168"/>
      <c r="N471" s="168"/>
      <c r="O471" s="168"/>
    </row>
    <row r="472" spans="3:15" ht="18.600000000000001" customHeight="1">
      <c r="C472" s="168"/>
      <c r="D472" s="168"/>
      <c r="E472" s="168"/>
      <c r="F472" s="168"/>
      <c r="G472" s="168"/>
      <c r="H472" s="168"/>
      <c r="I472" s="168"/>
      <c r="J472" s="168"/>
      <c r="K472" s="168"/>
      <c r="L472" s="168"/>
      <c r="M472" s="168"/>
      <c r="N472" s="168"/>
      <c r="O472" s="168"/>
    </row>
    <row r="473" spans="3:15" ht="18.600000000000001" customHeight="1">
      <c r="C473" s="168"/>
      <c r="D473" s="168"/>
      <c r="E473" s="168"/>
      <c r="F473" s="168"/>
      <c r="G473" s="168"/>
      <c r="H473" s="168"/>
      <c r="I473" s="168"/>
      <c r="J473" s="168"/>
      <c r="K473" s="168"/>
      <c r="L473" s="168"/>
      <c r="M473" s="168"/>
      <c r="N473" s="168"/>
      <c r="O473" s="168"/>
    </row>
    <row r="474" spans="3:15" ht="18.600000000000001" customHeight="1">
      <c r="C474" s="168"/>
      <c r="D474" s="168"/>
      <c r="E474" s="168"/>
      <c r="F474" s="168"/>
      <c r="G474" s="168"/>
      <c r="H474" s="168"/>
      <c r="I474" s="168"/>
      <c r="J474" s="168"/>
      <c r="K474" s="168"/>
      <c r="L474" s="168"/>
      <c r="M474" s="168"/>
      <c r="N474" s="168"/>
      <c r="O474" s="168"/>
    </row>
    <row r="475" spans="3:15" ht="18.600000000000001" customHeight="1">
      <c r="C475" s="168"/>
      <c r="D475" s="168"/>
      <c r="E475" s="168"/>
      <c r="F475" s="168"/>
      <c r="G475" s="168"/>
      <c r="H475" s="168"/>
      <c r="I475" s="168"/>
      <c r="J475" s="168"/>
      <c r="K475" s="168"/>
      <c r="L475" s="168"/>
      <c r="M475" s="168"/>
      <c r="N475" s="168"/>
      <c r="O475" s="168"/>
    </row>
    <row r="476" spans="3:15" ht="18.600000000000001" customHeight="1">
      <c r="C476" s="168"/>
      <c r="D476" s="168"/>
      <c r="E476" s="168"/>
      <c r="F476" s="168"/>
      <c r="G476" s="168"/>
      <c r="H476" s="168"/>
      <c r="I476" s="168"/>
      <c r="J476" s="168"/>
      <c r="K476" s="168"/>
      <c r="L476" s="168"/>
      <c r="M476" s="168"/>
      <c r="N476" s="168"/>
      <c r="O476" s="168"/>
    </row>
    <row r="477" spans="3:15" ht="18.600000000000001" customHeight="1">
      <c r="C477" s="168"/>
      <c r="D477" s="168"/>
      <c r="E477" s="168"/>
      <c r="F477" s="168"/>
      <c r="G477" s="168"/>
      <c r="H477" s="168"/>
      <c r="I477" s="168"/>
      <c r="J477" s="168"/>
      <c r="K477" s="168"/>
      <c r="L477" s="168"/>
      <c r="M477" s="168"/>
      <c r="N477" s="168"/>
      <c r="O477" s="168"/>
    </row>
    <row r="478" spans="3:15" ht="18.600000000000001" customHeight="1">
      <c r="C478" s="168"/>
      <c r="D478" s="168"/>
      <c r="E478" s="168"/>
      <c r="F478" s="168"/>
      <c r="G478" s="168"/>
      <c r="H478" s="168"/>
      <c r="I478" s="168"/>
      <c r="J478" s="168"/>
      <c r="K478" s="168"/>
      <c r="L478" s="168"/>
      <c r="M478" s="168"/>
      <c r="N478" s="168"/>
      <c r="O478" s="168"/>
    </row>
    <row r="479" spans="3:15" ht="18.600000000000001" customHeight="1">
      <c r="C479" s="168"/>
      <c r="D479" s="168"/>
      <c r="E479" s="168"/>
      <c r="F479" s="168"/>
      <c r="G479" s="168"/>
      <c r="H479" s="168"/>
      <c r="I479" s="168"/>
      <c r="J479" s="168"/>
      <c r="K479" s="168"/>
      <c r="L479" s="168"/>
      <c r="M479" s="168"/>
      <c r="N479" s="168"/>
      <c r="O479" s="168"/>
    </row>
    <row r="480" spans="3:15" ht="18.600000000000001" customHeight="1">
      <c r="C480" s="168"/>
      <c r="D480" s="168"/>
      <c r="E480" s="168"/>
      <c r="F480" s="168"/>
      <c r="G480" s="168"/>
      <c r="H480" s="168"/>
      <c r="I480" s="168"/>
      <c r="J480" s="168"/>
      <c r="K480" s="168"/>
      <c r="L480" s="168"/>
      <c r="M480" s="168"/>
      <c r="N480" s="168"/>
      <c r="O480" s="168"/>
    </row>
    <row r="481" spans="3:15" ht="18.600000000000001" customHeight="1">
      <c r="C481" s="168"/>
      <c r="D481" s="168"/>
      <c r="E481" s="168"/>
      <c r="F481" s="168"/>
      <c r="G481" s="168"/>
      <c r="H481" s="168"/>
      <c r="I481" s="168"/>
      <c r="J481" s="168"/>
      <c r="K481" s="168"/>
      <c r="L481" s="168"/>
      <c r="M481" s="168"/>
      <c r="N481" s="168"/>
      <c r="O481" s="168"/>
    </row>
    <row r="482" spans="3:15" ht="18.600000000000001" customHeight="1">
      <c r="C482" s="168"/>
      <c r="D482" s="168"/>
      <c r="E482" s="168"/>
      <c r="F482" s="168"/>
      <c r="G482" s="168"/>
      <c r="H482" s="168"/>
      <c r="I482" s="168"/>
      <c r="J482" s="168"/>
      <c r="K482" s="168"/>
      <c r="L482" s="168"/>
      <c r="M482" s="168"/>
      <c r="N482" s="168"/>
      <c r="O482" s="168"/>
    </row>
    <row r="483" spans="3:15" ht="18.600000000000001" customHeight="1">
      <c r="C483" s="168"/>
      <c r="D483" s="168"/>
      <c r="E483" s="168"/>
      <c r="F483" s="168"/>
      <c r="G483" s="168"/>
      <c r="H483" s="168"/>
      <c r="I483" s="168"/>
      <c r="J483" s="168"/>
      <c r="K483" s="168"/>
      <c r="L483" s="168"/>
      <c r="M483" s="168"/>
      <c r="N483" s="168"/>
      <c r="O483" s="168"/>
    </row>
    <row r="484" spans="3:15" ht="18.600000000000001" customHeight="1">
      <c r="C484" s="168"/>
      <c r="D484" s="168"/>
      <c r="E484" s="168"/>
      <c r="F484" s="168"/>
      <c r="G484" s="168"/>
      <c r="H484" s="168"/>
      <c r="I484" s="168"/>
      <c r="J484" s="168"/>
      <c r="K484" s="168"/>
      <c r="L484" s="168"/>
      <c r="M484" s="168"/>
      <c r="N484" s="168"/>
      <c r="O484" s="168"/>
    </row>
    <row r="485" spans="3:15" ht="18.600000000000001" customHeight="1">
      <c r="C485" s="168"/>
      <c r="D485" s="168"/>
      <c r="E485" s="168"/>
      <c r="F485" s="168"/>
      <c r="G485" s="168"/>
      <c r="H485" s="168"/>
      <c r="I485" s="168"/>
      <c r="J485" s="168"/>
      <c r="K485" s="168"/>
      <c r="L485" s="168"/>
      <c r="M485" s="168"/>
      <c r="N485" s="168"/>
      <c r="O485" s="168"/>
    </row>
    <row r="486" spans="3:15" ht="18.600000000000001" customHeight="1">
      <c r="C486" s="168"/>
      <c r="D486" s="168"/>
      <c r="E486" s="168"/>
      <c r="F486" s="168"/>
      <c r="G486" s="168"/>
      <c r="H486" s="168"/>
      <c r="I486" s="168"/>
      <c r="J486" s="168"/>
      <c r="K486" s="168"/>
      <c r="L486" s="168"/>
      <c r="M486" s="168"/>
      <c r="N486" s="168"/>
      <c r="O486" s="168"/>
    </row>
    <row r="487" spans="3:15" ht="18.600000000000001" customHeight="1">
      <c r="C487" s="168"/>
      <c r="D487" s="168"/>
      <c r="E487" s="168"/>
      <c r="F487" s="168"/>
      <c r="G487" s="168"/>
      <c r="H487" s="168"/>
      <c r="I487" s="168"/>
      <c r="J487" s="168"/>
      <c r="K487" s="168"/>
      <c r="L487" s="168"/>
      <c r="M487" s="168"/>
      <c r="N487" s="168"/>
      <c r="O487" s="168"/>
    </row>
    <row r="488" spans="3:15" ht="18.600000000000001" customHeight="1">
      <c r="C488" s="168"/>
      <c r="D488" s="168"/>
      <c r="E488" s="168"/>
      <c r="F488" s="168"/>
      <c r="G488" s="168"/>
      <c r="H488" s="168"/>
      <c r="I488" s="168"/>
      <c r="J488" s="168"/>
      <c r="K488" s="168"/>
      <c r="L488" s="168"/>
      <c r="M488" s="168"/>
      <c r="N488" s="168"/>
      <c r="O488" s="168"/>
    </row>
    <row r="489" spans="3:15" ht="18.600000000000001" customHeight="1">
      <c r="C489" s="168"/>
      <c r="D489" s="168"/>
      <c r="E489" s="168"/>
      <c r="F489" s="168"/>
      <c r="G489" s="168"/>
      <c r="H489" s="168"/>
      <c r="I489" s="168"/>
      <c r="J489" s="168"/>
      <c r="K489" s="168"/>
      <c r="L489" s="168"/>
      <c r="M489" s="168"/>
      <c r="N489" s="168"/>
      <c r="O489" s="168"/>
    </row>
    <row r="490" spans="3:15" ht="18.600000000000001" customHeight="1">
      <c r="C490" s="168"/>
      <c r="D490" s="168"/>
      <c r="E490" s="168"/>
      <c r="F490" s="168"/>
      <c r="G490" s="168"/>
      <c r="H490" s="168"/>
      <c r="I490" s="168"/>
      <c r="J490" s="168"/>
      <c r="K490" s="168"/>
      <c r="L490" s="168"/>
      <c r="M490" s="168"/>
      <c r="N490" s="168"/>
      <c r="O490" s="168"/>
    </row>
    <row r="491" spans="3:15" ht="18.600000000000001" customHeight="1">
      <c r="C491" s="168"/>
      <c r="D491" s="168"/>
      <c r="E491" s="168"/>
      <c r="F491" s="168"/>
      <c r="G491" s="168"/>
      <c r="H491" s="168"/>
      <c r="I491" s="168"/>
      <c r="J491" s="168"/>
      <c r="K491" s="168"/>
      <c r="L491" s="168"/>
      <c r="M491" s="168"/>
      <c r="N491" s="168"/>
      <c r="O491" s="168"/>
    </row>
    <row r="492" spans="3:15" ht="18.600000000000001" customHeight="1">
      <c r="C492" s="168"/>
      <c r="D492" s="168"/>
      <c r="E492" s="168"/>
      <c r="F492" s="168"/>
      <c r="G492" s="168"/>
      <c r="H492" s="168"/>
      <c r="I492" s="168"/>
      <c r="J492" s="168"/>
      <c r="K492" s="168"/>
      <c r="L492" s="168"/>
      <c r="M492" s="168"/>
      <c r="N492" s="168"/>
      <c r="O492" s="168"/>
    </row>
    <row r="493" spans="3:15" ht="18.600000000000001" customHeight="1">
      <c r="C493" s="168"/>
      <c r="D493" s="168"/>
      <c r="E493" s="168"/>
      <c r="F493" s="168"/>
      <c r="G493" s="168"/>
      <c r="H493" s="168"/>
      <c r="I493" s="168"/>
      <c r="J493" s="168"/>
      <c r="K493" s="168"/>
      <c r="L493" s="168"/>
      <c r="M493" s="168"/>
      <c r="N493" s="168"/>
      <c r="O493" s="168"/>
    </row>
    <row r="494" spans="3:15" ht="18.600000000000001" customHeight="1">
      <c r="C494" s="168"/>
      <c r="D494" s="168"/>
      <c r="E494" s="168"/>
      <c r="F494" s="168"/>
      <c r="G494" s="168"/>
      <c r="H494" s="168"/>
      <c r="I494" s="168"/>
      <c r="J494" s="168"/>
      <c r="K494" s="168"/>
      <c r="L494" s="168"/>
      <c r="M494" s="168"/>
      <c r="N494" s="168"/>
      <c r="O494" s="168"/>
    </row>
    <row r="495" spans="3:15" ht="18.600000000000001" customHeight="1">
      <c r="C495" s="168"/>
      <c r="D495" s="168"/>
      <c r="E495" s="168"/>
      <c r="F495" s="168"/>
      <c r="G495" s="168"/>
      <c r="H495" s="168"/>
      <c r="I495" s="168"/>
      <c r="J495" s="168"/>
      <c r="K495" s="168"/>
      <c r="L495" s="168"/>
      <c r="M495" s="168"/>
      <c r="N495" s="168"/>
      <c r="O495" s="168"/>
    </row>
    <row r="496" spans="3:15" ht="18.600000000000001" customHeight="1">
      <c r="C496" s="168"/>
      <c r="D496" s="168"/>
      <c r="E496" s="168"/>
      <c r="F496" s="168"/>
      <c r="G496" s="168"/>
      <c r="H496" s="168"/>
      <c r="I496" s="168"/>
      <c r="J496" s="168"/>
      <c r="K496" s="168"/>
      <c r="L496" s="168"/>
      <c r="M496" s="168"/>
      <c r="N496" s="168"/>
      <c r="O496" s="168"/>
    </row>
    <row r="497" spans="3:15" ht="18.600000000000001" customHeight="1">
      <c r="C497" s="168"/>
      <c r="D497" s="168"/>
      <c r="E497" s="168"/>
      <c r="F497" s="168"/>
      <c r="G497" s="168"/>
      <c r="H497" s="168"/>
      <c r="I497" s="168"/>
      <c r="J497" s="168"/>
      <c r="K497" s="168"/>
      <c r="L497" s="168"/>
      <c r="M497" s="168"/>
      <c r="N497" s="168"/>
      <c r="O497" s="168"/>
    </row>
    <row r="498" spans="3:15" ht="18.600000000000001" customHeight="1">
      <c r="C498" s="168"/>
      <c r="D498" s="168"/>
      <c r="E498" s="168"/>
      <c r="F498" s="168"/>
      <c r="G498" s="168"/>
      <c r="H498" s="168"/>
      <c r="I498" s="168"/>
      <c r="J498" s="168"/>
      <c r="K498" s="168"/>
      <c r="L498" s="168"/>
      <c r="M498" s="168"/>
      <c r="N498" s="168"/>
      <c r="O498" s="168"/>
    </row>
    <row r="499" spans="3:15" ht="18.600000000000001" customHeight="1">
      <c r="C499" s="168"/>
      <c r="D499" s="168"/>
      <c r="E499" s="168"/>
      <c r="F499" s="168"/>
      <c r="G499" s="168"/>
      <c r="H499" s="168"/>
      <c r="I499" s="168"/>
      <c r="J499" s="168"/>
      <c r="K499" s="168"/>
      <c r="L499" s="168"/>
      <c r="M499" s="168"/>
      <c r="N499" s="168"/>
      <c r="O499" s="168"/>
    </row>
    <row r="500" spans="3:15" ht="18.600000000000001" customHeight="1">
      <c r="C500" s="168"/>
      <c r="D500" s="168"/>
      <c r="E500" s="168"/>
      <c r="F500" s="168"/>
      <c r="G500" s="168"/>
      <c r="H500" s="168"/>
      <c r="I500" s="168"/>
      <c r="J500" s="168"/>
      <c r="K500" s="168"/>
      <c r="L500" s="168"/>
      <c r="M500" s="168"/>
      <c r="N500" s="168"/>
      <c r="O500" s="168"/>
    </row>
    <row r="501" spans="3:15" ht="18.600000000000001" customHeight="1">
      <c r="C501" s="168"/>
      <c r="D501" s="168"/>
      <c r="E501" s="168"/>
      <c r="F501" s="168"/>
      <c r="G501" s="168"/>
      <c r="H501" s="168"/>
      <c r="I501" s="168"/>
      <c r="J501" s="168"/>
      <c r="K501" s="168"/>
      <c r="L501" s="168"/>
      <c r="M501" s="168"/>
      <c r="N501" s="168"/>
      <c r="O501" s="168"/>
    </row>
    <row r="502" spans="3:15" ht="18.600000000000001" customHeight="1">
      <c r="C502" s="168"/>
      <c r="D502" s="168"/>
      <c r="E502" s="168"/>
      <c r="F502" s="168"/>
      <c r="G502" s="168"/>
      <c r="H502" s="168"/>
      <c r="I502" s="168"/>
      <c r="J502" s="168"/>
      <c r="K502" s="168"/>
      <c r="L502" s="168"/>
      <c r="M502" s="168"/>
      <c r="N502" s="168"/>
      <c r="O502" s="168"/>
    </row>
    <row r="503" spans="3:15" ht="18.600000000000001" customHeight="1">
      <c r="C503" s="168"/>
      <c r="D503" s="168"/>
      <c r="E503" s="168"/>
      <c r="F503" s="168"/>
      <c r="G503" s="168"/>
      <c r="H503" s="168"/>
      <c r="I503" s="168"/>
      <c r="J503" s="168"/>
      <c r="K503" s="168"/>
      <c r="L503" s="168"/>
      <c r="M503" s="168"/>
      <c r="N503" s="168"/>
      <c r="O503" s="168"/>
    </row>
    <row r="504" spans="3:15" ht="18.600000000000001" customHeight="1">
      <c r="C504" s="168"/>
      <c r="D504" s="168"/>
      <c r="E504" s="168"/>
      <c r="F504" s="168"/>
      <c r="G504" s="168"/>
      <c r="H504" s="168"/>
      <c r="I504" s="168"/>
      <c r="J504" s="168"/>
      <c r="K504" s="168"/>
      <c r="L504" s="168"/>
      <c r="M504" s="168"/>
      <c r="N504" s="168"/>
      <c r="O504" s="168"/>
    </row>
    <row r="505" spans="3:15" ht="18.600000000000001" customHeight="1">
      <c r="C505" s="168"/>
      <c r="D505" s="168"/>
      <c r="E505" s="168"/>
      <c r="F505" s="168"/>
      <c r="G505" s="168"/>
      <c r="H505" s="168"/>
      <c r="I505" s="168"/>
      <c r="J505" s="168"/>
      <c r="K505" s="168"/>
      <c r="L505" s="168"/>
      <c r="M505" s="168"/>
      <c r="N505" s="168"/>
      <c r="O505" s="168"/>
    </row>
    <row r="506" spans="3:15" ht="39" customHeight="1">
      <c r="C506" s="168"/>
      <c r="D506" s="168"/>
      <c r="E506" s="168"/>
      <c r="F506" s="168"/>
      <c r="G506" s="168"/>
      <c r="H506" s="168"/>
      <c r="I506" s="168"/>
      <c r="J506" s="168"/>
      <c r="K506" s="168"/>
      <c r="L506" s="168"/>
      <c r="M506" s="168"/>
      <c r="N506" s="168"/>
      <c r="O506" s="168"/>
    </row>
    <row r="507" spans="3:15" ht="18.600000000000001" customHeight="1">
      <c r="C507" s="168"/>
      <c r="D507" s="168"/>
      <c r="E507" s="168"/>
      <c r="F507" s="168"/>
      <c r="G507" s="168"/>
      <c r="H507" s="168"/>
      <c r="I507" s="168"/>
      <c r="J507" s="168"/>
      <c r="K507" s="168"/>
      <c r="L507" s="168"/>
      <c r="M507" s="168"/>
      <c r="N507" s="168"/>
      <c r="O507" s="168"/>
    </row>
    <row r="508" spans="3:15" ht="18.600000000000001" customHeight="1">
      <c r="C508" s="168"/>
      <c r="D508" s="168"/>
      <c r="E508" s="168"/>
      <c r="F508" s="168"/>
      <c r="G508" s="168"/>
      <c r="H508" s="168"/>
      <c r="I508" s="168"/>
      <c r="J508" s="168"/>
      <c r="K508" s="168"/>
      <c r="L508" s="168"/>
      <c r="M508" s="168"/>
      <c r="N508" s="168"/>
      <c r="O508" s="168"/>
    </row>
    <row r="509" spans="3:15" ht="18.600000000000001" customHeight="1">
      <c r="C509" s="168"/>
      <c r="D509" s="168"/>
      <c r="E509" s="168"/>
      <c r="F509" s="168"/>
      <c r="G509" s="168"/>
      <c r="H509" s="168"/>
      <c r="I509" s="168"/>
      <c r="J509" s="168"/>
      <c r="K509" s="168"/>
      <c r="L509" s="168"/>
      <c r="M509" s="168"/>
      <c r="N509" s="168"/>
      <c r="O509" s="168"/>
    </row>
    <row r="510" spans="3:15" ht="18.600000000000001" customHeight="1">
      <c r="C510" s="168"/>
      <c r="D510" s="168"/>
      <c r="E510" s="168"/>
      <c r="F510" s="168"/>
      <c r="G510" s="168"/>
      <c r="H510" s="168"/>
      <c r="I510" s="168"/>
      <c r="J510" s="168"/>
      <c r="K510" s="168"/>
      <c r="L510" s="168"/>
      <c r="M510" s="168"/>
      <c r="N510" s="168"/>
      <c r="O510" s="168"/>
    </row>
    <row r="511" spans="3:15" ht="18.600000000000001" customHeight="1">
      <c r="C511" s="168"/>
      <c r="D511" s="168"/>
      <c r="E511" s="168"/>
      <c r="F511" s="168"/>
      <c r="G511" s="168"/>
      <c r="H511" s="168"/>
      <c r="I511" s="168"/>
      <c r="J511" s="168"/>
      <c r="K511" s="168"/>
      <c r="L511" s="168"/>
      <c r="M511" s="168"/>
      <c r="N511" s="168"/>
      <c r="O511" s="168"/>
    </row>
    <row r="512" spans="3:15" ht="18.600000000000001" customHeight="1">
      <c r="C512" s="168"/>
      <c r="D512" s="168"/>
      <c r="E512" s="168"/>
      <c r="F512" s="168"/>
      <c r="G512" s="168"/>
      <c r="H512" s="168"/>
      <c r="I512" s="168"/>
      <c r="J512" s="168"/>
      <c r="K512" s="168"/>
      <c r="L512" s="168"/>
      <c r="M512" s="168"/>
      <c r="N512" s="168"/>
      <c r="O512" s="168"/>
    </row>
    <row r="513" spans="3:15" ht="18.600000000000001" customHeight="1">
      <c r="C513" s="168"/>
      <c r="D513" s="168"/>
      <c r="E513" s="168"/>
      <c r="F513" s="168"/>
      <c r="G513" s="168"/>
      <c r="H513" s="168"/>
      <c r="I513" s="168"/>
      <c r="J513" s="168"/>
      <c r="K513" s="168"/>
      <c r="L513" s="168"/>
      <c r="M513" s="168"/>
      <c r="N513" s="168"/>
      <c r="O513" s="168"/>
    </row>
    <row r="514" spans="3:15" ht="14.45" customHeight="1">
      <c r="C514" s="168"/>
      <c r="D514" s="168"/>
      <c r="E514" s="168"/>
      <c r="F514" s="168"/>
      <c r="G514" s="168"/>
      <c r="H514" s="168"/>
      <c r="I514" s="168"/>
      <c r="J514" s="168"/>
      <c r="K514" s="168"/>
      <c r="L514" s="168"/>
      <c r="M514" s="168"/>
      <c r="N514" s="168"/>
      <c r="O514" s="168"/>
    </row>
    <row r="515" spans="3:15" ht="14.45" customHeight="1">
      <c r="C515" s="168"/>
      <c r="D515" s="168"/>
      <c r="E515" s="168"/>
      <c r="F515" s="168"/>
      <c r="G515" s="168"/>
      <c r="H515" s="168"/>
      <c r="I515" s="168"/>
      <c r="J515" s="168"/>
      <c r="K515" s="168"/>
      <c r="L515" s="168"/>
      <c r="M515" s="168"/>
      <c r="N515" s="168"/>
      <c r="O515" s="168"/>
    </row>
    <row r="516" spans="3:15" ht="14.45" customHeight="1">
      <c r="C516" s="168"/>
      <c r="D516" s="168"/>
      <c r="E516" s="168"/>
      <c r="F516" s="168"/>
      <c r="G516" s="168"/>
      <c r="H516" s="168"/>
      <c r="I516" s="168"/>
      <c r="J516" s="168"/>
      <c r="K516" s="168"/>
      <c r="L516" s="168"/>
      <c r="M516" s="168"/>
      <c r="N516" s="168"/>
      <c r="O516" s="168"/>
    </row>
    <row r="517" spans="3:15" ht="14.45" customHeight="1">
      <c r="C517" s="168"/>
      <c r="D517" s="168"/>
      <c r="E517" s="168"/>
      <c r="F517" s="168"/>
      <c r="G517" s="168"/>
      <c r="H517" s="168"/>
      <c r="I517" s="168"/>
      <c r="J517" s="168"/>
      <c r="K517" s="168"/>
      <c r="L517" s="168"/>
      <c r="M517" s="168"/>
      <c r="N517" s="168"/>
      <c r="O517" s="168"/>
    </row>
    <row r="518" spans="3:15" ht="18.600000000000001" customHeight="1">
      <c r="C518" s="168"/>
      <c r="D518" s="168"/>
      <c r="E518" s="168"/>
      <c r="F518" s="168"/>
      <c r="G518" s="168"/>
      <c r="H518" s="168"/>
      <c r="I518" s="168"/>
      <c r="J518" s="168"/>
      <c r="K518" s="168"/>
      <c r="L518" s="168"/>
      <c r="M518" s="168"/>
      <c r="N518" s="168"/>
      <c r="O518" s="168"/>
    </row>
    <row r="519" spans="3:15" ht="18.600000000000001" customHeight="1">
      <c r="C519" s="168"/>
      <c r="D519" s="168"/>
      <c r="E519" s="168"/>
      <c r="F519" s="168"/>
      <c r="G519" s="168"/>
      <c r="H519" s="168"/>
      <c r="I519" s="168"/>
      <c r="J519" s="168"/>
      <c r="K519" s="168"/>
      <c r="L519" s="168"/>
      <c r="M519" s="168"/>
      <c r="N519" s="168"/>
      <c r="O519" s="168"/>
    </row>
    <row r="520" spans="3:15" ht="39" customHeight="1">
      <c r="C520" s="168"/>
      <c r="D520" s="168"/>
      <c r="E520" s="168"/>
      <c r="F520" s="168"/>
      <c r="G520" s="168"/>
      <c r="H520" s="168"/>
      <c r="I520" s="168"/>
      <c r="J520" s="168"/>
      <c r="K520" s="168"/>
      <c r="L520" s="168"/>
      <c r="M520" s="168"/>
      <c r="N520" s="168"/>
      <c r="O520" s="168"/>
    </row>
    <row r="521" spans="3:15" ht="18.600000000000001" customHeight="1">
      <c r="C521" s="168"/>
      <c r="D521" s="168"/>
      <c r="E521" s="168"/>
      <c r="F521" s="168"/>
      <c r="G521" s="168"/>
      <c r="H521" s="168"/>
      <c r="I521" s="168"/>
      <c r="J521" s="168"/>
      <c r="K521" s="168"/>
      <c r="L521" s="168"/>
      <c r="M521" s="168"/>
      <c r="N521" s="168"/>
      <c r="O521" s="168"/>
    </row>
    <row r="522" spans="3:15" ht="87" customHeight="1">
      <c r="C522" s="168"/>
      <c r="D522" s="168"/>
      <c r="E522" s="168"/>
      <c r="F522" s="168"/>
      <c r="G522" s="168"/>
      <c r="H522" s="168"/>
      <c r="I522" s="168"/>
      <c r="J522" s="168"/>
      <c r="K522" s="168"/>
      <c r="L522" s="168"/>
      <c r="M522" s="168"/>
      <c r="N522" s="168"/>
      <c r="O522" s="168"/>
    </row>
    <row r="523" spans="3:15" ht="18.600000000000001" customHeight="1">
      <c r="C523" s="168"/>
      <c r="D523" s="168"/>
      <c r="E523" s="168"/>
      <c r="F523" s="168"/>
      <c r="G523" s="168"/>
      <c r="H523" s="168"/>
      <c r="I523" s="168"/>
      <c r="J523" s="168"/>
      <c r="K523" s="168"/>
      <c r="L523" s="168"/>
      <c r="M523" s="168"/>
      <c r="N523" s="168"/>
      <c r="O523" s="168"/>
    </row>
    <row r="524" spans="3:15" ht="41.45" customHeight="1">
      <c r="C524" s="168"/>
      <c r="D524" s="168"/>
      <c r="E524" s="168"/>
      <c r="F524" s="168"/>
      <c r="G524" s="168"/>
      <c r="H524" s="168"/>
      <c r="I524" s="168"/>
      <c r="J524" s="168"/>
      <c r="K524" s="168"/>
      <c r="L524" s="168"/>
      <c r="M524" s="168"/>
      <c r="N524" s="168"/>
      <c r="O524" s="168"/>
    </row>
    <row r="525" spans="3:15" ht="27" customHeight="1">
      <c r="C525" s="168"/>
      <c r="D525" s="168"/>
      <c r="E525" s="168"/>
      <c r="F525" s="168"/>
      <c r="G525" s="168"/>
      <c r="H525" s="168"/>
      <c r="I525" s="168"/>
      <c r="J525" s="168"/>
      <c r="K525" s="168"/>
      <c r="L525" s="168"/>
      <c r="M525" s="168"/>
      <c r="N525" s="168"/>
      <c r="O525" s="168"/>
    </row>
    <row r="526" spans="3:15" ht="14.45" customHeight="1">
      <c r="C526" s="168"/>
      <c r="D526" s="168"/>
      <c r="E526" s="168"/>
      <c r="F526" s="168"/>
      <c r="G526" s="168"/>
      <c r="H526" s="168"/>
      <c r="I526" s="168"/>
      <c r="J526" s="168"/>
      <c r="K526" s="168"/>
      <c r="L526" s="168"/>
      <c r="M526" s="168"/>
      <c r="N526" s="168"/>
      <c r="O526" s="168"/>
    </row>
    <row r="527" spans="3:15" ht="14.45" customHeight="1">
      <c r="C527" s="168"/>
      <c r="D527" s="168"/>
      <c r="E527" s="168"/>
      <c r="F527" s="168"/>
      <c r="G527" s="168"/>
      <c r="H527" s="168"/>
      <c r="I527" s="168"/>
      <c r="J527" s="168"/>
      <c r="K527" s="168"/>
      <c r="L527" s="168"/>
      <c r="M527" s="168"/>
      <c r="N527" s="168"/>
      <c r="O527" s="168"/>
    </row>
    <row r="528" spans="3:15" ht="14.45" customHeight="1">
      <c r="C528" s="168"/>
      <c r="D528" s="168"/>
      <c r="E528" s="168"/>
      <c r="F528" s="168"/>
      <c r="G528" s="168"/>
      <c r="H528" s="168"/>
      <c r="I528" s="168"/>
      <c r="J528" s="168"/>
      <c r="K528" s="168"/>
      <c r="L528" s="168"/>
      <c r="M528" s="168"/>
      <c r="N528" s="168"/>
      <c r="O528" s="168"/>
    </row>
    <row r="529" spans="3:15" ht="54.95" customHeight="1">
      <c r="C529" s="168"/>
      <c r="D529" s="168"/>
      <c r="E529" s="168"/>
      <c r="F529" s="168"/>
      <c r="G529" s="168"/>
      <c r="H529" s="168"/>
      <c r="I529" s="168"/>
      <c r="J529" s="168"/>
      <c r="K529" s="168"/>
      <c r="L529" s="168"/>
      <c r="M529" s="168"/>
      <c r="N529" s="168"/>
      <c r="O529" s="168"/>
    </row>
    <row r="530" spans="3:15" ht="14.45" customHeight="1">
      <c r="C530" s="168"/>
      <c r="D530" s="168"/>
      <c r="E530" s="168"/>
      <c r="F530" s="168"/>
      <c r="G530" s="168"/>
      <c r="H530" s="168"/>
      <c r="I530" s="168"/>
      <c r="J530" s="168"/>
      <c r="K530" s="168"/>
      <c r="L530" s="168"/>
      <c r="M530" s="168"/>
      <c r="N530" s="168"/>
      <c r="O530" s="168"/>
    </row>
    <row r="531" spans="3:15" ht="14.45" customHeight="1">
      <c r="C531" s="168"/>
      <c r="D531" s="168"/>
      <c r="E531" s="168"/>
      <c r="F531" s="168"/>
      <c r="G531" s="168"/>
      <c r="H531" s="168"/>
      <c r="I531" s="168"/>
      <c r="J531" s="168"/>
      <c r="K531" s="168"/>
      <c r="L531" s="168"/>
      <c r="M531" s="168"/>
      <c r="N531" s="168"/>
      <c r="O531" s="168"/>
    </row>
    <row r="532" spans="3:15" ht="14.45" customHeight="1">
      <c r="C532" s="168"/>
      <c r="D532" s="168"/>
      <c r="E532" s="168"/>
      <c r="F532" s="168"/>
      <c r="G532" s="168"/>
      <c r="H532" s="168"/>
      <c r="I532" s="168"/>
      <c r="J532" s="168"/>
      <c r="K532" s="168"/>
      <c r="L532" s="168"/>
      <c r="M532" s="168"/>
      <c r="N532" s="168"/>
      <c r="O532" s="168"/>
    </row>
    <row r="533" spans="3:15" ht="14.45" customHeight="1">
      <c r="C533" s="168"/>
      <c r="D533" s="168"/>
      <c r="E533" s="168"/>
      <c r="F533" s="168"/>
      <c r="G533" s="168"/>
      <c r="H533" s="168"/>
      <c r="I533" s="168"/>
      <c r="J533" s="168"/>
      <c r="K533" s="168"/>
      <c r="L533" s="168"/>
      <c r="M533" s="168"/>
      <c r="N533" s="168"/>
      <c r="O533" s="168"/>
    </row>
    <row r="534" spans="3:15" ht="14.45" customHeight="1">
      <c r="C534" s="168"/>
      <c r="D534" s="168"/>
      <c r="E534" s="168"/>
      <c r="F534" s="168"/>
      <c r="G534" s="168"/>
      <c r="H534" s="168"/>
      <c r="I534" s="168"/>
      <c r="J534" s="168"/>
      <c r="K534" s="168"/>
      <c r="L534" s="168"/>
      <c r="M534" s="168"/>
      <c r="N534" s="168"/>
      <c r="O534" s="168"/>
    </row>
    <row r="535" spans="3:15" ht="14.45" customHeight="1">
      <c r="C535" s="168"/>
      <c r="D535" s="168"/>
      <c r="E535" s="168"/>
      <c r="F535" s="168"/>
      <c r="G535" s="168"/>
      <c r="H535" s="168"/>
      <c r="I535" s="168"/>
      <c r="J535" s="168"/>
      <c r="K535" s="168"/>
      <c r="L535" s="168"/>
      <c r="M535" s="168"/>
      <c r="N535" s="168"/>
      <c r="O535" s="168"/>
    </row>
    <row r="536" spans="3:15" ht="14.45" customHeight="1">
      <c r="C536" s="168"/>
      <c r="D536" s="168"/>
      <c r="E536" s="168"/>
      <c r="F536" s="168"/>
      <c r="G536" s="168"/>
      <c r="H536" s="168"/>
      <c r="I536" s="168"/>
      <c r="J536" s="168"/>
      <c r="K536" s="168"/>
      <c r="L536" s="168"/>
      <c r="M536" s="168"/>
      <c r="N536" s="168"/>
      <c r="O536" s="168"/>
    </row>
    <row r="537" spans="3:15" ht="14.45" customHeight="1">
      <c r="C537" s="168"/>
      <c r="D537" s="168"/>
      <c r="E537" s="168"/>
      <c r="F537" s="168"/>
      <c r="G537" s="168"/>
      <c r="H537" s="168"/>
      <c r="I537" s="168"/>
      <c r="J537" s="168"/>
      <c r="K537" s="168"/>
      <c r="L537" s="168"/>
      <c r="M537" s="168"/>
      <c r="N537" s="168"/>
      <c r="O537" s="168"/>
    </row>
    <row r="538" spans="3:15" ht="14.45" customHeight="1">
      <c r="C538" s="168"/>
      <c r="D538" s="168"/>
      <c r="E538" s="168"/>
      <c r="F538" s="168"/>
      <c r="G538" s="168"/>
      <c r="H538" s="168"/>
      <c r="I538" s="168"/>
      <c r="J538" s="168"/>
      <c r="K538" s="168"/>
      <c r="L538" s="168"/>
      <c r="M538" s="168"/>
      <c r="N538" s="168"/>
      <c r="O538" s="168"/>
    </row>
    <row r="539" spans="3:15" ht="14.45" customHeight="1">
      <c r="C539" s="168"/>
      <c r="D539" s="168"/>
      <c r="E539" s="168"/>
      <c r="F539" s="168"/>
      <c r="G539" s="168"/>
      <c r="H539" s="168"/>
      <c r="I539" s="168"/>
      <c r="J539" s="168"/>
      <c r="K539" s="168"/>
      <c r="L539" s="168"/>
      <c r="M539" s="168"/>
      <c r="N539" s="168"/>
      <c r="O539" s="168"/>
    </row>
    <row r="540" spans="3:15" ht="14.45" customHeight="1">
      <c r="C540" s="168"/>
      <c r="D540" s="168"/>
      <c r="E540" s="168"/>
      <c r="F540" s="168"/>
      <c r="G540" s="168"/>
      <c r="H540" s="168"/>
      <c r="I540" s="168"/>
      <c r="J540" s="168"/>
      <c r="K540" s="168"/>
      <c r="L540" s="168"/>
      <c r="M540" s="168"/>
      <c r="N540" s="168"/>
      <c r="O540" s="168"/>
    </row>
    <row r="541" spans="3:15" ht="14.45" customHeight="1">
      <c r="C541" s="168"/>
      <c r="D541" s="168"/>
      <c r="E541" s="168"/>
      <c r="F541" s="168"/>
      <c r="G541" s="168"/>
      <c r="H541" s="168"/>
      <c r="I541" s="168"/>
      <c r="J541" s="168"/>
      <c r="K541" s="168"/>
      <c r="L541" s="168"/>
      <c r="M541" s="168"/>
      <c r="N541" s="168"/>
      <c r="O541" s="168"/>
    </row>
    <row r="542" spans="3:15" ht="14.45" customHeight="1">
      <c r="C542" s="168"/>
      <c r="D542" s="168"/>
      <c r="E542" s="168"/>
      <c r="F542" s="168"/>
      <c r="G542" s="168"/>
      <c r="H542" s="168"/>
      <c r="I542" s="168"/>
      <c r="J542" s="168"/>
      <c r="K542" s="168"/>
      <c r="L542" s="168"/>
      <c r="M542" s="168"/>
      <c r="N542" s="168"/>
      <c r="O542" s="168"/>
    </row>
    <row r="543" spans="3:15" ht="14.45" customHeight="1">
      <c r="C543" s="168"/>
      <c r="D543" s="168"/>
      <c r="E543" s="168"/>
      <c r="F543" s="168"/>
      <c r="G543" s="168"/>
      <c r="H543" s="168"/>
      <c r="I543" s="168"/>
      <c r="J543" s="168"/>
      <c r="K543" s="168"/>
      <c r="L543" s="168"/>
      <c r="M543" s="168"/>
      <c r="N543" s="168"/>
      <c r="O543" s="168"/>
    </row>
    <row r="544" spans="3:15" ht="14.45" customHeight="1">
      <c r="C544" s="168"/>
      <c r="D544" s="168"/>
      <c r="E544" s="168"/>
      <c r="F544" s="168"/>
      <c r="G544" s="168"/>
      <c r="H544" s="168"/>
      <c r="I544" s="168"/>
      <c r="J544" s="168"/>
      <c r="K544" s="168"/>
      <c r="L544" s="168"/>
      <c r="M544" s="168"/>
      <c r="N544" s="168"/>
      <c r="O544" s="168"/>
    </row>
    <row r="545" spans="3:15" ht="18.600000000000001" customHeight="1">
      <c r="C545" s="168"/>
      <c r="D545" s="168"/>
      <c r="E545" s="168"/>
      <c r="F545" s="168"/>
      <c r="G545" s="168"/>
      <c r="H545" s="168"/>
      <c r="I545" s="168"/>
      <c r="J545" s="168"/>
      <c r="K545" s="168"/>
      <c r="L545" s="168"/>
      <c r="M545" s="168"/>
      <c r="N545" s="168"/>
      <c r="O545" s="168"/>
    </row>
    <row r="546" spans="3:15" ht="37.5" customHeight="1">
      <c r="C546" s="168"/>
      <c r="D546" s="168"/>
      <c r="E546" s="168"/>
      <c r="F546" s="168"/>
      <c r="G546" s="168"/>
      <c r="H546" s="168"/>
      <c r="I546" s="168"/>
      <c r="J546" s="168"/>
      <c r="K546" s="168"/>
      <c r="L546" s="168"/>
      <c r="M546" s="168"/>
      <c r="N546" s="168"/>
      <c r="O546" s="168"/>
    </row>
    <row r="547" spans="3:15" ht="18.600000000000001" customHeight="1">
      <c r="C547" s="168"/>
      <c r="D547" s="168"/>
      <c r="E547" s="168"/>
      <c r="F547" s="168"/>
      <c r="G547" s="168"/>
      <c r="H547" s="168"/>
      <c r="I547" s="168"/>
      <c r="J547" s="168"/>
      <c r="K547" s="168"/>
      <c r="L547" s="168"/>
      <c r="M547" s="168"/>
      <c r="N547" s="168"/>
      <c r="O547" s="168"/>
    </row>
    <row r="548" spans="3:15" ht="18.600000000000001" customHeight="1">
      <c r="C548" s="168"/>
      <c r="D548" s="168"/>
      <c r="E548" s="168"/>
      <c r="F548" s="168"/>
      <c r="G548" s="168"/>
      <c r="H548" s="168"/>
      <c r="I548" s="168"/>
      <c r="J548" s="168"/>
      <c r="K548" s="168"/>
      <c r="L548" s="168"/>
      <c r="M548" s="168"/>
      <c r="N548" s="168"/>
      <c r="O548" s="168"/>
    </row>
    <row r="549" spans="3:15" ht="18.600000000000001" customHeight="1">
      <c r="C549" s="168"/>
      <c r="D549" s="168"/>
      <c r="E549" s="168"/>
      <c r="F549" s="168"/>
      <c r="G549" s="168"/>
      <c r="H549" s="168"/>
      <c r="I549" s="168"/>
      <c r="J549" s="168"/>
      <c r="K549" s="168"/>
      <c r="L549" s="168"/>
      <c r="M549" s="168"/>
      <c r="N549" s="168"/>
      <c r="O549" s="168"/>
    </row>
    <row r="550" spans="3:15" ht="51.6" customHeight="1">
      <c r="C550" s="168"/>
      <c r="D550" s="168"/>
      <c r="E550" s="168"/>
      <c r="F550" s="168"/>
      <c r="G550" s="168"/>
      <c r="H550" s="168"/>
      <c r="I550" s="168"/>
      <c r="J550" s="168"/>
      <c r="K550" s="168"/>
      <c r="L550" s="168"/>
      <c r="M550" s="168"/>
      <c r="N550" s="168"/>
      <c r="O550" s="168"/>
    </row>
    <row r="551" spans="3:15" ht="18.600000000000001" customHeight="1">
      <c r="C551" s="168"/>
      <c r="D551" s="168"/>
      <c r="E551" s="168"/>
      <c r="F551" s="168"/>
      <c r="G551" s="168"/>
      <c r="H551" s="168"/>
      <c r="I551" s="168"/>
      <c r="J551" s="168"/>
      <c r="K551" s="168"/>
      <c r="L551" s="168"/>
      <c r="M551" s="168"/>
      <c r="N551" s="168"/>
      <c r="O551" s="168"/>
    </row>
    <row r="552" spans="3:15" ht="18.600000000000001" customHeight="1">
      <c r="C552" s="168"/>
      <c r="D552" s="168"/>
      <c r="E552" s="168"/>
      <c r="F552" s="168"/>
      <c r="G552" s="168"/>
      <c r="H552" s="168"/>
      <c r="I552" s="168"/>
      <c r="J552" s="168"/>
      <c r="K552" s="168"/>
      <c r="L552" s="168"/>
      <c r="M552" s="168"/>
      <c r="N552" s="168"/>
      <c r="O552" s="168"/>
    </row>
    <row r="553" spans="3:15" ht="18.600000000000001" customHeight="1">
      <c r="C553" s="168"/>
      <c r="D553" s="168"/>
      <c r="E553" s="168"/>
      <c r="F553" s="168"/>
      <c r="G553" s="168"/>
      <c r="H553" s="168"/>
      <c r="I553" s="168"/>
      <c r="J553" s="168"/>
      <c r="K553" s="168"/>
      <c r="L553" s="168"/>
      <c r="M553" s="168"/>
      <c r="N553" s="168"/>
      <c r="O553" s="168"/>
    </row>
    <row r="554" spans="3:15" ht="81" customHeight="1">
      <c r="C554" s="168"/>
      <c r="D554" s="168"/>
      <c r="E554" s="168"/>
      <c r="F554" s="168"/>
      <c r="G554" s="168"/>
      <c r="H554" s="168"/>
      <c r="I554" s="168"/>
      <c r="J554" s="168"/>
      <c r="K554" s="168"/>
      <c r="L554" s="168"/>
      <c r="M554" s="168"/>
      <c r="N554" s="168"/>
      <c r="O554" s="168"/>
    </row>
    <row r="555" spans="3:15" ht="18.600000000000001" customHeight="1">
      <c r="C555" s="168"/>
      <c r="D555" s="168"/>
      <c r="E555" s="168"/>
      <c r="F555" s="168"/>
      <c r="G555" s="168"/>
      <c r="H555" s="168"/>
      <c r="I555" s="168"/>
      <c r="J555" s="168"/>
      <c r="K555" s="168"/>
      <c r="L555" s="168"/>
      <c r="M555" s="168"/>
      <c r="N555" s="168"/>
      <c r="O555" s="168"/>
    </row>
    <row r="556" spans="3:15" ht="18.600000000000001" customHeight="1">
      <c r="C556" s="168"/>
      <c r="D556" s="168"/>
      <c r="E556" s="168"/>
      <c r="F556" s="168"/>
      <c r="G556" s="168"/>
      <c r="H556" s="168"/>
      <c r="I556" s="168"/>
      <c r="J556" s="168"/>
      <c r="K556" s="168"/>
      <c r="L556" s="168"/>
      <c r="M556" s="168"/>
      <c r="N556" s="168"/>
      <c r="O556" s="168"/>
    </row>
    <row r="557" spans="3:15" ht="18.600000000000001" customHeight="1">
      <c r="C557" s="168"/>
      <c r="D557" s="168"/>
      <c r="E557" s="168"/>
      <c r="F557" s="168"/>
      <c r="G557" s="168"/>
      <c r="H557" s="168"/>
      <c r="I557" s="168"/>
      <c r="J557" s="168"/>
      <c r="K557" s="168"/>
      <c r="L557" s="168"/>
      <c r="M557" s="168"/>
      <c r="N557" s="168"/>
      <c r="O557" s="168"/>
    </row>
    <row r="558" spans="3:15" ht="78" customHeight="1">
      <c r="C558" s="168"/>
      <c r="D558" s="168"/>
      <c r="E558" s="168"/>
      <c r="F558" s="168"/>
      <c r="G558" s="168"/>
      <c r="H558" s="168"/>
      <c r="I558" s="168"/>
      <c r="J558" s="168"/>
      <c r="K558" s="168"/>
      <c r="L558" s="168"/>
      <c r="M558" s="168"/>
      <c r="N558" s="168"/>
      <c r="O558" s="168"/>
    </row>
    <row r="559" spans="3:15" ht="18.600000000000001" customHeight="1">
      <c r="C559" s="168"/>
      <c r="D559" s="168"/>
      <c r="E559" s="168"/>
      <c r="F559" s="168"/>
      <c r="G559" s="168"/>
      <c r="H559" s="168"/>
      <c r="I559" s="168"/>
      <c r="J559" s="168"/>
      <c r="K559" s="168"/>
      <c r="L559" s="168"/>
      <c r="M559" s="168"/>
      <c r="N559" s="168"/>
      <c r="O559" s="168"/>
    </row>
    <row r="560" spans="3:15" ht="18.600000000000001" customHeight="1">
      <c r="C560" s="168"/>
      <c r="D560" s="168"/>
      <c r="E560" s="168"/>
      <c r="F560" s="168"/>
      <c r="G560" s="168"/>
      <c r="H560" s="168"/>
      <c r="I560" s="168"/>
      <c r="J560" s="168"/>
      <c r="K560" s="168"/>
      <c r="L560" s="168"/>
      <c r="M560" s="168"/>
      <c r="N560" s="168"/>
      <c r="O560" s="168"/>
    </row>
    <row r="561" spans="3:15" ht="18.600000000000001" customHeight="1">
      <c r="C561" s="168"/>
      <c r="D561" s="168"/>
      <c r="E561" s="168"/>
      <c r="F561" s="168"/>
      <c r="G561" s="168"/>
      <c r="H561" s="168"/>
      <c r="I561" s="168"/>
      <c r="J561" s="168"/>
      <c r="K561" s="168"/>
      <c r="L561" s="168"/>
      <c r="M561" s="168"/>
      <c r="N561" s="168"/>
      <c r="O561" s="168"/>
    </row>
    <row r="562" spans="3:15" ht="38.1" customHeight="1">
      <c r="C562" s="168"/>
      <c r="D562" s="168"/>
      <c r="E562" s="168"/>
      <c r="F562" s="168"/>
      <c r="G562" s="168"/>
      <c r="H562" s="168"/>
      <c r="I562" s="168"/>
      <c r="J562" s="168"/>
      <c r="K562" s="168"/>
      <c r="L562" s="168"/>
      <c r="M562" s="168"/>
      <c r="N562" s="168"/>
      <c r="O562" s="168"/>
    </row>
    <row r="563" spans="3:15" ht="113.45" customHeight="1">
      <c r="C563" s="168"/>
      <c r="D563" s="168"/>
      <c r="E563" s="168"/>
      <c r="F563" s="168"/>
      <c r="G563" s="168"/>
      <c r="H563" s="168"/>
      <c r="I563" s="168"/>
      <c r="J563" s="168"/>
      <c r="K563" s="168"/>
      <c r="L563" s="168"/>
      <c r="M563" s="168"/>
      <c r="N563" s="168"/>
      <c r="O563" s="168"/>
    </row>
    <row r="564" spans="3:15" ht="18.600000000000001" customHeight="1">
      <c r="C564" s="168"/>
      <c r="D564" s="168"/>
      <c r="E564" s="168"/>
      <c r="F564" s="168"/>
      <c r="G564" s="168"/>
      <c r="H564" s="168"/>
      <c r="I564" s="168"/>
      <c r="J564" s="168"/>
      <c r="K564" s="168"/>
      <c r="L564" s="168"/>
      <c r="M564" s="168"/>
      <c r="N564" s="168"/>
      <c r="O564" s="168"/>
    </row>
    <row r="565" spans="3:15" ht="18.600000000000001" customHeight="1">
      <c r="C565" s="168"/>
      <c r="D565" s="168"/>
      <c r="E565" s="168"/>
      <c r="F565" s="168"/>
      <c r="G565" s="168"/>
      <c r="H565" s="168"/>
      <c r="I565" s="168"/>
      <c r="J565" s="168"/>
      <c r="K565" s="168"/>
      <c r="L565" s="168"/>
      <c r="M565" s="168"/>
      <c r="N565" s="168"/>
      <c r="O565" s="168"/>
    </row>
    <row r="566" spans="3:15" ht="18.600000000000001" customHeight="1">
      <c r="C566" s="168"/>
      <c r="D566" s="168"/>
      <c r="E566" s="168"/>
      <c r="F566" s="168"/>
      <c r="G566" s="168"/>
      <c r="H566" s="168"/>
      <c r="I566" s="168"/>
      <c r="J566" s="168"/>
      <c r="K566" s="168"/>
      <c r="L566" s="168"/>
      <c r="M566" s="168"/>
      <c r="N566" s="168"/>
      <c r="O566" s="168"/>
    </row>
    <row r="567" spans="3:15" ht="18.600000000000001" customHeight="1">
      <c r="C567" s="168"/>
      <c r="D567" s="168"/>
      <c r="E567" s="168"/>
      <c r="F567" s="168"/>
      <c r="G567" s="168"/>
      <c r="H567" s="168"/>
      <c r="I567" s="168"/>
      <c r="J567" s="168"/>
      <c r="K567" s="168"/>
      <c r="L567" s="168"/>
      <c r="M567" s="168"/>
      <c r="N567" s="168"/>
      <c r="O567" s="168"/>
    </row>
    <row r="568" spans="3:15" ht="73.5" customHeight="1">
      <c r="C568" s="168"/>
      <c r="D568" s="168"/>
      <c r="E568" s="168"/>
      <c r="F568" s="168"/>
      <c r="G568" s="168"/>
      <c r="H568" s="168"/>
      <c r="I568" s="168"/>
      <c r="J568" s="168"/>
      <c r="K568" s="168"/>
      <c r="L568" s="168"/>
      <c r="M568" s="168"/>
      <c r="N568" s="168"/>
      <c r="O568" s="168"/>
    </row>
    <row r="569" spans="3:15" ht="18.600000000000001" customHeight="1">
      <c r="C569" s="168"/>
      <c r="D569" s="168"/>
      <c r="E569" s="168"/>
      <c r="F569" s="168"/>
      <c r="G569" s="168"/>
      <c r="H569" s="168"/>
      <c r="I569" s="168"/>
      <c r="J569" s="168"/>
      <c r="K569" s="168"/>
      <c r="L569" s="168"/>
      <c r="M569" s="168"/>
      <c r="N569" s="168"/>
      <c r="O569" s="168"/>
    </row>
    <row r="570" spans="3:15" ht="18.600000000000001" customHeight="1">
      <c r="C570" s="168"/>
      <c r="D570" s="168"/>
      <c r="E570" s="168"/>
      <c r="F570" s="168"/>
      <c r="G570" s="168"/>
      <c r="H570" s="168"/>
      <c r="I570" s="168"/>
      <c r="J570" s="168"/>
      <c r="K570" s="168"/>
      <c r="L570" s="168"/>
      <c r="M570" s="168"/>
      <c r="N570" s="168"/>
      <c r="O570" s="168"/>
    </row>
    <row r="571" spans="3:15" ht="18.600000000000001" customHeight="1">
      <c r="C571" s="168"/>
      <c r="D571" s="168"/>
      <c r="E571" s="168"/>
      <c r="F571" s="168"/>
      <c r="G571" s="168"/>
      <c r="H571" s="168"/>
      <c r="I571" s="168"/>
      <c r="J571" s="168"/>
      <c r="K571" s="168"/>
      <c r="L571" s="168"/>
      <c r="M571" s="168"/>
      <c r="N571" s="168"/>
      <c r="O571" s="168"/>
    </row>
    <row r="572" spans="3:15" ht="18.600000000000001" customHeight="1">
      <c r="C572" s="168"/>
      <c r="D572" s="168"/>
      <c r="E572" s="168"/>
      <c r="F572" s="168"/>
      <c r="G572" s="168"/>
      <c r="H572" s="168"/>
      <c r="I572" s="168"/>
      <c r="J572" s="168"/>
      <c r="K572" s="168"/>
      <c r="L572" s="168"/>
      <c r="M572" s="168"/>
      <c r="N572" s="168"/>
      <c r="O572" s="168"/>
    </row>
    <row r="573" spans="3:15" ht="18.600000000000001" customHeight="1">
      <c r="C573" s="168"/>
      <c r="D573" s="168"/>
      <c r="E573" s="168"/>
      <c r="F573" s="168"/>
      <c r="G573" s="168"/>
      <c r="H573" s="168"/>
      <c r="I573" s="168"/>
      <c r="J573" s="168"/>
      <c r="K573" s="168"/>
      <c r="L573" s="168"/>
      <c r="M573" s="168"/>
      <c r="N573" s="168"/>
      <c r="O573" s="168"/>
    </row>
    <row r="574" spans="3:15" ht="18.600000000000001" customHeight="1">
      <c r="C574" s="168"/>
      <c r="D574" s="168"/>
      <c r="E574" s="168"/>
      <c r="F574" s="168"/>
      <c r="G574" s="168"/>
      <c r="H574" s="168"/>
      <c r="I574" s="168"/>
      <c r="J574" s="168"/>
      <c r="K574" s="168"/>
      <c r="L574" s="168"/>
      <c r="M574" s="168"/>
      <c r="N574" s="168"/>
      <c r="O574" s="168"/>
    </row>
    <row r="575" spans="3:15" ht="18.600000000000001" customHeight="1">
      <c r="C575" s="168"/>
      <c r="D575" s="168"/>
      <c r="E575" s="168"/>
      <c r="F575" s="168"/>
      <c r="G575" s="168"/>
      <c r="H575" s="168"/>
      <c r="I575" s="168"/>
      <c r="J575" s="168"/>
      <c r="K575" s="168"/>
      <c r="L575" s="168"/>
      <c r="M575" s="168"/>
      <c r="N575" s="168"/>
      <c r="O575" s="168"/>
    </row>
    <row r="576" spans="3:15" ht="18.600000000000001" customHeight="1">
      <c r="C576" s="168"/>
      <c r="D576" s="168"/>
      <c r="E576" s="168"/>
      <c r="F576" s="168"/>
      <c r="G576" s="168"/>
      <c r="H576" s="168"/>
      <c r="I576" s="168"/>
      <c r="J576" s="168"/>
      <c r="K576" s="168"/>
      <c r="L576" s="168"/>
      <c r="M576" s="168"/>
      <c r="N576" s="168"/>
      <c r="O576" s="168"/>
    </row>
    <row r="577" spans="3:15" ht="18.600000000000001" customHeight="1">
      <c r="C577" s="168"/>
      <c r="D577" s="168"/>
      <c r="E577" s="168"/>
      <c r="F577" s="168"/>
      <c r="G577" s="168"/>
      <c r="H577" s="168"/>
      <c r="I577" s="168"/>
      <c r="J577" s="168"/>
      <c r="K577" s="168"/>
      <c r="L577" s="168"/>
      <c r="M577" s="168"/>
      <c r="N577" s="168"/>
      <c r="O577" s="168"/>
    </row>
    <row r="578" spans="3:15" ht="18.600000000000001" customHeight="1">
      <c r="C578" s="168"/>
      <c r="D578" s="168"/>
      <c r="E578" s="168"/>
      <c r="F578" s="168"/>
      <c r="G578" s="168"/>
      <c r="H578" s="168"/>
      <c r="I578" s="168"/>
      <c r="J578" s="168"/>
      <c r="K578" s="168"/>
      <c r="L578" s="168"/>
      <c r="M578" s="168"/>
      <c r="N578" s="168"/>
      <c r="O578" s="168"/>
    </row>
    <row r="579" spans="3:15" ht="18.600000000000001" customHeight="1">
      <c r="C579" s="168"/>
      <c r="D579" s="168"/>
      <c r="E579" s="168"/>
      <c r="F579" s="168"/>
      <c r="G579" s="168"/>
      <c r="H579" s="168"/>
      <c r="I579" s="168"/>
      <c r="J579" s="168"/>
      <c r="K579" s="168"/>
      <c r="L579" s="168"/>
      <c r="M579" s="168"/>
      <c r="N579" s="168"/>
      <c r="O579" s="168"/>
    </row>
    <row r="580" spans="3:15" ht="18.600000000000001" customHeight="1">
      <c r="C580" s="168"/>
      <c r="D580" s="168"/>
      <c r="E580" s="168"/>
      <c r="F580" s="168"/>
      <c r="G580" s="168"/>
      <c r="H580" s="168"/>
      <c r="I580" s="168"/>
      <c r="J580" s="168"/>
      <c r="K580" s="168"/>
      <c r="L580" s="168"/>
      <c r="M580" s="168"/>
      <c r="N580" s="168"/>
      <c r="O580" s="168"/>
    </row>
    <row r="581" spans="3:15" ht="18.600000000000001" customHeight="1">
      <c r="C581" s="168"/>
      <c r="D581" s="168"/>
      <c r="E581" s="168"/>
      <c r="F581" s="168"/>
      <c r="G581" s="168"/>
      <c r="H581" s="168"/>
      <c r="I581" s="168"/>
      <c r="J581" s="168"/>
      <c r="K581" s="168"/>
      <c r="L581" s="168"/>
      <c r="M581" s="168"/>
      <c r="N581" s="168"/>
      <c r="O581" s="168"/>
    </row>
    <row r="582" spans="3:15" ht="18.600000000000001" customHeight="1">
      <c r="C582" s="168"/>
      <c r="D582" s="168"/>
      <c r="E582" s="168"/>
      <c r="F582" s="168"/>
      <c r="G582" s="168"/>
      <c r="H582" s="168"/>
      <c r="I582" s="168"/>
      <c r="J582" s="168"/>
      <c r="K582" s="168"/>
      <c r="L582" s="168"/>
      <c r="M582" s="168"/>
      <c r="N582" s="168"/>
      <c r="O582" s="168"/>
    </row>
    <row r="583" spans="3:15" ht="18.600000000000001" customHeight="1">
      <c r="C583" s="168"/>
      <c r="D583" s="168"/>
      <c r="E583" s="168"/>
      <c r="F583" s="168"/>
      <c r="G583" s="168"/>
      <c r="H583" s="168"/>
      <c r="I583" s="168"/>
      <c r="J583" s="168"/>
      <c r="K583" s="168"/>
      <c r="L583" s="168"/>
      <c r="M583" s="168"/>
      <c r="N583" s="168"/>
      <c r="O583" s="168"/>
    </row>
    <row r="584" spans="3:15" ht="18.600000000000001" customHeight="1">
      <c r="C584" s="168"/>
      <c r="D584" s="168"/>
      <c r="E584" s="168"/>
      <c r="F584" s="168"/>
      <c r="G584" s="168"/>
      <c r="H584" s="168"/>
      <c r="I584" s="168"/>
      <c r="J584" s="168"/>
      <c r="K584" s="168"/>
      <c r="L584" s="168"/>
      <c r="M584" s="168"/>
      <c r="N584" s="168"/>
      <c r="O584" s="168"/>
    </row>
    <row r="585" spans="3:15" ht="18.600000000000001" customHeight="1">
      <c r="C585" s="168"/>
      <c r="D585" s="168"/>
      <c r="E585" s="168"/>
      <c r="F585" s="168"/>
      <c r="G585" s="168"/>
      <c r="H585" s="168"/>
      <c r="I585" s="168"/>
      <c r="J585" s="168"/>
      <c r="K585" s="168"/>
      <c r="L585" s="168"/>
      <c r="M585" s="168"/>
      <c r="N585" s="168"/>
      <c r="O585" s="168"/>
    </row>
    <row r="586" spans="3:15" ht="18.600000000000001" customHeight="1">
      <c r="C586" s="168"/>
      <c r="D586" s="168"/>
      <c r="E586" s="168"/>
      <c r="F586" s="168"/>
      <c r="G586" s="168"/>
      <c r="H586" s="168"/>
      <c r="I586" s="168"/>
      <c r="J586" s="168"/>
      <c r="K586" s="168"/>
      <c r="L586" s="168"/>
      <c r="M586" s="168"/>
      <c r="N586" s="168"/>
      <c r="O586" s="168"/>
    </row>
    <row r="587" spans="3:15" ht="18.600000000000001" customHeight="1">
      <c r="C587" s="168"/>
      <c r="D587" s="168"/>
      <c r="E587" s="168"/>
      <c r="F587" s="168"/>
      <c r="G587" s="168"/>
      <c r="H587" s="168"/>
      <c r="I587" s="168"/>
      <c r="J587" s="168"/>
      <c r="K587" s="168"/>
      <c r="L587" s="168"/>
      <c r="M587" s="168"/>
      <c r="N587" s="168"/>
      <c r="O587" s="168"/>
    </row>
    <row r="588" spans="3:15" ht="18.600000000000001" customHeight="1">
      <c r="C588" s="168"/>
      <c r="D588" s="168"/>
      <c r="E588" s="168"/>
      <c r="F588" s="168"/>
      <c r="G588" s="168"/>
      <c r="H588" s="168"/>
      <c r="I588" s="168"/>
      <c r="J588" s="168"/>
      <c r="K588" s="168"/>
      <c r="L588" s="168"/>
      <c r="M588" s="168"/>
      <c r="N588" s="168"/>
      <c r="O588" s="168"/>
    </row>
    <row r="589" spans="3:15" ht="18.600000000000001" customHeight="1">
      <c r="C589" s="168"/>
      <c r="D589" s="168"/>
      <c r="E589" s="168"/>
      <c r="F589" s="168"/>
      <c r="G589" s="168"/>
      <c r="H589" s="168"/>
      <c r="I589" s="168"/>
      <c r="J589" s="168"/>
      <c r="K589" s="168"/>
      <c r="L589" s="168"/>
      <c r="M589" s="168"/>
      <c r="N589" s="168"/>
      <c r="O589" s="168"/>
    </row>
    <row r="590" spans="3:15" ht="18.600000000000001" customHeight="1">
      <c r="C590" s="168"/>
      <c r="D590" s="168"/>
      <c r="E590" s="168"/>
      <c r="F590" s="168"/>
      <c r="G590" s="168"/>
      <c r="H590" s="168"/>
      <c r="I590" s="168"/>
      <c r="J590" s="168"/>
      <c r="K590" s="168"/>
      <c r="L590" s="168"/>
      <c r="M590" s="168"/>
      <c r="N590" s="168"/>
      <c r="O590" s="168"/>
    </row>
    <row r="591" spans="3:15" ht="18.600000000000001" customHeight="1">
      <c r="C591" s="168"/>
      <c r="D591" s="168"/>
      <c r="E591" s="168"/>
      <c r="F591" s="168"/>
      <c r="G591" s="168"/>
      <c r="H591" s="168"/>
      <c r="I591" s="168"/>
      <c r="J591" s="168"/>
      <c r="K591" s="168"/>
      <c r="L591" s="168"/>
      <c r="M591" s="168"/>
      <c r="N591" s="168"/>
      <c r="O591" s="168"/>
    </row>
    <row r="592" spans="3:15" ht="18.600000000000001" customHeight="1">
      <c r="C592" s="168"/>
      <c r="D592" s="168"/>
      <c r="E592" s="168"/>
      <c r="F592" s="168"/>
      <c r="G592" s="168"/>
      <c r="H592" s="168"/>
      <c r="I592" s="168"/>
      <c r="J592" s="168"/>
      <c r="K592" s="168"/>
      <c r="L592" s="168"/>
      <c r="M592" s="168"/>
      <c r="N592" s="168"/>
      <c r="O592" s="168"/>
    </row>
    <row r="593" spans="3:15" ht="18.600000000000001" customHeight="1">
      <c r="C593" s="168"/>
      <c r="D593" s="168"/>
      <c r="E593" s="168"/>
      <c r="F593" s="168"/>
      <c r="G593" s="168"/>
      <c r="H593" s="168"/>
      <c r="I593" s="168"/>
      <c r="J593" s="168"/>
      <c r="K593" s="168"/>
      <c r="L593" s="168"/>
      <c r="M593" s="168"/>
      <c r="N593" s="168"/>
      <c r="O593" s="168"/>
    </row>
    <row r="594" spans="3:15" ht="18.600000000000001" customHeight="1">
      <c r="C594" s="168"/>
      <c r="D594" s="168"/>
      <c r="E594" s="168"/>
      <c r="F594" s="168"/>
      <c r="G594" s="168"/>
      <c r="H594" s="168"/>
      <c r="I594" s="168"/>
      <c r="J594" s="168"/>
      <c r="K594" s="168"/>
      <c r="L594" s="168"/>
      <c r="M594" s="168"/>
      <c r="N594" s="168"/>
      <c r="O594" s="168"/>
    </row>
    <row r="595" spans="3:15" ht="18.600000000000001" customHeight="1">
      <c r="C595" s="168"/>
      <c r="D595" s="168"/>
      <c r="E595" s="168"/>
      <c r="F595" s="168"/>
      <c r="G595" s="168"/>
      <c r="H595" s="168"/>
      <c r="I595" s="168"/>
      <c r="J595" s="168"/>
      <c r="K595" s="168"/>
      <c r="L595" s="168"/>
      <c r="M595" s="168"/>
      <c r="N595" s="168"/>
      <c r="O595" s="168"/>
    </row>
    <row r="596" spans="3:15" ht="18.600000000000001" customHeight="1">
      <c r="C596" s="168"/>
      <c r="D596" s="168"/>
      <c r="E596" s="168"/>
      <c r="F596" s="168"/>
      <c r="G596" s="168"/>
      <c r="H596" s="168"/>
      <c r="I596" s="168"/>
      <c r="J596" s="168"/>
      <c r="K596" s="168"/>
      <c r="L596" s="168"/>
      <c r="M596" s="168"/>
      <c r="N596" s="168"/>
      <c r="O596" s="168"/>
    </row>
    <row r="597" spans="3:15" ht="18.600000000000001" customHeight="1">
      <c r="C597" s="168"/>
      <c r="D597" s="168"/>
      <c r="E597" s="168"/>
      <c r="F597" s="168"/>
      <c r="G597" s="168"/>
      <c r="H597" s="168"/>
      <c r="I597" s="168"/>
      <c r="J597" s="168"/>
      <c r="K597" s="168"/>
      <c r="L597" s="168"/>
      <c r="M597" s="168"/>
      <c r="N597" s="168"/>
      <c r="O597" s="168"/>
    </row>
    <row r="598" spans="3:15" ht="18.600000000000001" customHeight="1">
      <c r="C598" s="168"/>
      <c r="D598" s="168"/>
      <c r="E598" s="168"/>
      <c r="F598" s="168"/>
      <c r="G598" s="168"/>
      <c r="H598" s="168"/>
      <c r="I598" s="168"/>
      <c r="J598" s="168"/>
      <c r="K598" s="168"/>
      <c r="L598" s="168"/>
      <c r="M598" s="168"/>
      <c r="N598" s="168"/>
      <c r="O598" s="168"/>
    </row>
    <row r="599" spans="3:15" ht="18.600000000000001" customHeight="1">
      <c r="C599" s="168"/>
      <c r="D599" s="168"/>
      <c r="E599" s="168"/>
      <c r="F599" s="168"/>
      <c r="G599" s="168"/>
      <c r="H599" s="168"/>
      <c r="I599" s="168"/>
      <c r="J599" s="168"/>
      <c r="K599" s="168"/>
      <c r="L599" s="168"/>
      <c r="M599" s="168"/>
      <c r="N599" s="168"/>
      <c r="O599" s="168"/>
    </row>
    <row r="600" spans="3:15" ht="18.600000000000001" customHeight="1">
      <c r="C600" s="168"/>
      <c r="D600" s="168"/>
      <c r="E600" s="168"/>
      <c r="F600" s="168"/>
      <c r="G600" s="168"/>
      <c r="H600" s="168"/>
      <c r="I600" s="168"/>
      <c r="J600" s="168"/>
      <c r="K600" s="168"/>
      <c r="L600" s="168"/>
      <c r="M600" s="168"/>
      <c r="N600" s="168"/>
      <c r="O600" s="168"/>
    </row>
    <row r="601" spans="3:15" ht="18.600000000000001" customHeight="1">
      <c r="C601" s="168"/>
      <c r="D601" s="168"/>
      <c r="E601" s="168"/>
      <c r="F601" s="168"/>
      <c r="G601" s="168"/>
      <c r="H601" s="168"/>
      <c r="I601" s="168"/>
      <c r="J601" s="168"/>
      <c r="K601" s="168"/>
      <c r="L601" s="168"/>
      <c r="M601" s="168"/>
      <c r="N601" s="168"/>
      <c r="O601" s="168"/>
    </row>
    <row r="602" spans="3:15" ht="14.45" customHeight="1">
      <c r="C602" s="168"/>
      <c r="D602" s="168"/>
      <c r="E602" s="168"/>
      <c r="F602" s="168"/>
      <c r="G602" s="168"/>
      <c r="H602" s="168"/>
      <c r="I602" s="168"/>
      <c r="J602" s="168"/>
      <c r="K602" s="168"/>
      <c r="L602" s="168"/>
      <c r="M602" s="168"/>
      <c r="N602" s="168"/>
      <c r="O602" s="168"/>
    </row>
    <row r="603" spans="3:15" ht="14.45" customHeight="1">
      <c r="C603" s="168"/>
      <c r="D603" s="168"/>
      <c r="E603" s="168"/>
      <c r="F603" s="168"/>
      <c r="G603" s="168"/>
      <c r="H603" s="168"/>
      <c r="I603" s="168"/>
      <c r="J603" s="168"/>
      <c r="K603" s="168"/>
      <c r="L603" s="168"/>
      <c r="M603" s="168"/>
      <c r="N603" s="168"/>
      <c r="O603" s="168"/>
    </row>
    <row r="604" spans="3:15" ht="18.600000000000001" customHeight="1">
      <c r="C604" s="168"/>
      <c r="D604" s="168"/>
      <c r="E604" s="168"/>
      <c r="F604" s="168"/>
      <c r="G604" s="168"/>
      <c r="H604" s="168"/>
      <c r="I604" s="168"/>
      <c r="J604" s="168"/>
      <c r="K604" s="168"/>
      <c r="L604" s="168"/>
      <c r="M604" s="168"/>
      <c r="N604" s="168"/>
      <c r="O604" s="168"/>
    </row>
    <row r="605" spans="3:15" ht="18.600000000000001" customHeight="1">
      <c r="C605" s="168"/>
      <c r="D605" s="168"/>
      <c r="E605" s="168"/>
      <c r="F605" s="168"/>
      <c r="G605" s="168"/>
      <c r="H605" s="168"/>
      <c r="I605" s="168"/>
      <c r="J605" s="168"/>
      <c r="K605" s="168"/>
      <c r="L605" s="168"/>
      <c r="M605" s="168"/>
      <c r="N605" s="168"/>
      <c r="O605" s="168"/>
    </row>
    <row r="606" spans="3:15" ht="18.600000000000001" customHeight="1">
      <c r="C606" s="168"/>
      <c r="D606" s="168"/>
      <c r="E606" s="168"/>
      <c r="F606" s="168"/>
      <c r="G606" s="168"/>
      <c r="H606" s="168"/>
      <c r="I606" s="168"/>
      <c r="J606" s="168"/>
      <c r="K606" s="168"/>
      <c r="L606" s="168"/>
      <c r="M606" s="168"/>
      <c r="N606" s="168"/>
      <c r="O606" s="168"/>
    </row>
    <row r="607" spans="3:15" ht="18.600000000000001" customHeight="1">
      <c r="C607" s="168"/>
      <c r="D607" s="168"/>
      <c r="E607" s="168"/>
      <c r="F607" s="168"/>
      <c r="G607" s="168"/>
      <c r="H607" s="168"/>
      <c r="I607" s="168"/>
      <c r="J607" s="168"/>
      <c r="K607" s="168"/>
      <c r="L607" s="168"/>
      <c r="M607" s="168"/>
      <c r="N607" s="168"/>
      <c r="O607" s="168"/>
    </row>
    <row r="608" spans="3:15" ht="14.45" customHeight="1">
      <c r="C608" s="168"/>
      <c r="D608" s="168"/>
      <c r="E608" s="168"/>
      <c r="F608" s="168"/>
      <c r="G608" s="168"/>
      <c r="H608" s="168"/>
      <c r="I608" s="168"/>
      <c r="J608" s="168"/>
      <c r="K608" s="168"/>
      <c r="L608" s="168"/>
      <c r="M608" s="168"/>
      <c r="N608" s="168"/>
      <c r="O608" s="168"/>
    </row>
    <row r="609" spans="3:15" ht="18.600000000000001" customHeight="1">
      <c r="C609" s="168"/>
      <c r="D609" s="168"/>
      <c r="E609" s="168"/>
      <c r="F609" s="168"/>
      <c r="G609" s="168"/>
      <c r="H609" s="168"/>
      <c r="I609" s="168"/>
      <c r="J609" s="168"/>
      <c r="K609" s="168"/>
      <c r="L609" s="168"/>
      <c r="M609" s="168"/>
      <c r="N609" s="168"/>
      <c r="O609" s="168"/>
    </row>
    <row r="610" spans="3:15" ht="14.45" customHeight="1">
      <c r="C610" s="168"/>
      <c r="D610" s="168"/>
      <c r="E610" s="168"/>
      <c r="F610" s="168"/>
      <c r="G610" s="168"/>
      <c r="H610" s="168"/>
      <c r="I610" s="168"/>
      <c r="J610" s="168"/>
      <c r="K610" s="168"/>
      <c r="L610" s="168"/>
      <c r="M610" s="168"/>
      <c r="N610" s="168"/>
      <c r="O610" s="168"/>
    </row>
    <row r="611" spans="3:15" ht="14.45" customHeight="1">
      <c r="C611" s="168"/>
      <c r="D611" s="168"/>
      <c r="E611" s="168"/>
      <c r="F611" s="168"/>
      <c r="G611" s="168"/>
      <c r="H611" s="168"/>
      <c r="I611" s="168"/>
      <c r="J611" s="168"/>
      <c r="K611" s="168"/>
      <c r="L611" s="168"/>
      <c r="M611" s="168"/>
      <c r="N611" s="168"/>
      <c r="O611" s="168"/>
    </row>
    <row r="612" spans="3:15" ht="14.45" customHeight="1">
      <c r="C612" s="168"/>
      <c r="D612" s="168"/>
      <c r="E612" s="168"/>
      <c r="F612" s="168"/>
      <c r="G612" s="168"/>
      <c r="H612" s="168"/>
      <c r="I612" s="168"/>
      <c r="J612" s="168"/>
      <c r="K612" s="168"/>
      <c r="L612" s="168"/>
      <c r="M612" s="168"/>
      <c r="N612" s="168"/>
      <c r="O612" s="168"/>
    </row>
    <row r="613" spans="3:15" ht="18.600000000000001" customHeight="1">
      <c r="C613" s="168"/>
      <c r="D613" s="168"/>
      <c r="E613" s="168"/>
      <c r="F613" s="168"/>
      <c r="G613" s="168"/>
      <c r="H613" s="168"/>
      <c r="I613" s="168"/>
      <c r="J613" s="168"/>
      <c r="K613" s="168"/>
      <c r="L613" s="168"/>
      <c r="M613" s="168"/>
      <c r="N613" s="168"/>
      <c r="O613" s="168"/>
    </row>
    <row r="614" spans="3:15" ht="14.45" customHeight="1">
      <c r="C614" s="168"/>
      <c r="D614" s="168"/>
      <c r="E614" s="168"/>
      <c r="F614" s="168"/>
      <c r="G614" s="168"/>
      <c r="H614" s="168"/>
      <c r="I614" s="168"/>
      <c r="J614" s="168"/>
      <c r="K614" s="168"/>
      <c r="L614" s="168"/>
      <c r="M614" s="168"/>
      <c r="N614" s="168"/>
      <c r="O614" s="168"/>
    </row>
    <row r="615" spans="3:15" ht="18.95" customHeight="1">
      <c r="C615" s="168"/>
      <c r="D615" s="168"/>
      <c r="E615" s="168"/>
      <c r="F615" s="168"/>
      <c r="G615" s="168"/>
      <c r="H615" s="168"/>
      <c r="I615" s="168"/>
      <c r="J615" s="168"/>
      <c r="K615" s="168"/>
      <c r="L615" s="168"/>
      <c r="M615" s="168"/>
      <c r="N615" s="168"/>
      <c r="O615" s="168"/>
    </row>
    <row r="616" spans="3:15" ht="282" customHeight="1">
      <c r="C616" s="168"/>
      <c r="D616" s="168"/>
      <c r="E616" s="168"/>
      <c r="F616" s="168"/>
      <c r="G616" s="168"/>
      <c r="H616" s="168"/>
      <c r="I616" s="168"/>
      <c r="J616" s="168"/>
      <c r="K616" s="168"/>
      <c r="L616" s="168"/>
      <c r="M616" s="168"/>
      <c r="N616" s="168"/>
      <c r="O616" s="168"/>
    </row>
    <row r="617" spans="3:15" ht="14.45" customHeight="1">
      <c r="C617" s="168"/>
      <c r="D617" s="168"/>
      <c r="E617" s="168"/>
      <c r="F617" s="168"/>
      <c r="G617" s="168"/>
      <c r="H617" s="168"/>
      <c r="I617" s="168"/>
      <c r="J617" s="168"/>
      <c r="K617" s="168"/>
      <c r="L617" s="168"/>
      <c r="M617" s="168"/>
      <c r="N617" s="168"/>
      <c r="O617" s="168"/>
    </row>
    <row r="618" spans="3:15" ht="18.600000000000001" customHeight="1">
      <c r="C618" s="168"/>
      <c r="D618" s="168"/>
      <c r="E618" s="168"/>
      <c r="F618" s="168"/>
      <c r="G618" s="168"/>
      <c r="H618" s="168"/>
      <c r="I618" s="168"/>
      <c r="J618" s="168"/>
      <c r="K618" s="168"/>
      <c r="L618" s="168"/>
      <c r="M618" s="168"/>
      <c r="N618" s="168"/>
      <c r="O618" s="168"/>
    </row>
    <row r="619" spans="3:15" ht="18.600000000000001" customHeight="1">
      <c r="C619" s="168"/>
      <c r="D619" s="168"/>
      <c r="E619" s="168"/>
      <c r="F619" s="168"/>
      <c r="G619" s="168"/>
      <c r="H619" s="168"/>
      <c r="I619" s="168"/>
      <c r="J619" s="168"/>
      <c r="K619" s="168"/>
      <c r="L619" s="168"/>
      <c r="M619" s="168"/>
      <c r="N619" s="168"/>
      <c r="O619" s="168"/>
    </row>
    <row r="620" spans="3:15" ht="18.600000000000001" customHeight="1">
      <c r="C620" s="168"/>
      <c r="D620" s="168"/>
      <c r="E620" s="168"/>
      <c r="F620" s="168"/>
      <c r="G620" s="168"/>
      <c r="H620" s="168"/>
      <c r="I620" s="168"/>
      <c r="J620" s="168"/>
      <c r="K620" s="168"/>
      <c r="L620" s="168"/>
      <c r="M620" s="168"/>
      <c r="N620" s="168"/>
      <c r="O620" s="168"/>
    </row>
    <row r="621" spans="3:15" ht="18.600000000000001" customHeight="1">
      <c r="C621" s="168"/>
      <c r="D621" s="168"/>
      <c r="E621" s="168"/>
      <c r="F621" s="168"/>
      <c r="G621" s="168"/>
      <c r="H621" s="168"/>
      <c r="I621" s="168"/>
      <c r="J621" s="168"/>
      <c r="K621" s="168"/>
      <c r="L621" s="168"/>
      <c r="M621" s="168"/>
      <c r="N621" s="168"/>
      <c r="O621" s="168"/>
    </row>
    <row r="622" spans="3:15" ht="36" customHeight="1">
      <c r="C622" s="168"/>
      <c r="D622" s="168"/>
      <c r="E622" s="168"/>
      <c r="F622" s="168"/>
      <c r="G622" s="168"/>
      <c r="H622" s="168"/>
      <c r="I622" s="168"/>
      <c r="J622" s="168"/>
      <c r="K622" s="168"/>
      <c r="L622" s="168"/>
      <c r="M622" s="168"/>
      <c r="N622" s="168"/>
      <c r="O622" s="168"/>
    </row>
    <row r="623" spans="3:15" ht="14.45" customHeight="1">
      <c r="C623" s="168"/>
      <c r="D623" s="168"/>
      <c r="E623" s="168"/>
      <c r="F623" s="168"/>
      <c r="G623" s="168"/>
      <c r="H623" s="168"/>
      <c r="I623" s="168"/>
      <c r="J623" s="168"/>
      <c r="K623" s="168"/>
      <c r="L623" s="168"/>
      <c r="M623" s="168"/>
      <c r="N623" s="168"/>
      <c r="O623" s="168"/>
    </row>
    <row r="624" spans="3:15" ht="14.45" customHeight="1">
      <c r="C624" s="168"/>
      <c r="D624" s="168"/>
      <c r="E624" s="168"/>
      <c r="F624" s="168"/>
      <c r="G624" s="168"/>
      <c r="H624" s="168"/>
      <c r="I624" s="168"/>
      <c r="J624" s="168"/>
      <c r="K624" s="168"/>
      <c r="L624" s="168"/>
      <c r="M624" s="168"/>
      <c r="N624" s="168"/>
      <c r="O624" s="168"/>
    </row>
    <row r="625" spans="3:15" ht="14.45" customHeight="1">
      <c r="C625" s="168"/>
      <c r="D625" s="168"/>
      <c r="E625" s="168"/>
      <c r="F625" s="168"/>
      <c r="G625" s="168"/>
      <c r="H625" s="168"/>
      <c r="I625" s="168"/>
      <c r="J625" s="168"/>
      <c r="K625" s="168"/>
      <c r="L625" s="168"/>
      <c r="M625" s="168"/>
      <c r="N625" s="168"/>
      <c r="O625" s="168"/>
    </row>
    <row r="626" spans="3:15" ht="14.45" customHeight="1">
      <c r="C626" s="168"/>
      <c r="D626" s="168"/>
      <c r="E626" s="168"/>
      <c r="F626" s="168"/>
      <c r="G626" s="168"/>
      <c r="H626" s="168"/>
      <c r="I626" s="168"/>
      <c r="J626" s="168"/>
      <c r="K626" s="168"/>
      <c r="L626" s="168"/>
      <c r="M626" s="168"/>
      <c r="N626" s="168"/>
      <c r="O626" s="168"/>
    </row>
    <row r="627" spans="3:15" ht="18.600000000000001" customHeight="1">
      <c r="C627" s="168"/>
      <c r="D627" s="168"/>
      <c r="E627" s="168"/>
      <c r="F627" s="168"/>
      <c r="G627" s="168"/>
      <c r="H627" s="168"/>
      <c r="I627" s="168"/>
      <c r="J627" s="168"/>
      <c r="K627" s="168"/>
      <c r="L627" s="168"/>
      <c r="M627" s="168"/>
      <c r="N627" s="168"/>
      <c r="O627" s="168"/>
    </row>
    <row r="628" spans="3:15" ht="63.95" customHeight="1">
      <c r="C628" s="168"/>
      <c r="D628" s="168"/>
      <c r="E628" s="168"/>
      <c r="F628" s="168"/>
      <c r="G628" s="168"/>
      <c r="H628" s="168"/>
      <c r="I628" s="168"/>
      <c r="J628" s="168"/>
      <c r="K628" s="168"/>
      <c r="L628" s="168"/>
      <c r="M628" s="168"/>
      <c r="N628" s="168"/>
      <c r="O628" s="168"/>
    </row>
    <row r="629" spans="3:15" ht="18.600000000000001" customHeight="1">
      <c r="C629" s="168"/>
      <c r="D629" s="168"/>
      <c r="E629" s="168"/>
      <c r="F629" s="168"/>
      <c r="G629" s="168"/>
      <c r="H629" s="168"/>
      <c r="I629" s="168"/>
      <c r="J629" s="168"/>
      <c r="K629" s="168"/>
      <c r="L629" s="168"/>
      <c r="M629" s="168"/>
      <c r="N629" s="168"/>
      <c r="O629" s="168"/>
    </row>
    <row r="630" spans="3:15" ht="18.600000000000001" customHeight="1">
      <c r="C630" s="168"/>
      <c r="D630" s="168"/>
      <c r="E630" s="168"/>
      <c r="F630" s="168"/>
      <c r="G630" s="168"/>
      <c r="H630" s="168"/>
      <c r="I630" s="168"/>
      <c r="J630" s="168"/>
      <c r="K630" s="168"/>
      <c r="L630" s="168"/>
      <c r="M630" s="168"/>
      <c r="N630" s="168"/>
      <c r="O630" s="168"/>
    </row>
    <row r="631" spans="3:15" ht="14.45" customHeight="1">
      <c r="C631" s="168"/>
      <c r="D631" s="168"/>
      <c r="E631" s="168"/>
      <c r="F631" s="168"/>
      <c r="G631" s="168"/>
      <c r="H631" s="168"/>
      <c r="I631" s="168"/>
      <c r="J631" s="168"/>
      <c r="K631" s="168"/>
      <c r="L631" s="168"/>
      <c r="M631" s="168"/>
      <c r="N631" s="168"/>
      <c r="O631" s="168"/>
    </row>
    <row r="632" spans="3:15" ht="42.6" customHeight="1">
      <c r="C632" s="168"/>
      <c r="D632" s="168"/>
      <c r="E632" s="168"/>
      <c r="F632" s="168"/>
      <c r="G632" s="168"/>
      <c r="H632" s="168"/>
      <c r="I632" s="168"/>
      <c r="J632" s="168"/>
      <c r="K632" s="168"/>
      <c r="L632" s="168"/>
      <c r="M632" s="168"/>
      <c r="N632" s="168"/>
      <c r="O632" s="168"/>
    </row>
    <row r="633" spans="3:15" ht="14.45" customHeight="1">
      <c r="C633" s="168"/>
      <c r="D633" s="168"/>
      <c r="E633" s="168"/>
      <c r="F633" s="168"/>
      <c r="G633" s="168"/>
      <c r="H633" s="168"/>
      <c r="I633" s="168"/>
      <c r="J633" s="168"/>
      <c r="K633" s="168"/>
      <c r="L633" s="168"/>
      <c r="M633" s="168"/>
      <c r="N633" s="168"/>
      <c r="O633" s="168"/>
    </row>
    <row r="634" spans="3:15" ht="14.45" customHeight="1">
      <c r="C634" s="168"/>
      <c r="D634" s="168"/>
      <c r="E634" s="168"/>
      <c r="F634" s="168"/>
      <c r="G634" s="168"/>
      <c r="H634" s="168"/>
      <c r="I634" s="168"/>
      <c r="J634" s="168"/>
      <c r="K634" s="168"/>
      <c r="L634" s="168"/>
      <c r="M634" s="168"/>
      <c r="N634" s="168"/>
      <c r="O634" s="168"/>
    </row>
    <row r="635" spans="3:15" ht="14.45" customHeight="1">
      <c r="C635" s="168"/>
      <c r="D635" s="168"/>
      <c r="E635" s="168"/>
      <c r="F635" s="168"/>
      <c r="G635" s="168"/>
      <c r="H635" s="168"/>
      <c r="I635" s="168"/>
      <c r="J635" s="168"/>
      <c r="K635" s="168"/>
      <c r="L635" s="168"/>
      <c r="M635" s="168"/>
      <c r="N635" s="168"/>
      <c r="O635" s="168"/>
    </row>
    <row r="636" spans="3:15" ht="14.45" customHeight="1">
      <c r="C636" s="168"/>
      <c r="D636" s="168"/>
      <c r="E636" s="168"/>
      <c r="F636" s="168"/>
      <c r="G636" s="168"/>
      <c r="H636" s="168"/>
      <c r="I636" s="168"/>
      <c r="J636" s="168"/>
      <c r="K636" s="168"/>
      <c r="L636" s="168"/>
      <c r="M636" s="168"/>
      <c r="N636" s="168"/>
      <c r="O636" s="168"/>
    </row>
    <row r="637" spans="3:15" ht="14.45" customHeight="1">
      <c r="C637" s="168"/>
      <c r="D637" s="168"/>
      <c r="E637" s="168"/>
      <c r="F637" s="168"/>
      <c r="G637" s="168"/>
      <c r="H637" s="168"/>
      <c r="I637" s="168"/>
      <c r="J637" s="168"/>
      <c r="K637" s="168"/>
      <c r="L637" s="168"/>
      <c r="M637" s="168"/>
      <c r="N637" s="168"/>
      <c r="O637" s="168"/>
    </row>
    <row r="638" spans="3:15" ht="14.45" customHeight="1">
      <c r="C638" s="168"/>
      <c r="D638" s="168"/>
      <c r="E638" s="168"/>
      <c r="F638" s="168"/>
      <c r="G638" s="168"/>
      <c r="H638" s="168"/>
      <c r="I638" s="168"/>
      <c r="J638" s="168"/>
      <c r="K638" s="168"/>
      <c r="L638" s="168"/>
      <c r="M638" s="168"/>
      <c r="N638" s="168"/>
      <c r="O638" s="168"/>
    </row>
    <row r="639" spans="3:15" ht="14.45" customHeight="1">
      <c r="C639" s="168"/>
      <c r="D639" s="168"/>
      <c r="E639" s="168"/>
      <c r="F639" s="168"/>
      <c r="G639" s="168"/>
      <c r="H639" s="168"/>
      <c r="I639" s="168"/>
      <c r="J639" s="168"/>
      <c r="K639" s="168"/>
      <c r="L639" s="168"/>
      <c r="M639" s="168"/>
      <c r="N639" s="168"/>
      <c r="O639" s="168"/>
    </row>
    <row r="640" spans="3:15" ht="18.600000000000001" customHeight="1">
      <c r="C640" s="168"/>
      <c r="D640" s="168"/>
      <c r="E640" s="168"/>
      <c r="F640" s="168"/>
      <c r="G640" s="168"/>
      <c r="H640" s="168"/>
      <c r="I640" s="168"/>
      <c r="J640" s="168"/>
      <c r="K640" s="168"/>
      <c r="L640" s="168"/>
      <c r="M640" s="168"/>
      <c r="N640" s="168"/>
      <c r="O640" s="168"/>
    </row>
    <row r="641" spans="3:15" ht="14.45" customHeight="1">
      <c r="C641" s="168"/>
      <c r="D641" s="168"/>
      <c r="E641" s="168"/>
      <c r="F641" s="168"/>
      <c r="G641" s="168"/>
      <c r="H641" s="168"/>
      <c r="I641" s="168"/>
      <c r="J641" s="168"/>
      <c r="K641" s="168"/>
      <c r="L641" s="168"/>
      <c r="M641" s="168"/>
      <c r="N641" s="168"/>
      <c r="O641" s="168"/>
    </row>
    <row r="642" spans="3:15" ht="14.45" customHeight="1">
      <c r="C642" s="168"/>
      <c r="D642" s="168"/>
      <c r="E642" s="168"/>
      <c r="F642" s="168"/>
      <c r="G642" s="168"/>
      <c r="H642" s="168"/>
      <c r="I642" s="168"/>
      <c r="J642" s="168"/>
      <c r="K642" s="168"/>
      <c r="L642" s="168"/>
      <c r="M642" s="168"/>
      <c r="N642" s="168"/>
      <c r="O642" s="168"/>
    </row>
    <row r="643" spans="3:15" ht="14.45" customHeight="1">
      <c r="C643" s="168"/>
      <c r="D643" s="168"/>
      <c r="E643" s="168"/>
      <c r="F643" s="168"/>
      <c r="G643" s="168"/>
      <c r="H643" s="168"/>
      <c r="I643" s="168"/>
      <c r="J643" s="168"/>
      <c r="K643" s="168"/>
      <c r="L643" s="168"/>
      <c r="M643" s="168"/>
      <c r="N643" s="168"/>
      <c r="O643" s="168"/>
    </row>
    <row r="644" spans="3:15" ht="14.45" customHeight="1">
      <c r="C644" s="168"/>
      <c r="D644" s="168"/>
      <c r="E644" s="168"/>
      <c r="F644" s="168"/>
      <c r="G644" s="168"/>
      <c r="H644" s="168"/>
      <c r="I644" s="168"/>
      <c r="J644" s="168"/>
      <c r="K644" s="168"/>
      <c r="L644" s="168"/>
      <c r="M644" s="168"/>
      <c r="N644" s="168"/>
      <c r="O644" s="168"/>
    </row>
    <row r="645" spans="3:15" ht="14.45" customHeight="1">
      <c r="C645" s="168"/>
      <c r="D645" s="168"/>
      <c r="E645" s="168"/>
      <c r="F645" s="168"/>
      <c r="G645" s="168"/>
      <c r="H645" s="168"/>
      <c r="I645" s="168"/>
      <c r="J645" s="168"/>
      <c r="K645" s="168"/>
      <c r="L645" s="168"/>
      <c r="M645" s="168"/>
      <c r="N645" s="168"/>
      <c r="O645" s="168"/>
    </row>
    <row r="646" spans="3:15" ht="60.6" customHeight="1">
      <c r="C646" s="168"/>
      <c r="D646" s="168"/>
      <c r="E646" s="168"/>
      <c r="F646" s="168"/>
      <c r="G646" s="168"/>
      <c r="H646" s="168"/>
      <c r="I646" s="168"/>
      <c r="J646" s="168"/>
      <c r="K646" s="168"/>
      <c r="L646" s="168"/>
      <c r="M646" s="168"/>
      <c r="N646" s="168"/>
      <c r="O646" s="168"/>
    </row>
    <row r="647" spans="3:15" ht="14.45" customHeight="1">
      <c r="C647" s="168"/>
      <c r="D647" s="168"/>
      <c r="E647" s="168"/>
      <c r="F647" s="168"/>
      <c r="G647" s="168"/>
      <c r="H647" s="168"/>
      <c r="I647" s="168"/>
      <c r="J647" s="168"/>
      <c r="K647" s="168"/>
      <c r="L647" s="168"/>
      <c r="M647" s="168"/>
      <c r="N647" s="168"/>
      <c r="O647" s="168"/>
    </row>
    <row r="648" spans="3:15" ht="14.45" customHeight="1">
      <c r="C648" s="168"/>
      <c r="D648" s="168"/>
      <c r="E648" s="168"/>
      <c r="F648" s="168"/>
      <c r="G648" s="168"/>
      <c r="H648" s="168"/>
      <c r="I648" s="168"/>
      <c r="J648" s="168"/>
      <c r="K648" s="168"/>
      <c r="L648" s="168"/>
      <c r="M648" s="168"/>
      <c r="N648" s="168"/>
      <c r="O648" s="168"/>
    </row>
    <row r="649" spans="3:15" ht="14.45" customHeight="1">
      <c r="C649" s="168"/>
      <c r="D649" s="168"/>
      <c r="E649" s="168"/>
      <c r="F649" s="168"/>
      <c r="G649" s="168"/>
      <c r="H649" s="168"/>
      <c r="I649" s="168"/>
      <c r="J649" s="168"/>
      <c r="K649" s="168"/>
      <c r="L649" s="168"/>
      <c r="M649" s="168"/>
      <c r="N649" s="168"/>
      <c r="O649" s="168"/>
    </row>
    <row r="650" spans="3:15" ht="14.45" customHeight="1">
      <c r="C650" s="168"/>
      <c r="D650" s="168"/>
      <c r="E650" s="168"/>
      <c r="F650" s="168"/>
      <c r="G650" s="168"/>
      <c r="H650" s="168"/>
      <c r="I650" s="168"/>
      <c r="J650" s="168"/>
      <c r="K650" s="168"/>
      <c r="L650" s="168"/>
      <c r="M650" s="168"/>
      <c r="N650" s="168"/>
      <c r="O650" s="168"/>
    </row>
    <row r="651" spans="3:15" ht="14.45" customHeight="1">
      <c r="C651" s="168"/>
      <c r="D651" s="168"/>
      <c r="E651" s="168"/>
      <c r="F651" s="168"/>
      <c r="G651" s="168"/>
      <c r="H651" s="168"/>
      <c r="I651" s="168"/>
      <c r="J651" s="168"/>
      <c r="K651" s="168"/>
      <c r="L651" s="168"/>
      <c r="M651" s="168"/>
      <c r="N651" s="168"/>
      <c r="O651" s="168"/>
    </row>
    <row r="652" spans="3:15" ht="14.45" customHeight="1">
      <c r="C652" s="168"/>
      <c r="D652" s="168"/>
      <c r="E652" s="168"/>
      <c r="F652" s="168"/>
      <c r="G652" s="168"/>
      <c r="H652" s="168"/>
      <c r="I652" s="168"/>
      <c r="J652" s="168"/>
      <c r="K652" s="168"/>
      <c r="L652" s="168"/>
      <c r="M652" s="168"/>
      <c r="N652" s="168"/>
      <c r="O652" s="168"/>
    </row>
    <row r="653" spans="3:15" ht="41.1" customHeight="1">
      <c r="C653" s="168"/>
      <c r="D653" s="168"/>
      <c r="E653" s="168"/>
      <c r="F653" s="168"/>
      <c r="G653" s="168"/>
      <c r="H653" s="168"/>
      <c r="I653" s="168"/>
      <c r="J653" s="168"/>
      <c r="K653" s="168"/>
      <c r="L653" s="168"/>
      <c r="M653" s="168"/>
      <c r="N653" s="168"/>
      <c r="O653" s="168"/>
    </row>
    <row r="654" spans="3:15" ht="14.45" customHeight="1">
      <c r="C654" s="168"/>
      <c r="D654" s="168"/>
      <c r="E654" s="168"/>
      <c r="F654" s="168"/>
      <c r="G654" s="168"/>
      <c r="H654" s="168"/>
      <c r="I654" s="168"/>
      <c r="J654" s="168"/>
      <c r="K654" s="168"/>
      <c r="L654" s="168"/>
      <c r="M654" s="168"/>
      <c r="N654" s="168"/>
      <c r="O654" s="168"/>
    </row>
    <row r="655" spans="3:15" ht="14.45" customHeight="1">
      <c r="C655" s="168"/>
      <c r="D655" s="168"/>
      <c r="E655" s="168"/>
      <c r="F655" s="168"/>
      <c r="G655" s="168"/>
      <c r="H655" s="168"/>
      <c r="I655" s="168"/>
      <c r="J655" s="168"/>
      <c r="K655" s="168"/>
      <c r="L655" s="168"/>
      <c r="M655" s="168"/>
      <c r="N655" s="168"/>
      <c r="O655" s="168"/>
    </row>
    <row r="656" spans="3:15" ht="14.45" customHeight="1">
      <c r="C656" s="168"/>
      <c r="D656" s="168"/>
      <c r="E656" s="168"/>
      <c r="F656" s="168"/>
      <c r="G656" s="168"/>
      <c r="H656" s="168"/>
      <c r="I656" s="168"/>
      <c r="J656" s="168"/>
      <c r="K656" s="168"/>
      <c r="L656" s="168"/>
      <c r="M656" s="168"/>
      <c r="N656" s="168"/>
      <c r="O656" s="168"/>
    </row>
    <row r="657" spans="3:15" ht="14.45" customHeight="1">
      <c r="C657" s="168"/>
      <c r="D657" s="168"/>
      <c r="E657" s="168"/>
      <c r="F657" s="168"/>
      <c r="G657" s="168"/>
      <c r="H657" s="168"/>
      <c r="I657" s="168"/>
      <c r="J657" s="168"/>
      <c r="K657" s="168"/>
      <c r="L657" s="168"/>
      <c r="M657" s="168"/>
      <c r="N657" s="168"/>
      <c r="O657" s="168"/>
    </row>
    <row r="658" spans="3:15" ht="14.45" customHeight="1">
      <c r="C658" s="168"/>
      <c r="D658" s="168"/>
      <c r="E658" s="168"/>
      <c r="F658" s="168"/>
      <c r="G658" s="168"/>
      <c r="H658" s="168"/>
      <c r="I658" s="168"/>
      <c r="J658" s="168"/>
      <c r="K658" s="168"/>
      <c r="L658" s="168"/>
      <c r="M658" s="168"/>
      <c r="N658" s="168"/>
      <c r="O658" s="168"/>
    </row>
    <row r="659" spans="3:15" ht="42.95" customHeight="1">
      <c r="C659" s="168"/>
      <c r="D659" s="168"/>
      <c r="E659" s="168"/>
      <c r="F659" s="168"/>
      <c r="G659" s="168"/>
      <c r="H659" s="168"/>
      <c r="I659" s="168"/>
      <c r="J659" s="168"/>
      <c r="K659" s="168"/>
      <c r="L659" s="168"/>
      <c r="M659" s="168"/>
      <c r="N659" s="168"/>
      <c r="O659" s="168"/>
    </row>
    <row r="660" spans="3:15" ht="14.45" customHeight="1">
      <c r="C660" s="168"/>
      <c r="D660" s="168"/>
      <c r="E660" s="168"/>
      <c r="F660" s="168"/>
      <c r="G660" s="168"/>
      <c r="H660" s="168"/>
      <c r="I660" s="168"/>
      <c r="J660" s="168"/>
      <c r="K660" s="168"/>
      <c r="L660" s="168"/>
      <c r="M660" s="168"/>
      <c r="N660" s="168"/>
      <c r="O660" s="168"/>
    </row>
    <row r="661" spans="3:15" ht="14.45" customHeight="1">
      <c r="C661" s="168"/>
      <c r="D661" s="168"/>
      <c r="E661" s="168"/>
      <c r="F661" s="168"/>
      <c r="G661" s="168"/>
      <c r="H661" s="168"/>
      <c r="I661" s="168"/>
      <c r="J661" s="168"/>
      <c r="K661" s="168"/>
      <c r="L661" s="168"/>
      <c r="M661" s="168"/>
      <c r="N661" s="168"/>
      <c r="O661" s="168"/>
    </row>
    <row r="662" spans="3:15" ht="14.45" customHeight="1">
      <c r="C662" s="168"/>
      <c r="D662" s="168"/>
      <c r="E662" s="168"/>
      <c r="F662" s="168"/>
      <c r="G662" s="168"/>
      <c r="H662" s="168"/>
      <c r="I662" s="168"/>
      <c r="J662" s="168"/>
      <c r="K662" s="168"/>
      <c r="L662" s="168"/>
      <c r="M662" s="168"/>
      <c r="N662" s="168"/>
      <c r="O662" s="168"/>
    </row>
    <row r="663" spans="3:15" ht="14.45" customHeight="1">
      <c r="C663" s="168"/>
      <c r="D663" s="168"/>
      <c r="E663" s="168"/>
      <c r="F663" s="168"/>
      <c r="G663" s="168"/>
      <c r="H663" s="168"/>
      <c r="I663" s="168"/>
      <c r="J663" s="168"/>
      <c r="K663" s="168"/>
      <c r="L663" s="168"/>
      <c r="M663" s="168"/>
      <c r="N663" s="168"/>
      <c r="O663" s="168"/>
    </row>
    <row r="664" spans="3:15" ht="14.45" customHeight="1">
      <c r="C664" s="168"/>
      <c r="D664" s="168"/>
      <c r="E664" s="168"/>
      <c r="F664" s="168"/>
      <c r="G664" s="168"/>
      <c r="H664" s="168"/>
      <c r="I664" s="168"/>
      <c r="J664" s="168"/>
      <c r="K664" s="168"/>
      <c r="L664" s="168"/>
      <c r="M664" s="168"/>
      <c r="N664" s="168"/>
      <c r="O664" s="168"/>
    </row>
    <row r="665" spans="3:15" ht="14.45" customHeight="1">
      <c r="C665" s="168"/>
      <c r="D665" s="168"/>
      <c r="E665" s="168"/>
      <c r="F665" s="168"/>
      <c r="G665" s="168"/>
      <c r="H665" s="168"/>
      <c r="I665" s="168"/>
      <c r="J665" s="168"/>
      <c r="K665" s="168"/>
      <c r="L665" s="168"/>
      <c r="M665" s="168"/>
      <c r="N665" s="168"/>
      <c r="O665" s="168"/>
    </row>
    <row r="666" spans="3:15" ht="27" customHeight="1">
      <c r="C666" s="168"/>
      <c r="D666" s="168"/>
      <c r="E666" s="168"/>
      <c r="F666" s="168"/>
      <c r="G666" s="168"/>
      <c r="H666" s="168"/>
      <c r="I666" s="168"/>
      <c r="J666" s="168"/>
      <c r="K666" s="168"/>
      <c r="L666" s="168"/>
      <c r="M666" s="168"/>
      <c r="N666" s="168"/>
      <c r="O666" s="168"/>
    </row>
    <row r="667" spans="3:15" ht="14.45" customHeight="1">
      <c r="C667" s="168"/>
      <c r="D667" s="168"/>
      <c r="E667" s="168"/>
      <c r="F667" s="168"/>
      <c r="G667" s="168"/>
      <c r="H667" s="168"/>
      <c r="I667" s="168"/>
      <c r="J667" s="168"/>
      <c r="K667" s="168"/>
      <c r="L667" s="168"/>
      <c r="M667" s="168"/>
      <c r="N667" s="168"/>
      <c r="O667" s="168"/>
    </row>
    <row r="668" spans="3:15" ht="14.45" customHeight="1">
      <c r="C668" s="168"/>
      <c r="D668" s="168"/>
      <c r="E668" s="168"/>
      <c r="F668" s="168"/>
      <c r="G668" s="168"/>
      <c r="H668" s="168"/>
      <c r="I668" s="168"/>
      <c r="J668" s="168"/>
      <c r="K668" s="168"/>
      <c r="L668" s="168"/>
      <c r="M668" s="168"/>
      <c r="N668" s="168"/>
      <c r="O668" s="168"/>
    </row>
    <row r="669" spans="3:15" ht="14.45" customHeight="1">
      <c r="C669" s="168"/>
      <c r="D669" s="168"/>
      <c r="E669" s="168"/>
      <c r="F669" s="168"/>
      <c r="G669" s="168"/>
      <c r="H669" s="168"/>
      <c r="I669" s="168"/>
      <c r="J669" s="168"/>
      <c r="K669" s="168"/>
      <c r="L669" s="168"/>
      <c r="M669" s="168"/>
      <c r="N669" s="168"/>
      <c r="O669" s="168"/>
    </row>
    <row r="670" spans="3:15" ht="14.45" customHeight="1">
      <c r="C670" s="168"/>
      <c r="D670" s="168"/>
      <c r="E670" s="168"/>
      <c r="F670" s="168"/>
      <c r="G670" s="168"/>
      <c r="H670" s="168"/>
      <c r="I670" s="168"/>
      <c r="J670" s="168"/>
      <c r="K670" s="168"/>
      <c r="L670" s="168"/>
      <c r="M670" s="168"/>
      <c r="N670" s="168"/>
      <c r="O670" s="168"/>
    </row>
    <row r="671" spans="3:15" ht="39.6" customHeight="1">
      <c r="C671" s="168"/>
      <c r="D671" s="168"/>
      <c r="E671" s="168"/>
      <c r="F671" s="168"/>
      <c r="G671" s="168"/>
      <c r="H671" s="168"/>
      <c r="I671" s="168"/>
      <c r="J671" s="168"/>
      <c r="K671" s="168"/>
      <c r="L671" s="168"/>
      <c r="M671" s="168"/>
      <c r="N671" s="168"/>
      <c r="O671" s="168"/>
    </row>
    <row r="672" spans="3:15" ht="14.45" customHeight="1">
      <c r="C672" s="168"/>
      <c r="D672" s="168"/>
      <c r="E672" s="168"/>
      <c r="F672" s="168"/>
      <c r="G672" s="168"/>
      <c r="H672" s="168"/>
      <c r="I672" s="168"/>
      <c r="J672" s="168"/>
      <c r="K672" s="168"/>
      <c r="L672" s="168"/>
      <c r="M672" s="168"/>
      <c r="N672" s="168"/>
      <c r="O672" s="168"/>
    </row>
    <row r="673" spans="3:15" ht="14.45" customHeight="1">
      <c r="C673" s="168"/>
      <c r="D673" s="168"/>
      <c r="E673" s="168"/>
      <c r="F673" s="168"/>
      <c r="G673" s="168"/>
      <c r="H673" s="168"/>
      <c r="I673" s="168"/>
      <c r="J673" s="168"/>
      <c r="K673" s="168"/>
      <c r="L673" s="168"/>
      <c r="M673" s="168"/>
      <c r="N673" s="168"/>
      <c r="O673" s="168"/>
    </row>
    <row r="674" spans="3:15" ht="14.45" customHeight="1">
      <c r="C674" s="168"/>
      <c r="D674" s="168"/>
      <c r="E674" s="168"/>
      <c r="F674" s="168"/>
      <c r="G674" s="168"/>
      <c r="H674" s="168"/>
      <c r="I674" s="168"/>
      <c r="J674" s="168"/>
      <c r="K674" s="168"/>
      <c r="L674" s="168"/>
      <c r="M674" s="168"/>
      <c r="N674" s="168"/>
      <c r="O674" s="168"/>
    </row>
    <row r="675" spans="3:15" ht="14.45" customHeight="1">
      <c r="C675" s="168"/>
      <c r="D675" s="168"/>
      <c r="E675" s="168"/>
      <c r="F675" s="168"/>
      <c r="G675" s="168"/>
      <c r="H675" s="168"/>
      <c r="I675" s="168"/>
      <c r="J675" s="168"/>
      <c r="K675" s="168"/>
      <c r="L675" s="168"/>
      <c r="M675" s="168"/>
      <c r="N675" s="168"/>
      <c r="O675" s="168"/>
    </row>
    <row r="676" spans="3:15" ht="14.45" customHeight="1">
      <c r="C676" s="168"/>
      <c r="D676" s="168"/>
      <c r="E676" s="168"/>
      <c r="F676" s="168"/>
      <c r="G676" s="168"/>
      <c r="H676" s="168"/>
      <c r="I676" s="168"/>
      <c r="J676" s="168"/>
      <c r="K676" s="168"/>
      <c r="L676" s="168"/>
      <c r="M676" s="168"/>
      <c r="N676" s="168"/>
      <c r="O676" s="168"/>
    </row>
    <row r="677" spans="3:15" ht="14.45" customHeight="1">
      <c r="C677" s="168"/>
      <c r="D677" s="168"/>
      <c r="E677" s="168"/>
      <c r="F677" s="168"/>
      <c r="G677" s="168"/>
      <c r="H677" s="168"/>
      <c r="I677" s="168"/>
      <c r="J677" s="168"/>
      <c r="K677" s="168"/>
      <c r="L677" s="168"/>
      <c r="M677" s="168"/>
      <c r="N677" s="168"/>
      <c r="O677" s="168"/>
    </row>
    <row r="678" spans="3:15" ht="14.45" customHeight="1">
      <c r="C678" s="168"/>
      <c r="D678" s="168"/>
      <c r="E678" s="168"/>
      <c r="F678" s="168"/>
      <c r="G678" s="168"/>
      <c r="H678" s="168"/>
      <c r="I678" s="168"/>
      <c r="J678" s="168"/>
      <c r="K678" s="168"/>
      <c r="L678" s="168"/>
      <c r="M678" s="168"/>
      <c r="N678" s="168"/>
      <c r="O678" s="168"/>
    </row>
    <row r="679" spans="3:15" ht="14.45" customHeight="1">
      <c r="C679" s="168"/>
      <c r="D679" s="168"/>
      <c r="E679" s="168"/>
      <c r="F679" s="168"/>
      <c r="G679" s="168"/>
      <c r="H679" s="168"/>
      <c r="I679" s="168"/>
      <c r="J679" s="168"/>
      <c r="K679" s="168"/>
      <c r="L679" s="168"/>
      <c r="M679" s="168"/>
      <c r="N679" s="168"/>
      <c r="O679" s="168"/>
    </row>
    <row r="680" spans="3:15" ht="14.45" customHeight="1">
      <c r="C680" s="168"/>
      <c r="D680" s="168"/>
      <c r="E680" s="168"/>
      <c r="F680" s="168"/>
      <c r="G680" s="168"/>
      <c r="H680" s="168"/>
      <c r="I680" s="168"/>
      <c r="J680" s="168"/>
      <c r="K680" s="168"/>
      <c r="L680" s="168"/>
      <c r="M680" s="168"/>
      <c r="N680" s="168"/>
      <c r="O680" s="168"/>
    </row>
    <row r="681" spans="3:15" ht="14.45" customHeight="1">
      <c r="C681" s="168"/>
      <c r="D681" s="168"/>
      <c r="E681" s="168"/>
      <c r="F681" s="168"/>
      <c r="G681" s="168"/>
      <c r="H681" s="168"/>
      <c r="I681" s="168"/>
      <c r="J681" s="168"/>
      <c r="K681" s="168"/>
      <c r="L681" s="168"/>
      <c r="M681" s="168"/>
      <c r="N681" s="168"/>
      <c r="O681" s="168"/>
    </row>
    <row r="682" spans="3:15" ht="14.45" customHeight="1">
      <c r="C682" s="168"/>
      <c r="D682" s="168"/>
      <c r="E682" s="168"/>
      <c r="F682" s="168"/>
      <c r="G682" s="168"/>
      <c r="H682" s="168"/>
      <c r="I682" s="168"/>
      <c r="J682" s="168"/>
      <c r="K682" s="168"/>
      <c r="L682" s="168"/>
      <c r="M682" s="168"/>
      <c r="N682" s="168"/>
      <c r="O682" s="168"/>
    </row>
    <row r="683" spans="3:15" ht="14.45" customHeight="1">
      <c r="C683" s="168"/>
      <c r="D683" s="168"/>
      <c r="E683" s="168"/>
      <c r="F683" s="168"/>
      <c r="G683" s="168"/>
      <c r="H683" s="168"/>
      <c r="I683" s="168"/>
      <c r="J683" s="168"/>
      <c r="K683" s="168"/>
      <c r="L683" s="168"/>
      <c r="M683" s="168"/>
      <c r="N683" s="168"/>
      <c r="O683" s="168"/>
    </row>
    <row r="684" spans="3:15" ht="14.45" customHeight="1">
      <c r="C684" s="168"/>
      <c r="D684" s="168"/>
      <c r="E684" s="168"/>
      <c r="F684" s="168"/>
      <c r="G684" s="168"/>
      <c r="H684" s="168"/>
      <c r="I684" s="168"/>
      <c r="J684" s="168"/>
      <c r="K684" s="168"/>
      <c r="L684" s="168"/>
      <c r="M684" s="168"/>
      <c r="N684" s="168"/>
      <c r="O684" s="168"/>
    </row>
    <row r="685" spans="3:15" ht="29.45" customHeight="1">
      <c r="C685" s="168"/>
      <c r="D685" s="168"/>
      <c r="E685" s="168"/>
      <c r="F685" s="168"/>
      <c r="G685" s="168"/>
      <c r="H685" s="168"/>
      <c r="I685" s="168"/>
      <c r="J685" s="168"/>
      <c r="K685" s="168"/>
      <c r="L685" s="168"/>
      <c r="M685" s="168"/>
      <c r="N685" s="168"/>
      <c r="O685" s="168"/>
    </row>
    <row r="686" spans="3:15" ht="26.45" customHeight="1">
      <c r="C686" s="168"/>
      <c r="D686" s="168"/>
      <c r="E686" s="168"/>
      <c r="F686" s="168"/>
      <c r="G686" s="168"/>
      <c r="H686" s="168"/>
      <c r="I686" s="168"/>
      <c r="J686" s="168"/>
      <c r="K686" s="168"/>
      <c r="L686" s="168"/>
      <c r="M686" s="168"/>
      <c r="N686" s="168"/>
      <c r="O686" s="168"/>
    </row>
    <row r="687" spans="3:15" ht="14.45" customHeight="1">
      <c r="C687" s="168"/>
      <c r="D687" s="168"/>
      <c r="E687" s="168"/>
      <c r="F687" s="168"/>
      <c r="G687" s="168"/>
      <c r="H687" s="168"/>
      <c r="I687" s="168"/>
      <c r="J687" s="168"/>
      <c r="K687" s="168"/>
      <c r="L687" s="168"/>
      <c r="M687" s="168"/>
      <c r="N687" s="168"/>
      <c r="O687" s="168"/>
    </row>
    <row r="688" spans="3:15" ht="18.95" customHeight="1">
      <c r="C688" s="168"/>
      <c r="D688" s="168"/>
      <c r="E688" s="168"/>
      <c r="F688" s="168"/>
      <c r="G688" s="168"/>
      <c r="H688" s="168"/>
      <c r="I688" s="168"/>
      <c r="J688" s="168"/>
      <c r="K688" s="168"/>
      <c r="L688" s="168"/>
      <c r="M688" s="168"/>
      <c r="N688" s="168"/>
      <c r="O688" s="168"/>
    </row>
    <row r="689" spans="3:15" ht="14.45" customHeight="1">
      <c r="C689" s="168"/>
      <c r="D689" s="168"/>
      <c r="E689" s="168"/>
      <c r="F689" s="168"/>
      <c r="G689" s="168"/>
      <c r="H689" s="168"/>
      <c r="I689" s="168"/>
      <c r="J689" s="168"/>
      <c r="K689" s="168"/>
      <c r="L689" s="168"/>
      <c r="M689" s="168"/>
      <c r="N689" s="168"/>
      <c r="O689" s="168"/>
    </row>
    <row r="690" spans="3:15" ht="14.45" customHeight="1">
      <c r="C690" s="168"/>
      <c r="D690" s="168"/>
      <c r="E690" s="168"/>
      <c r="F690" s="168"/>
      <c r="G690" s="168"/>
      <c r="H690" s="168"/>
      <c r="I690" s="168"/>
      <c r="J690" s="168"/>
      <c r="K690" s="168"/>
      <c r="L690" s="168"/>
      <c r="M690" s="168"/>
      <c r="N690" s="168"/>
      <c r="O690" s="168"/>
    </row>
    <row r="691" spans="3:15" ht="12.6" customHeight="1">
      <c r="C691" s="168"/>
      <c r="D691" s="168"/>
      <c r="E691" s="168"/>
      <c r="F691" s="168"/>
      <c r="G691" s="168"/>
      <c r="H691" s="168"/>
      <c r="I691" s="168"/>
      <c r="J691" s="168"/>
      <c r="K691" s="168"/>
      <c r="L691" s="168"/>
      <c r="M691" s="168"/>
      <c r="N691" s="168"/>
      <c r="O691" s="168"/>
    </row>
    <row r="692" spans="3:15" ht="14.45" customHeight="1">
      <c r="C692" s="168"/>
      <c r="D692" s="168"/>
      <c r="E692" s="168"/>
      <c r="F692" s="168"/>
      <c r="G692" s="168"/>
      <c r="H692" s="168"/>
      <c r="I692" s="168"/>
      <c r="J692" s="168"/>
      <c r="K692" s="168"/>
      <c r="L692" s="168"/>
      <c r="M692" s="168"/>
      <c r="N692" s="168"/>
      <c r="O692" s="168"/>
    </row>
    <row r="693" spans="3:15" ht="14.45" customHeight="1">
      <c r="C693" s="168"/>
      <c r="D693" s="168"/>
      <c r="E693" s="168"/>
      <c r="F693" s="168"/>
      <c r="G693" s="168"/>
      <c r="H693" s="168"/>
      <c r="I693" s="168"/>
      <c r="J693" s="168"/>
      <c r="K693" s="168"/>
      <c r="L693" s="168"/>
      <c r="M693" s="168"/>
      <c r="N693" s="168"/>
      <c r="O693" s="168"/>
    </row>
    <row r="695" spans="3:15" ht="14.45" customHeight="1"/>
    <row r="698" spans="3:15" ht="87.95" customHeight="1"/>
    <row r="703" spans="3:15" ht="84.6" customHeight="1"/>
    <row r="704" spans="3:15" ht="18.600000000000001" customHeight="1"/>
    <row r="705" ht="18.95" customHeight="1"/>
    <row r="706" ht="18.600000000000001" customHeight="1"/>
    <row r="707" ht="18.600000000000001" customHeight="1"/>
    <row r="708" ht="18.600000000000001" customHeight="1"/>
    <row r="710" ht="18.600000000000001" customHeight="1"/>
    <row r="711" ht="18.600000000000001" customHeight="1"/>
    <row r="713" ht="18.600000000000001" customHeight="1"/>
    <row r="714" ht="18.600000000000001" customHeight="1"/>
    <row r="715" ht="21" customHeight="1"/>
    <row r="716" ht="15.95" customHeight="1"/>
    <row r="717" ht="18.600000000000001" customHeight="1"/>
    <row r="719" ht="18.600000000000001" customHeight="1"/>
    <row r="723" ht="15.95" customHeight="1"/>
    <row r="724" ht="18.600000000000001" customHeight="1"/>
    <row r="726" ht="18.600000000000001" customHeight="1"/>
    <row r="727" ht="18.600000000000001" customHeight="1"/>
    <row r="728" ht="18.600000000000001" customHeight="1"/>
    <row r="729" ht="18.600000000000001" customHeight="1"/>
    <row r="730" ht="14.45" customHeight="1"/>
    <row r="734" ht="14.45" customHeight="1"/>
    <row r="735" ht="14.45" customHeight="1"/>
    <row r="736" ht="14.45" customHeight="1"/>
  </sheetData>
  <mergeCells count="13">
    <mergeCell ref="C35:M35"/>
    <mergeCell ref="C36:M40"/>
    <mergeCell ref="N62:Q62"/>
    <mergeCell ref="C5:M5"/>
    <mergeCell ref="C15:F15"/>
    <mergeCell ref="C19:G19"/>
    <mergeCell ref="C22:G22"/>
    <mergeCell ref="C23:F23"/>
    <mergeCell ref="C32:M32"/>
    <mergeCell ref="C7:G7"/>
    <mergeCell ref="C8:F8"/>
    <mergeCell ref="C30:M30"/>
    <mergeCell ref="C17:F17"/>
  </mergeCells>
  <hyperlinks>
    <hyperlink ref="A4" location="'ÍNDICE REMISSIVO'!A1" display="Índice" xr:uid="{00000000-0004-0000-3200-000000000000}"/>
    <hyperlink ref="L1" location="GRI!A1" display="GRI" xr:uid="{00000000-0004-0000-3200-000001000000}"/>
    <hyperlink ref="M1" location="SASB!A1" display="SASB" xr:uid="{00000000-0004-0000-3200-000002000000}"/>
    <hyperlink ref="K1" location="SOCIAL!A1" display="Social " xr:uid="{00000000-0004-0000-3200-000003000000}"/>
    <hyperlink ref="F1" location="ÍNDICE!A1" display="Índice" xr:uid="{00000000-0004-0000-3200-000004000000}"/>
    <hyperlink ref="G1" location="'TEMAS MATERIAIS'!A1" display="Temas materiais" xr:uid="{00000000-0004-0000-3200-000005000000}"/>
    <hyperlink ref="H1" location="AMBIENTAL!A1" display="Ambiental" xr:uid="{00000000-0004-0000-3200-000006000000}"/>
    <hyperlink ref="I1" location="ECONÔMICO!A1" display="Econômico " xr:uid="{00000000-0004-0000-3200-000007000000}"/>
    <hyperlink ref="J1" location="GOVERNANÇA!A1" display="Governança " xr:uid="{00000000-0004-0000-32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rgb="FF0070C0"/>
  </sheetPr>
  <dimension ref="A1:S725"/>
  <sheetViews>
    <sheetView showGridLines="0" zoomScale="80" zoomScaleNormal="80" workbookViewId="0">
      <selection activeCell="F26" sqref="F26"/>
    </sheetView>
  </sheetViews>
  <sheetFormatPr defaultRowHeight="14.45"/>
  <cols>
    <col min="1" max="1" width="2.85546875" customWidth="1"/>
    <col min="2" max="2" width="7.85546875" customWidth="1"/>
    <col min="5" max="5" width="2.28515625" customWidth="1"/>
    <col min="6" max="13" width="22.42578125" customWidth="1"/>
    <col min="14" max="14" width="24.5703125"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42"/>
    </row>
    <row r="2" spans="1:19" ht="18.600000000000001">
      <c r="A2" s="3"/>
      <c r="B2" s="3"/>
      <c r="C2" s="3"/>
      <c r="D2" s="3"/>
      <c r="E2" s="3"/>
      <c r="F2" s="15"/>
      <c r="G2" s="15"/>
      <c r="H2" s="15"/>
      <c r="I2" s="15"/>
      <c r="J2" s="15"/>
      <c r="K2" s="15"/>
      <c r="L2" s="15"/>
      <c r="M2" s="15"/>
      <c r="N2" s="15"/>
    </row>
    <row r="3" spans="1:19" ht="28.5">
      <c r="A3" s="3"/>
      <c r="C3" s="530" t="s">
        <v>1551</v>
      </c>
      <c r="S3" s="21"/>
    </row>
    <row r="4" spans="1:19" ht="21">
      <c r="A4" s="5" t="s">
        <v>9</v>
      </c>
      <c r="B4" s="6">
        <v>3</v>
      </c>
      <c r="C4" s="4"/>
    </row>
    <row r="5" spans="1:19" ht="21">
      <c r="A5" s="5"/>
      <c r="B5" s="6"/>
      <c r="C5" s="520" t="s">
        <v>1552</v>
      </c>
      <c r="D5" s="10"/>
      <c r="E5" s="10"/>
      <c r="F5" s="10"/>
      <c r="G5" s="10"/>
      <c r="H5" s="10"/>
      <c r="I5" s="10"/>
      <c r="J5" s="10"/>
      <c r="K5" s="10"/>
      <c r="L5" s="10"/>
      <c r="M5" s="10"/>
      <c r="N5" s="10"/>
    </row>
    <row r="6" spans="1:19" ht="18.600000000000001">
      <c r="A6" s="5"/>
      <c r="B6" s="6"/>
      <c r="C6" s="121"/>
    </row>
    <row r="7" spans="1:19" ht="21" customHeight="1" thickBot="1">
      <c r="C7" s="645" t="s">
        <v>1553</v>
      </c>
      <c r="D7" s="645"/>
      <c r="E7" s="645"/>
      <c r="F7" s="645"/>
      <c r="G7" s="645"/>
      <c r="H7" s="76"/>
      <c r="I7" s="76"/>
      <c r="J7" s="76"/>
      <c r="K7" s="76">
        <v>2022</v>
      </c>
      <c r="L7" s="76">
        <v>2023</v>
      </c>
      <c r="M7" s="76">
        <v>2024</v>
      </c>
      <c r="N7" s="76">
        <v>2025</v>
      </c>
    </row>
    <row r="8" spans="1:19" ht="18.600000000000001" customHeight="1">
      <c r="C8" s="550" t="s">
        <v>1554</v>
      </c>
      <c r="D8" s="551"/>
      <c r="E8" s="551"/>
      <c r="F8" s="551"/>
      <c r="G8" s="551"/>
      <c r="K8" s="124" t="s">
        <v>1555</v>
      </c>
      <c r="L8" s="124">
        <v>25847993</v>
      </c>
      <c r="M8" s="124" t="s">
        <v>1556</v>
      </c>
      <c r="N8" s="491">
        <v>21774172</v>
      </c>
      <c r="O8" s="168"/>
    </row>
    <row r="9" spans="1:19" ht="18.600000000000001">
      <c r="C9" s="550" t="s">
        <v>1557</v>
      </c>
      <c r="D9" s="514"/>
      <c r="E9" s="514"/>
      <c r="F9" s="514"/>
      <c r="G9" s="514"/>
      <c r="K9" s="124">
        <v>14745901</v>
      </c>
      <c r="L9" s="124">
        <v>18156206</v>
      </c>
      <c r="M9" s="124">
        <v>12777076</v>
      </c>
      <c r="N9" s="491">
        <v>9909898</v>
      </c>
    </row>
    <row r="10" spans="1:19" ht="18.600000000000001" customHeight="1">
      <c r="C10" s="550" t="s">
        <v>1558</v>
      </c>
      <c r="D10" s="514"/>
      <c r="E10" s="514"/>
      <c r="F10" s="514"/>
      <c r="G10" s="514"/>
      <c r="K10" s="124">
        <v>2224484</v>
      </c>
      <c r="L10" s="124">
        <v>835306</v>
      </c>
      <c r="M10" s="124">
        <v>559664</v>
      </c>
      <c r="N10" s="491">
        <v>739133</v>
      </c>
      <c r="O10" s="168"/>
    </row>
    <row r="11" spans="1:19" ht="18.600000000000001" customHeight="1">
      <c r="C11" s="550" t="s">
        <v>1559</v>
      </c>
      <c r="D11" s="514"/>
      <c r="E11" s="514"/>
      <c r="F11" s="514"/>
      <c r="G11" s="514"/>
      <c r="K11" s="124">
        <v>207019</v>
      </c>
      <c r="L11" s="124">
        <v>163990</v>
      </c>
      <c r="M11" s="124">
        <v>168005</v>
      </c>
      <c r="N11" s="491">
        <v>163498</v>
      </c>
      <c r="O11" s="168"/>
    </row>
    <row r="12" spans="1:19" ht="18.600000000000001" customHeight="1">
      <c r="C12" s="550" t="s">
        <v>1560</v>
      </c>
      <c r="D12" s="514"/>
      <c r="E12" s="514"/>
      <c r="F12" s="514"/>
      <c r="G12" s="514"/>
      <c r="K12" s="124">
        <v>0</v>
      </c>
      <c r="L12" s="124">
        <v>0</v>
      </c>
      <c r="M12" s="124">
        <v>0</v>
      </c>
      <c r="N12" s="491">
        <v>0</v>
      </c>
      <c r="O12" s="168"/>
    </row>
    <row r="13" spans="1:19" ht="18.600000000000001" customHeight="1">
      <c r="C13" s="550" t="s">
        <v>1561</v>
      </c>
      <c r="D13" s="514"/>
      <c r="E13" s="514"/>
      <c r="F13" s="514"/>
      <c r="G13" s="514"/>
      <c r="K13" s="124">
        <v>12314398</v>
      </c>
      <c r="L13" s="133" t="s">
        <v>1562</v>
      </c>
      <c r="M13" s="133">
        <v>12049407</v>
      </c>
      <c r="N13" s="491">
        <v>9007267</v>
      </c>
      <c r="O13" s="168"/>
    </row>
    <row r="14" spans="1:19" ht="18.600000000000001" customHeight="1">
      <c r="C14" s="550" t="s">
        <v>1558</v>
      </c>
      <c r="D14" s="514"/>
      <c r="E14" s="514"/>
      <c r="F14" s="514"/>
      <c r="G14" s="514"/>
      <c r="K14" s="244">
        <v>0.628</v>
      </c>
      <c r="L14" s="244">
        <v>0.70199999999999996</v>
      </c>
      <c r="M14" s="244">
        <v>0.58099999999999996</v>
      </c>
      <c r="N14" s="492">
        <v>0.45500000000000002</v>
      </c>
      <c r="O14" s="168"/>
    </row>
    <row r="15" spans="1:19" ht="18.600000000000001" customHeight="1">
      <c r="O15" s="168"/>
    </row>
    <row r="16" spans="1:19" ht="110.25" customHeight="1">
      <c r="C16" s="643" t="s">
        <v>1563</v>
      </c>
      <c r="D16" s="643"/>
      <c r="E16" s="643"/>
      <c r="F16" s="643"/>
      <c r="G16" s="643"/>
      <c r="H16" s="643"/>
      <c r="I16" s="643"/>
      <c r="J16" s="643"/>
      <c r="K16" s="643"/>
      <c r="L16" s="643"/>
      <c r="M16" s="643"/>
      <c r="N16" s="643"/>
      <c r="O16" s="168"/>
    </row>
    <row r="17" spans="14:15" ht="18.600000000000001" customHeight="1">
      <c r="N17" s="168"/>
      <c r="O17" s="168"/>
    </row>
    <row r="18" spans="14:15" ht="18.600000000000001" customHeight="1">
      <c r="N18" s="168"/>
      <c r="O18" s="168"/>
    </row>
    <row r="19" spans="14:15" ht="18.600000000000001">
      <c r="N19" s="168"/>
      <c r="O19" s="168"/>
    </row>
    <row r="20" spans="14:15" ht="18.600000000000001" customHeight="1">
      <c r="N20" s="168"/>
      <c r="O20" s="168"/>
    </row>
    <row r="21" spans="14:15" ht="18.600000000000001" customHeight="1">
      <c r="N21" s="168"/>
      <c r="O21" s="168"/>
    </row>
    <row r="22" spans="14:15" ht="18.600000000000001" customHeight="1"/>
    <row r="23" spans="14:15" ht="18.600000000000001" customHeight="1"/>
    <row r="24" spans="14:15" ht="18.600000000000001" customHeight="1"/>
    <row r="25" spans="14:15" ht="18.600000000000001" customHeight="1"/>
    <row r="26" spans="14:15" ht="18.600000000000001" customHeight="1"/>
    <row r="27" spans="14:15" ht="18.600000000000001" customHeight="1"/>
    <row r="28" spans="14:15" ht="18.600000000000001" customHeight="1"/>
    <row r="29" spans="14:15" ht="18.600000000000001" customHeight="1"/>
    <row r="30" spans="14:15" ht="18.600000000000001" customHeight="1"/>
    <row r="31" spans="14:15" ht="18.600000000000001" customHeight="1"/>
    <row r="32" spans="14:15"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73.5"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41.1" customHeight="1"/>
    <row r="418" ht="14.45"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38" ht="18.600000000000001" customHeight="1"/>
    <row r="439" ht="18.600000000000001" customHeight="1"/>
    <row r="440" ht="18.600000000000001" customHeight="1"/>
    <row r="441" ht="18.600000000000001" customHeight="1"/>
    <row r="442" ht="18.600000000000001" customHeight="1"/>
    <row r="443" ht="18.600000000000001" customHeight="1"/>
    <row r="444" ht="18.600000000000001" customHeight="1"/>
    <row r="445" ht="18.600000000000001" customHeight="1"/>
    <row r="446" ht="18.600000000000001" customHeight="1"/>
    <row r="447" ht="18.600000000000001" customHeight="1"/>
    <row r="448" ht="18.600000000000001" customHeight="1"/>
    <row r="449" ht="18.600000000000001" customHeight="1"/>
    <row r="450" ht="18.600000000000001" customHeight="1"/>
    <row r="451" ht="18.600000000000001" customHeight="1"/>
    <row r="452" ht="18.600000000000001" customHeight="1"/>
    <row r="453" ht="18.600000000000001" customHeight="1"/>
    <row r="454" ht="18.600000000000001" customHeight="1"/>
    <row r="455" ht="18.600000000000001" customHeight="1"/>
    <row r="456" ht="18.600000000000001" customHeight="1"/>
    <row r="457" ht="18.600000000000001" customHeight="1"/>
    <row r="458" ht="18.600000000000001" customHeight="1"/>
    <row r="459" ht="18.600000000000001" customHeight="1"/>
    <row r="460" ht="18.600000000000001" customHeight="1"/>
    <row r="461" ht="18.600000000000001" customHeight="1"/>
    <row r="462" ht="18.600000000000001" customHeight="1"/>
    <row r="463" ht="18.600000000000001" customHeight="1"/>
    <row r="464" ht="18.600000000000001" customHeight="1"/>
    <row r="465" ht="18.600000000000001" customHeight="1"/>
    <row r="466" ht="18.600000000000001" customHeight="1"/>
    <row r="467" ht="18.600000000000001" customHeight="1"/>
    <row r="468" ht="18.600000000000001" customHeight="1"/>
    <row r="469" ht="18.600000000000001" customHeight="1"/>
    <row r="470" ht="18.600000000000001" customHeight="1"/>
    <row r="471" ht="18.600000000000001" customHeight="1"/>
    <row r="472" ht="18.600000000000001" customHeight="1"/>
    <row r="473" ht="18.600000000000001" customHeight="1"/>
    <row r="474" ht="18.600000000000001" customHeight="1"/>
    <row r="475" ht="18.600000000000001" customHeight="1"/>
    <row r="476" ht="18.600000000000001" customHeight="1"/>
    <row r="477" ht="18.600000000000001" customHeight="1"/>
    <row r="478" ht="18.600000000000001" customHeight="1"/>
    <row r="479" ht="18.600000000000001" customHeight="1"/>
    <row r="480" ht="18.600000000000001" customHeight="1"/>
    <row r="481" ht="18.600000000000001" customHeight="1"/>
    <row r="482" ht="18.600000000000001" customHeight="1"/>
    <row r="483" ht="18.600000000000001" customHeight="1"/>
    <row r="484" ht="18.600000000000001" customHeight="1"/>
    <row r="485" ht="18.600000000000001" customHeight="1"/>
    <row r="486" ht="18.600000000000001" customHeight="1"/>
    <row r="487" ht="18.600000000000001" customHeight="1"/>
    <row r="488" ht="18.600000000000001" customHeight="1"/>
    <row r="489" ht="18.600000000000001" customHeight="1"/>
    <row r="490" ht="18.600000000000001" customHeight="1"/>
    <row r="491" ht="18.600000000000001" customHeight="1"/>
    <row r="492" ht="18.600000000000001" customHeight="1"/>
    <row r="493" ht="18.600000000000001" customHeight="1"/>
    <row r="494" ht="18.600000000000001" customHeight="1"/>
    <row r="495" ht="39"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4.45" customHeight="1"/>
    <row r="504" ht="14.45" customHeight="1"/>
    <row r="505" ht="14.45" customHeight="1"/>
    <row r="506" ht="14.45" customHeight="1"/>
    <row r="507" ht="18.600000000000001" customHeight="1"/>
    <row r="508" ht="18.600000000000001" customHeight="1"/>
    <row r="509" ht="39" customHeight="1"/>
    <row r="510" ht="18.600000000000001" customHeight="1"/>
    <row r="511" ht="87" customHeight="1"/>
    <row r="512" ht="18.600000000000001" customHeight="1"/>
    <row r="513" ht="41.45" customHeight="1"/>
    <row r="514" ht="27" customHeight="1"/>
    <row r="515" ht="14.45" customHeight="1"/>
    <row r="516" ht="14.45" customHeight="1"/>
    <row r="517" ht="14.45" customHeight="1"/>
    <row r="518" ht="54.95" customHeight="1"/>
    <row r="519" ht="14.45" customHeight="1"/>
    <row r="520" ht="14.45" customHeight="1"/>
    <row r="521" ht="14.45" customHeight="1"/>
    <row r="522" ht="14.45" customHeight="1"/>
    <row r="523" ht="14.45" customHeight="1"/>
    <row r="524" ht="14.45" customHeight="1"/>
    <row r="525" ht="14.45" customHeight="1"/>
    <row r="526" ht="14.45" customHeight="1"/>
    <row r="527" ht="14.45" customHeight="1"/>
    <row r="528" ht="14.45" customHeight="1"/>
    <row r="529" ht="14.45" customHeight="1"/>
    <row r="530" ht="14.45" customHeight="1"/>
    <row r="531" ht="14.45" customHeight="1"/>
    <row r="532" ht="14.45" customHeight="1"/>
    <row r="533" ht="14.45" customHeight="1"/>
    <row r="534" ht="18.600000000000001" customHeight="1"/>
    <row r="535" ht="37.5" customHeight="1"/>
    <row r="536" ht="18.600000000000001" customHeight="1"/>
    <row r="537" ht="18.600000000000001" customHeight="1"/>
    <row r="538" ht="18.600000000000001" customHeight="1"/>
    <row r="539" ht="51.6" customHeight="1"/>
    <row r="540" ht="18.600000000000001" customHeight="1"/>
    <row r="541" ht="18.600000000000001" customHeight="1"/>
    <row r="542" ht="18.600000000000001" customHeight="1"/>
    <row r="543" ht="81" customHeight="1"/>
    <row r="544" ht="18.600000000000001" customHeight="1"/>
    <row r="545" ht="18.600000000000001" customHeight="1"/>
    <row r="546" ht="18.600000000000001" customHeight="1"/>
    <row r="547" ht="78" customHeight="1"/>
    <row r="548" ht="18.600000000000001" customHeight="1"/>
    <row r="549" ht="18.600000000000001" customHeight="1"/>
    <row r="550" ht="18.600000000000001" customHeight="1"/>
    <row r="551" ht="38.1" customHeight="1"/>
    <row r="552" ht="113.45" customHeight="1"/>
    <row r="553" ht="18.600000000000001" customHeight="1"/>
    <row r="554" ht="18.600000000000001" customHeight="1"/>
    <row r="555" ht="18.600000000000001" customHeight="1"/>
    <row r="556" ht="18.600000000000001" customHeight="1"/>
    <row r="557" ht="73.5" customHeight="1"/>
    <row r="558" ht="18.600000000000001" customHeight="1"/>
    <row r="559" ht="18.600000000000001" customHeight="1"/>
    <row r="560" ht="18.600000000000001" customHeight="1"/>
    <row r="561" ht="18.600000000000001" customHeight="1"/>
    <row r="562" ht="18.600000000000001" customHeight="1"/>
    <row r="563" ht="18.600000000000001" customHeight="1"/>
    <row r="564" ht="18.600000000000001" customHeight="1"/>
    <row r="565" ht="18.600000000000001" customHeight="1"/>
    <row r="566" ht="18.600000000000001" customHeight="1"/>
    <row r="567" ht="18.600000000000001" customHeight="1"/>
    <row r="568" ht="18.600000000000001" customHeight="1"/>
    <row r="569" ht="18.600000000000001" customHeight="1"/>
    <row r="570" ht="18.600000000000001" customHeight="1"/>
    <row r="571" ht="18.600000000000001" customHeight="1"/>
    <row r="572" ht="18.600000000000001" customHeight="1"/>
    <row r="573" ht="18.600000000000001" customHeight="1"/>
    <row r="574" ht="18.600000000000001" customHeight="1"/>
    <row r="575" ht="18.600000000000001" customHeight="1"/>
    <row r="576" ht="18.600000000000001" customHeight="1"/>
    <row r="577" ht="18.600000000000001" customHeight="1"/>
    <row r="578" ht="18.600000000000001" customHeight="1"/>
    <row r="579" ht="18.600000000000001" customHeight="1"/>
    <row r="580" ht="18.600000000000001" customHeight="1"/>
    <row r="581" ht="18.600000000000001" customHeight="1"/>
    <row r="582" ht="18.600000000000001" customHeight="1"/>
    <row r="583" ht="18.600000000000001" customHeight="1"/>
    <row r="584" ht="18.600000000000001" customHeight="1"/>
    <row r="585" ht="18.600000000000001" customHeight="1"/>
    <row r="586" ht="18.600000000000001" customHeight="1"/>
    <row r="587" ht="18.600000000000001" customHeight="1"/>
    <row r="588" ht="18.600000000000001" customHeight="1"/>
    <row r="589" ht="18.600000000000001" customHeight="1"/>
    <row r="590" ht="18.600000000000001" customHeight="1"/>
    <row r="591" ht="14.45" customHeight="1"/>
    <row r="592" ht="14.45" customHeight="1"/>
    <row r="593" ht="18.600000000000001" customHeight="1"/>
    <row r="594" ht="18.600000000000001" customHeight="1"/>
    <row r="595" ht="18.600000000000001" customHeight="1"/>
    <row r="596" ht="18.600000000000001" customHeight="1"/>
    <row r="597" ht="14.45" customHeight="1"/>
    <row r="598" ht="18.600000000000001" customHeight="1"/>
    <row r="599" ht="14.45" customHeight="1"/>
    <row r="600" ht="14.45" customHeight="1"/>
    <row r="601" ht="14.45" customHeight="1"/>
    <row r="602" ht="18.600000000000001" customHeight="1"/>
    <row r="603" ht="14.45" customHeight="1"/>
    <row r="604" ht="18.95" customHeight="1"/>
    <row r="605" ht="282" customHeight="1"/>
    <row r="606" ht="14.45" customHeight="1"/>
    <row r="607" ht="18.600000000000001" customHeight="1"/>
    <row r="608" ht="18.600000000000001" customHeight="1"/>
    <row r="609" ht="18.600000000000001" customHeight="1"/>
    <row r="610" ht="18.600000000000001" customHeight="1"/>
    <row r="611" ht="36" customHeight="1"/>
    <row r="612" ht="14.45" customHeight="1"/>
    <row r="613" ht="14.45" customHeight="1"/>
    <row r="614" ht="14.45" customHeight="1"/>
    <row r="615" ht="14.45" customHeight="1"/>
    <row r="616" ht="18.600000000000001" customHeight="1"/>
    <row r="617" ht="63.95" customHeight="1"/>
    <row r="618" ht="18.600000000000001" customHeight="1"/>
    <row r="619" ht="18.600000000000001" customHeight="1"/>
    <row r="620" ht="14.45" customHeight="1"/>
    <row r="621" ht="42.6" customHeight="1"/>
    <row r="622" ht="14.45" customHeight="1"/>
    <row r="623" ht="14.45" customHeight="1"/>
    <row r="624" ht="14.45" customHeight="1"/>
    <row r="625" ht="14.45" customHeight="1"/>
    <row r="626" ht="14.45" customHeight="1"/>
    <row r="627" ht="14.45" customHeight="1"/>
    <row r="628" ht="14.45" customHeight="1"/>
    <row r="629" ht="18.600000000000001" customHeight="1"/>
    <row r="630" ht="14.45" customHeight="1"/>
    <row r="631" ht="14.45" customHeight="1"/>
    <row r="632" ht="14.45" customHeight="1"/>
    <row r="633" ht="14.45" customHeight="1"/>
    <row r="634" ht="14.45" customHeight="1"/>
    <row r="635" ht="60.6" customHeight="1"/>
    <row r="636" ht="14.45" customHeight="1"/>
    <row r="637" ht="14.45" customHeight="1"/>
    <row r="638" ht="14.45" customHeight="1"/>
    <row r="639" ht="14.45" customHeight="1"/>
    <row r="640" ht="14.45" customHeight="1"/>
    <row r="641" ht="14.45" customHeight="1"/>
    <row r="642" ht="41.1" customHeight="1"/>
    <row r="643" ht="14.45" customHeight="1"/>
    <row r="644" ht="14.45" customHeight="1"/>
    <row r="645" ht="14.45" customHeight="1"/>
    <row r="646" ht="14.45" customHeight="1"/>
    <row r="647" ht="14.45" customHeight="1"/>
    <row r="648" ht="42.95" customHeight="1"/>
    <row r="649" ht="14.45" customHeight="1"/>
    <row r="650" ht="14.45" customHeight="1"/>
    <row r="651" ht="14.45" customHeight="1"/>
    <row r="652" ht="14.45" customHeight="1"/>
    <row r="653" ht="14.45" customHeight="1"/>
    <row r="654" ht="14.45" customHeight="1"/>
    <row r="655" ht="27" customHeight="1"/>
    <row r="656" ht="14.45" customHeight="1"/>
    <row r="657" ht="14.45" customHeight="1"/>
    <row r="658" ht="14.45" customHeight="1"/>
    <row r="659" ht="14.45" customHeight="1"/>
    <row r="660" ht="39.6" customHeight="1"/>
    <row r="661" ht="14.45" customHeight="1"/>
    <row r="662" ht="14.45" customHeight="1"/>
    <row r="663" ht="14.45" customHeight="1"/>
    <row r="664" ht="14.45" customHeight="1"/>
    <row r="665" ht="14.45" customHeight="1"/>
    <row r="666" ht="14.45" customHeight="1"/>
    <row r="667" ht="14.45" customHeight="1"/>
    <row r="668" ht="14.45" customHeight="1"/>
    <row r="669" ht="14.45" customHeight="1"/>
    <row r="670" ht="14.45" customHeight="1"/>
    <row r="671" ht="14.45" customHeight="1"/>
    <row r="672" ht="14.45" customHeight="1"/>
    <row r="673" ht="14.45" customHeight="1"/>
    <row r="674" ht="29.45" customHeight="1"/>
    <row r="675" ht="26.45" customHeight="1"/>
    <row r="676" ht="14.45" customHeight="1"/>
    <row r="677" ht="18.95" customHeight="1"/>
    <row r="678" ht="14.45" customHeight="1"/>
    <row r="679" ht="14.45" customHeight="1"/>
    <row r="680" ht="12.6" customHeight="1"/>
    <row r="681" ht="14.45" customHeight="1"/>
    <row r="682" ht="14.45" customHeight="1"/>
    <row r="684" ht="14.45" customHeight="1"/>
    <row r="687" ht="87.95" customHeight="1"/>
    <row r="692" ht="84.6" customHeight="1"/>
    <row r="693" ht="18.600000000000001" customHeight="1"/>
    <row r="694" ht="18.95" customHeight="1"/>
    <row r="695" ht="18.600000000000001" customHeight="1"/>
    <row r="696" ht="18.600000000000001" customHeight="1"/>
    <row r="697" ht="18.600000000000001" customHeight="1"/>
    <row r="699" ht="18.600000000000001" customHeight="1"/>
    <row r="700" ht="18.600000000000001" customHeight="1"/>
    <row r="702" ht="18.600000000000001" customHeight="1"/>
    <row r="703" ht="18.600000000000001" customHeight="1"/>
    <row r="704" ht="21" customHeight="1"/>
    <row r="705" ht="15.95" customHeight="1"/>
    <row r="706" ht="18.600000000000001" customHeight="1"/>
    <row r="708" ht="18.600000000000001" customHeight="1"/>
    <row r="712" ht="15.95" customHeight="1"/>
    <row r="713" ht="18.600000000000001" customHeight="1"/>
    <row r="715" ht="18.600000000000001" customHeight="1"/>
    <row r="716" ht="18.600000000000001" customHeight="1"/>
    <row r="717" ht="18.600000000000001" customHeight="1"/>
    <row r="718" ht="18.600000000000001" customHeight="1"/>
    <row r="719" ht="14.45" customHeight="1"/>
    <row r="723" ht="14.45" customHeight="1"/>
    <row r="724" ht="14.45" customHeight="1"/>
    <row r="725" ht="14.45" customHeight="1"/>
  </sheetData>
  <mergeCells count="2">
    <mergeCell ref="C7:G7"/>
    <mergeCell ref="C16:N16"/>
  </mergeCells>
  <hyperlinks>
    <hyperlink ref="A4" location="'ÍNDICE REMISSIVO'!A1" display="Índice" xr:uid="{00000000-0004-0000-3300-000000000000}"/>
    <hyperlink ref="L1" location="GRI!A1" display="GRI" xr:uid="{00000000-0004-0000-3300-000001000000}"/>
    <hyperlink ref="M1" location="SASB!A1" display="SASB" xr:uid="{00000000-0004-0000-3300-000002000000}"/>
    <hyperlink ref="K1" location="SOCIAL!A1" display="Social " xr:uid="{00000000-0004-0000-3300-000003000000}"/>
    <hyperlink ref="F1" location="ÍNDICE!A1" display="Índice" xr:uid="{00000000-0004-0000-3300-000004000000}"/>
    <hyperlink ref="G1" location="'TEMAS MATERIAIS'!A1" display="Temas materiais" xr:uid="{00000000-0004-0000-3300-000005000000}"/>
    <hyperlink ref="H1" location="AMBIENTAL!A1" display="Ambiental" xr:uid="{00000000-0004-0000-3300-000006000000}"/>
    <hyperlink ref="I1" location="ECONÔMICO!A1" display="Econômico " xr:uid="{00000000-0004-0000-3300-000007000000}"/>
    <hyperlink ref="J1" location="GOVERNANÇA!A1" display="Governança " xr:uid="{00000000-0004-0000-33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rgb="FF0070C0"/>
  </sheetPr>
  <dimension ref="A1:S655"/>
  <sheetViews>
    <sheetView showGridLines="0" topLeftCell="A10" zoomScale="80" zoomScaleNormal="80" workbookViewId="0">
      <selection activeCell="K3" sqref="K3"/>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row>
    <row r="2" spans="1:19" ht="18.600000000000001">
      <c r="A2" s="3"/>
      <c r="B2" s="3"/>
      <c r="C2" s="3"/>
      <c r="D2" s="3"/>
      <c r="E2" s="3"/>
      <c r="F2" s="15"/>
      <c r="G2" s="15"/>
      <c r="H2" s="15"/>
      <c r="I2" s="15"/>
      <c r="J2" s="15"/>
      <c r="K2" s="15"/>
      <c r="L2" s="15"/>
      <c r="M2" s="15"/>
    </row>
    <row r="3" spans="1:19" ht="28.5">
      <c r="A3" s="3"/>
      <c r="C3" s="530" t="s">
        <v>1564</v>
      </c>
      <c r="S3" s="21"/>
    </row>
    <row r="4" spans="1:19" ht="21">
      <c r="A4" s="5" t="s">
        <v>9</v>
      </c>
      <c r="B4" s="6">
        <v>3</v>
      </c>
      <c r="C4" s="4"/>
    </row>
    <row r="5" spans="1:19" ht="20.25" customHeight="1">
      <c r="A5" s="5"/>
      <c r="B5" s="6"/>
      <c r="C5" s="811" t="s">
        <v>1565</v>
      </c>
      <c r="D5" s="811"/>
      <c r="E5" s="811"/>
      <c r="F5" s="811"/>
      <c r="G5" s="811"/>
      <c r="H5" s="811"/>
      <c r="I5" s="811"/>
      <c r="J5" s="811"/>
      <c r="K5" s="811"/>
      <c r="L5" s="811"/>
      <c r="M5" s="811"/>
    </row>
    <row r="6" spans="1:19" ht="21" customHeight="1">
      <c r="C6" s="838" t="s">
        <v>1566</v>
      </c>
      <c r="D6" s="705"/>
      <c r="E6" s="705"/>
      <c r="F6" s="705"/>
      <c r="G6" s="705"/>
      <c r="H6" s="705"/>
      <c r="I6" s="705"/>
      <c r="J6" s="705"/>
      <c r="K6" s="705"/>
      <c r="L6" s="705"/>
      <c r="M6" s="705"/>
    </row>
    <row r="7" spans="1:19" ht="203.25" customHeight="1">
      <c r="C7" s="705"/>
      <c r="D7" s="705"/>
      <c r="E7" s="705"/>
      <c r="F7" s="705"/>
      <c r="G7" s="705"/>
      <c r="H7" s="705"/>
      <c r="I7" s="705"/>
      <c r="J7" s="705"/>
      <c r="K7" s="705"/>
      <c r="L7" s="705"/>
      <c r="M7" s="705"/>
    </row>
    <row r="8" spans="1:19" ht="409.5" customHeight="1">
      <c r="C8" s="705"/>
      <c r="D8" s="705"/>
      <c r="E8" s="705"/>
      <c r="F8" s="705"/>
      <c r="G8" s="705"/>
      <c r="H8" s="705"/>
      <c r="I8" s="705"/>
      <c r="J8" s="705"/>
      <c r="K8" s="705"/>
      <c r="L8" s="705"/>
      <c r="M8" s="705"/>
    </row>
    <row r="9" spans="1:19" ht="409.5" customHeight="1">
      <c r="C9" s="705"/>
      <c r="D9" s="705"/>
      <c r="E9" s="705"/>
      <c r="F9" s="705"/>
      <c r="G9" s="705"/>
      <c r="H9" s="705"/>
      <c r="I9" s="705"/>
      <c r="J9" s="705"/>
      <c r="K9" s="705"/>
      <c r="L9" s="705"/>
      <c r="M9" s="705"/>
      <c r="N9" s="7"/>
      <c r="O9" s="205"/>
      <c r="P9" s="205"/>
    </row>
    <row r="10" spans="1:19" ht="406.5" customHeight="1">
      <c r="C10" s="705"/>
      <c r="D10" s="705"/>
      <c r="E10" s="705"/>
      <c r="F10" s="705"/>
      <c r="G10" s="705"/>
      <c r="H10" s="705"/>
      <c r="I10" s="705"/>
      <c r="J10" s="705"/>
      <c r="K10" s="705"/>
      <c r="L10" s="705"/>
      <c r="M10" s="705"/>
      <c r="N10" s="206"/>
      <c r="O10" s="206"/>
      <c r="P10" s="206"/>
    </row>
    <row r="11" spans="1:19" ht="43.5" customHeight="1">
      <c r="C11" s="705"/>
      <c r="D11" s="705"/>
      <c r="E11" s="705"/>
      <c r="F11" s="705"/>
      <c r="G11" s="705"/>
      <c r="H11" s="705"/>
      <c r="I11" s="705"/>
      <c r="J11" s="705"/>
      <c r="K11" s="705"/>
      <c r="L11" s="705"/>
      <c r="M11" s="705"/>
    </row>
    <row r="12" spans="1:19" ht="18.600000000000001" customHeight="1"/>
    <row r="13" spans="1:19" ht="18.600000000000001" customHeight="1"/>
    <row r="14" spans="1:19" ht="18.600000000000001" customHeight="1"/>
    <row r="15" spans="1:19" ht="18.600000000000001" customHeight="1"/>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29" ht="18.600000000000001" customHeight="1"/>
    <row r="30" ht="18.600000000000001" customHeight="1"/>
    <row r="31" ht="18.600000000000001" customHeight="1"/>
    <row r="3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73.5"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41.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39" customHeight="1"/>
    <row r="426" ht="18.600000000000001" customHeight="1"/>
    <row r="427" ht="18.600000000000001" customHeight="1"/>
    <row r="428" ht="18.600000000000001" customHeight="1"/>
    <row r="429" ht="18.600000000000001" customHeight="1"/>
    <row r="430" ht="18.600000000000001" customHeight="1"/>
    <row r="431" ht="18.600000000000001" customHeight="1"/>
    <row r="432" ht="18.600000000000001" customHeight="1"/>
    <row r="437" ht="18.600000000000001" customHeight="1"/>
    <row r="438" ht="18.600000000000001" customHeight="1"/>
    <row r="439" ht="39" customHeight="1"/>
    <row r="440" ht="18.600000000000001" customHeight="1"/>
    <row r="441" ht="87" customHeight="1"/>
    <row r="442" ht="18.600000000000001" customHeight="1"/>
    <row r="443" ht="41.45" customHeight="1"/>
    <row r="444" ht="27" customHeight="1"/>
    <row r="448" ht="54.95" customHeight="1"/>
    <row r="464" ht="18.600000000000001" customHeight="1"/>
    <row r="465" ht="37.5" customHeight="1"/>
    <row r="466" ht="18.600000000000001" customHeight="1"/>
    <row r="467" ht="18.600000000000001" customHeight="1"/>
    <row r="468" ht="18.600000000000001" customHeight="1"/>
    <row r="469" ht="51.6" customHeight="1"/>
    <row r="470" ht="18.600000000000001" customHeight="1"/>
    <row r="471" ht="18.600000000000001" customHeight="1"/>
    <row r="472" ht="18.600000000000001" customHeight="1"/>
    <row r="473" ht="81" customHeight="1"/>
    <row r="474" ht="18.600000000000001" customHeight="1"/>
    <row r="475" ht="18.600000000000001" customHeight="1"/>
    <row r="476" ht="18.600000000000001" customHeight="1"/>
    <row r="477" ht="78" customHeight="1"/>
    <row r="478" ht="18.600000000000001" customHeight="1"/>
    <row r="479" ht="18.600000000000001" customHeight="1"/>
    <row r="480" ht="18.600000000000001" customHeight="1"/>
    <row r="481" ht="38.1" customHeight="1"/>
    <row r="482" ht="113.45" customHeight="1"/>
    <row r="483" ht="18.600000000000001" customHeight="1"/>
    <row r="484" ht="18.600000000000001" customHeight="1"/>
    <row r="485" ht="18.600000000000001" customHeight="1"/>
    <row r="486" ht="18.600000000000001" customHeight="1"/>
    <row r="487" ht="73.5" customHeight="1"/>
    <row r="488" ht="18.600000000000001" customHeight="1"/>
    <row r="489" ht="18.600000000000001"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3" ht="18.600000000000001" customHeight="1"/>
    <row r="524" ht="18.600000000000001" customHeight="1"/>
    <row r="525" ht="18.600000000000001" customHeight="1"/>
    <row r="526" ht="18.600000000000001" customHeight="1"/>
    <row r="528" ht="18.600000000000001" customHeight="1"/>
    <row r="532" ht="18.600000000000001" customHeight="1"/>
    <row r="534" ht="18.95" customHeight="1"/>
    <row r="535" ht="282" customHeight="1"/>
    <row r="537" ht="18.600000000000001" customHeight="1"/>
    <row r="538" ht="18.600000000000001" customHeight="1"/>
    <row r="539" ht="18.600000000000001" customHeight="1"/>
    <row r="540" ht="18.600000000000001" customHeight="1"/>
    <row r="541" ht="36" customHeight="1"/>
    <row r="546" ht="18.600000000000001" customHeight="1"/>
    <row r="547" ht="63.95" customHeight="1"/>
    <row r="548" ht="18.600000000000001" customHeight="1"/>
    <row r="549" ht="18.600000000000001" customHeight="1"/>
    <row r="551" ht="42.6" customHeight="1"/>
    <row r="559" ht="18.600000000000001" customHeight="1"/>
    <row r="565" ht="60.6" customHeight="1"/>
    <row r="572" ht="41.1" customHeight="1"/>
    <row r="578" ht="42.95" customHeight="1"/>
    <row r="585" ht="27" customHeight="1"/>
    <row r="590" ht="39.6" customHeight="1"/>
    <row r="604" ht="29.45" customHeight="1"/>
    <row r="605" ht="26.45" customHeight="1"/>
    <row r="607" ht="18.95" customHeight="1"/>
    <row r="610" ht="12.6" customHeight="1"/>
    <row r="614" ht="14.45" customHeight="1"/>
    <row r="617" ht="87.95" customHeight="1"/>
    <row r="622" ht="84.6" customHeight="1"/>
    <row r="623" ht="18.600000000000001" customHeight="1"/>
    <row r="624" ht="18.95" customHeight="1"/>
    <row r="625" ht="18.600000000000001" customHeight="1"/>
    <row r="626" ht="18.600000000000001" customHeight="1"/>
    <row r="627" ht="18.600000000000001" customHeight="1"/>
    <row r="629" ht="18.600000000000001" customHeight="1"/>
    <row r="630" ht="18.600000000000001" customHeight="1"/>
    <row r="632" ht="18.600000000000001" customHeight="1"/>
    <row r="633" ht="18.600000000000001" customHeight="1"/>
    <row r="634" ht="21" customHeight="1"/>
    <row r="635" ht="15.95" customHeight="1"/>
    <row r="636" ht="18.600000000000001" customHeight="1"/>
    <row r="638" ht="18.600000000000001" customHeight="1"/>
    <row r="642" ht="15.95" customHeight="1"/>
    <row r="643" ht="18.600000000000001" customHeight="1"/>
    <row r="645" ht="18.600000000000001" customHeight="1"/>
    <row r="646" ht="18.600000000000001" customHeight="1"/>
    <row r="647" ht="18.600000000000001" customHeight="1"/>
    <row r="648" ht="18.600000000000001" customHeight="1"/>
    <row r="649" ht="14.45" customHeight="1"/>
    <row r="653" ht="14.45" customHeight="1"/>
    <row r="654" ht="14.45" customHeight="1"/>
    <row r="655" ht="14.45" customHeight="1"/>
  </sheetData>
  <mergeCells count="2">
    <mergeCell ref="C5:M5"/>
    <mergeCell ref="C6:M11"/>
  </mergeCells>
  <hyperlinks>
    <hyperlink ref="A4" location="'ÍNDICE REMISSIVO'!A1" display="Índice" xr:uid="{00000000-0004-0000-3400-000000000000}"/>
    <hyperlink ref="L1" location="GRI!A1" display="GRI" xr:uid="{00000000-0004-0000-3400-000001000000}"/>
    <hyperlink ref="M1" location="SASB!A1" display="SASB" xr:uid="{00000000-0004-0000-3400-000002000000}"/>
    <hyperlink ref="K1" location="SOCIAL!A1" display="Social " xr:uid="{00000000-0004-0000-3400-000003000000}"/>
    <hyperlink ref="F1" location="ÍNDICE!A1" display="Índice" xr:uid="{00000000-0004-0000-3400-000004000000}"/>
    <hyperlink ref="G1" location="'TEMAS MATERIAIS'!A1" display="Temas materiais" xr:uid="{00000000-0004-0000-3400-000005000000}"/>
    <hyperlink ref="H1" location="AMBIENTAL!A1" display="Ambiental" xr:uid="{00000000-0004-0000-3400-000006000000}"/>
    <hyperlink ref="I1" location="ECONÔMICO!A1" display="Econômico " xr:uid="{00000000-0004-0000-3400-000007000000}"/>
    <hyperlink ref="J1" location="GOVERNANÇA!A1" display="Governança " xr:uid="{00000000-0004-0000-34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rgb="FF0070C0"/>
  </sheetPr>
  <dimension ref="A1:S659"/>
  <sheetViews>
    <sheetView showGridLines="0" topLeftCell="A31" zoomScale="80" zoomScaleNormal="80" workbookViewId="0">
      <selection activeCell="H27" sqref="H27"/>
    </sheetView>
  </sheetViews>
  <sheetFormatPr defaultRowHeight="14.45"/>
  <cols>
    <col min="1" max="1" width="2.85546875" customWidth="1"/>
    <col min="2" max="2" width="7.85546875" customWidth="1"/>
    <col min="5" max="5" width="2.28515625" customWidth="1"/>
    <col min="6" max="13" width="22.42578125" customWidth="1"/>
    <col min="14" max="14" width="22.7109375"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2"/>
    </row>
    <row r="2" spans="1:19" ht="18.600000000000001">
      <c r="A2" s="3"/>
      <c r="B2" s="3"/>
      <c r="C2" s="3"/>
      <c r="D2" s="3"/>
      <c r="E2" s="3"/>
      <c r="F2" s="15"/>
      <c r="G2" s="15"/>
      <c r="H2" s="15"/>
      <c r="I2" s="15"/>
      <c r="J2" s="15"/>
      <c r="K2" s="15"/>
      <c r="L2" s="15"/>
      <c r="M2" s="15"/>
      <c r="N2" s="3"/>
    </row>
    <row r="3" spans="1:19" ht="28.5">
      <c r="A3" s="3"/>
      <c r="C3" s="530" t="s">
        <v>1567</v>
      </c>
      <c r="N3" s="36"/>
      <c r="S3" s="21"/>
    </row>
    <row r="4" spans="1:19" ht="21">
      <c r="A4" s="5" t="s">
        <v>9</v>
      </c>
      <c r="B4" s="6">
        <v>3</v>
      </c>
      <c r="C4" s="4"/>
      <c r="N4" s="4"/>
    </row>
    <row r="5" spans="1:19" ht="20.25" customHeight="1">
      <c r="A5" s="5"/>
      <c r="B5" s="6"/>
      <c r="C5" s="811" t="s">
        <v>1568</v>
      </c>
      <c r="D5" s="811"/>
      <c r="E5" s="811"/>
      <c r="F5" s="811"/>
      <c r="G5" s="811"/>
      <c r="H5" s="811"/>
      <c r="I5" s="811"/>
      <c r="J5" s="811"/>
      <c r="K5" s="811"/>
      <c r="L5" s="811"/>
      <c r="M5" s="811"/>
      <c r="N5" s="395"/>
    </row>
    <row r="6" spans="1:19" ht="18.600000000000001">
      <c r="A6" s="5"/>
      <c r="B6" s="6"/>
      <c r="C6" s="121"/>
      <c r="N6" s="121"/>
    </row>
    <row r="7" spans="1:19" ht="21.6" customHeight="1" thickBot="1">
      <c r="A7" s="5"/>
      <c r="B7" s="6"/>
      <c r="C7" s="645" t="s">
        <v>1569</v>
      </c>
      <c r="D7" s="645"/>
      <c r="E7" s="645"/>
      <c r="F7" s="645"/>
      <c r="G7" s="645"/>
      <c r="H7" s="645"/>
      <c r="I7" s="645"/>
      <c r="J7" s="645"/>
      <c r="K7" s="76">
        <v>2022</v>
      </c>
      <c r="L7" s="76">
        <v>2023</v>
      </c>
      <c r="M7" s="76">
        <v>2024</v>
      </c>
      <c r="N7" s="76">
        <v>2025</v>
      </c>
    </row>
    <row r="8" spans="1:19" ht="21.6" customHeight="1">
      <c r="A8" s="5"/>
      <c r="B8" s="6"/>
      <c r="C8" s="159"/>
      <c r="D8" s="159"/>
      <c r="E8" s="159"/>
      <c r="F8" s="159"/>
      <c r="G8" s="159"/>
      <c r="H8" s="159"/>
      <c r="I8" s="159"/>
      <c r="J8" s="159"/>
      <c r="K8" s="75"/>
      <c r="L8" s="75"/>
      <c r="M8" s="75"/>
      <c r="N8" s="159"/>
    </row>
    <row r="9" spans="1:19" ht="18.600000000000001">
      <c r="A9" s="5"/>
      <c r="B9" s="6"/>
      <c r="C9" s="763" t="s">
        <v>410</v>
      </c>
      <c r="D9" s="763"/>
      <c r="E9" s="763"/>
      <c r="F9" s="763"/>
      <c r="G9" s="763"/>
      <c r="H9" s="763"/>
      <c r="I9" s="763"/>
      <c r="J9" s="763"/>
      <c r="K9" s="763"/>
      <c r="L9" s="763"/>
      <c r="M9" s="763"/>
      <c r="N9" s="394"/>
    </row>
    <row r="10" spans="1:19" ht="18.600000000000001" customHeight="1">
      <c r="A10" s="5"/>
      <c r="B10" s="6"/>
      <c r="C10" s="839" t="s">
        <v>1570</v>
      </c>
      <c r="D10" s="839"/>
      <c r="E10" s="839"/>
      <c r="F10" s="839"/>
      <c r="G10" s="839"/>
      <c r="H10" s="839"/>
      <c r="I10" s="839"/>
      <c r="K10" s="126">
        <v>51</v>
      </c>
      <c r="L10" s="126">
        <v>61</v>
      </c>
      <c r="M10" s="126">
        <v>45</v>
      </c>
      <c r="N10" s="430">
        <v>41</v>
      </c>
    </row>
    <row r="11" spans="1:19" ht="18" customHeight="1">
      <c r="C11" s="839" t="s">
        <v>1571</v>
      </c>
      <c r="D11" s="839"/>
      <c r="E11" s="839"/>
      <c r="F11" s="839"/>
      <c r="G11" s="839"/>
      <c r="H11" s="839"/>
      <c r="I11" s="552"/>
      <c r="K11" s="126">
        <v>0</v>
      </c>
      <c r="L11" s="126">
        <v>2</v>
      </c>
      <c r="M11" s="126">
        <v>0</v>
      </c>
      <c r="N11" s="430">
        <v>0</v>
      </c>
    </row>
    <row r="12" spans="1:19" ht="18" customHeight="1">
      <c r="C12" s="839" t="s">
        <v>1572</v>
      </c>
      <c r="D12" s="839"/>
      <c r="E12" s="839"/>
      <c r="F12" s="839"/>
      <c r="G12" s="839"/>
      <c r="H12" s="552"/>
      <c r="I12" s="552"/>
      <c r="K12" s="126">
        <v>5</v>
      </c>
      <c r="L12" s="126">
        <v>2</v>
      </c>
      <c r="M12" s="126">
        <v>0</v>
      </c>
      <c r="N12" s="430">
        <v>0</v>
      </c>
    </row>
    <row r="13" spans="1:19" ht="18.600000000000001" customHeight="1">
      <c r="C13" s="553" t="s">
        <v>1573</v>
      </c>
      <c r="D13" s="554"/>
      <c r="E13" s="554"/>
      <c r="F13" s="554"/>
      <c r="G13" s="555"/>
      <c r="H13" s="552"/>
      <c r="I13" s="552"/>
      <c r="K13" s="126">
        <v>0.19</v>
      </c>
      <c r="L13" s="126">
        <v>0.22</v>
      </c>
      <c r="M13" s="126">
        <v>0.18</v>
      </c>
      <c r="N13" s="430">
        <v>0.16</v>
      </c>
    </row>
    <row r="14" spans="1:19" ht="18.600000000000001" customHeight="1">
      <c r="C14" s="839" t="s">
        <v>1574</v>
      </c>
      <c r="D14" s="839"/>
      <c r="E14" s="839"/>
      <c r="F14" s="839"/>
      <c r="G14" s="839"/>
      <c r="H14" s="839"/>
      <c r="I14" s="552"/>
      <c r="K14" s="255">
        <v>0</v>
      </c>
      <c r="L14" s="126">
        <v>7.0000000000000001E-3</v>
      </c>
      <c r="M14" s="255">
        <v>0</v>
      </c>
      <c r="N14" s="255">
        <v>0</v>
      </c>
      <c r="O14" s="205"/>
      <c r="P14" s="205"/>
    </row>
    <row r="15" spans="1:19" ht="18.600000000000001" customHeight="1">
      <c r="C15" s="243"/>
      <c r="K15" s="244"/>
      <c r="L15" s="244"/>
      <c r="M15" s="7"/>
      <c r="N15" s="243"/>
      <c r="O15" s="206"/>
      <c r="P15" s="206"/>
    </row>
    <row r="16" spans="1:19" ht="18.600000000000001" customHeight="1">
      <c r="C16" s="778" t="s">
        <v>1575</v>
      </c>
      <c r="D16" s="778"/>
      <c r="E16" s="778"/>
      <c r="F16" s="778"/>
      <c r="G16" s="778"/>
      <c r="H16" s="778"/>
      <c r="I16" s="778"/>
      <c r="J16" s="778"/>
      <c r="K16" s="763"/>
      <c r="L16" s="763"/>
      <c r="M16" s="763"/>
      <c r="N16" s="394"/>
    </row>
    <row r="17" spans="3:14" ht="18.600000000000001" customHeight="1">
      <c r="C17" s="839" t="s">
        <v>1576</v>
      </c>
      <c r="D17" s="839"/>
      <c r="E17" s="839"/>
      <c r="F17" s="839"/>
      <c r="G17" s="839"/>
      <c r="H17" s="839"/>
      <c r="I17" s="839"/>
      <c r="J17" s="514"/>
      <c r="K17" s="126">
        <v>15</v>
      </c>
      <c r="L17" s="126">
        <v>19</v>
      </c>
      <c r="M17" s="126">
        <v>17</v>
      </c>
      <c r="N17" s="126">
        <v>15</v>
      </c>
    </row>
    <row r="18" spans="3:14" ht="18.600000000000001" customHeight="1">
      <c r="C18" s="839" t="s">
        <v>1571</v>
      </c>
      <c r="D18" s="839"/>
      <c r="E18" s="839"/>
      <c r="F18" s="839"/>
      <c r="G18" s="839"/>
      <c r="H18" s="839"/>
      <c r="I18" s="552"/>
      <c r="J18" s="514"/>
      <c r="K18" s="126">
        <v>0</v>
      </c>
      <c r="L18" s="126">
        <v>0</v>
      </c>
      <c r="M18" s="126">
        <v>0</v>
      </c>
      <c r="N18" s="126">
        <v>0</v>
      </c>
    </row>
    <row r="19" spans="3:14" ht="18.600000000000001" customHeight="1">
      <c r="C19" s="839" t="s">
        <v>1572</v>
      </c>
      <c r="D19" s="839"/>
      <c r="E19" s="839"/>
      <c r="F19" s="839"/>
      <c r="G19" s="839"/>
      <c r="H19" s="552"/>
      <c r="I19" s="552"/>
      <c r="J19" s="514"/>
      <c r="K19" s="126">
        <v>5</v>
      </c>
      <c r="L19" s="126">
        <v>2</v>
      </c>
      <c r="M19" s="126">
        <v>0</v>
      </c>
      <c r="N19" s="126">
        <v>0</v>
      </c>
    </row>
    <row r="20" spans="3:14" ht="18.600000000000001" customHeight="1">
      <c r="C20" s="553" t="s">
        <v>1573</v>
      </c>
      <c r="D20" s="554"/>
      <c r="E20" s="554"/>
      <c r="F20" s="554"/>
      <c r="G20" s="555"/>
      <c r="H20" s="552"/>
      <c r="I20" s="552"/>
      <c r="J20" s="514"/>
      <c r="K20" s="126">
        <v>0.22</v>
      </c>
      <c r="L20" s="171">
        <v>0.21110000000000001</v>
      </c>
      <c r="M20" s="171">
        <v>0.2</v>
      </c>
      <c r="N20" s="171">
        <v>0.18</v>
      </c>
    </row>
    <row r="21" spans="3:14" ht="18.600000000000001" customHeight="1">
      <c r="C21" s="839" t="s">
        <v>1574</v>
      </c>
      <c r="D21" s="839"/>
      <c r="E21" s="839"/>
      <c r="F21" s="839"/>
      <c r="G21" s="839"/>
      <c r="H21" s="839"/>
      <c r="I21" s="552"/>
      <c r="J21" s="514"/>
      <c r="K21" s="255">
        <v>0</v>
      </c>
      <c r="L21" s="255">
        <v>0</v>
      </c>
      <c r="M21" s="255">
        <v>0</v>
      </c>
      <c r="N21" s="255">
        <v>0</v>
      </c>
    </row>
    <row r="22" spans="3:14" ht="18.600000000000001" customHeight="1"/>
    <row r="23" spans="3:14" ht="18.600000000000001" customHeight="1">
      <c r="C23" s="778" t="s">
        <v>1577</v>
      </c>
      <c r="D23" s="778"/>
      <c r="E23" s="778"/>
      <c r="F23" s="778"/>
      <c r="G23" s="778"/>
      <c r="H23" s="778"/>
      <c r="I23" s="778"/>
      <c r="J23" s="778"/>
      <c r="K23" s="763"/>
      <c r="L23" s="763"/>
      <c r="M23" s="763"/>
      <c r="N23" s="394"/>
    </row>
    <row r="24" spans="3:14" ht="18.600000000000001" customHeight="1">
      <c r="C24" s="839" t="s">
        <v>1576</v>
      </c>
      <c r="D24" s="839"/>
      <c r="E24" s="839"/>
      <c r="F24" s="839"/>
      <c r="G24" s="839"/>
      <c r="H24" s="839"/>
      <c r="I24" s="839"/>
      <c r="J24" s="514"/>
      <c r="K24" s="126">
        <v>36</v>
      </c>
      <c r="L24" s="126">
        <v>42</v>
      </c>
      <c r="M24" s="126">
        <v>28</v>
      </c>
      <c r="N24" s="126">
        <v>26</v>
      </c>
    </row>
    <row r="25" spans="3:14" ht="18.600000000000001" customHeight="1">
      <c r="C25" s="839" t="s">
        <v>1571</v>
      </c>
      <c r="D25" s="839"/>
      <c r="E25" s="839"/>
      <c r="F25" s="839"/>
      <c r="G25" s="839"/>
      <c r="H25" s="839"/>
      <c r="I25" s="552"/>
      <c r="J25" s="514"/>
      <c r="K25" s="126">
        <v>0</v>
      </c>
      <c r="L25" s="126">
        <v>2</v>
      </c>
      <c r="M25" s="126">
        <v>0</v>
      </c>
      <c r="N25" s="126">
        <v>0</v>
      </c>
    </row>
    <row r="26" spans="3:14" ht="18.600000000000001" customHeight="1">
      <c r="C26" s="839" t="s">
        <v>1572</v>
      </c>
      <c r="D26" s="839"/>
      <c r="E26" s="839"/>
      <c r="F26" s="839"/>
      <c r="G26" s="839"/>
      <c r="H26" s="552"/>
      <c r="I26" s="592"/>
      <c r="J26" s="514"/>
      <c r="K26" s="126">
        <v>0</v>
      </c>
      <c r="L26" s="126">
        <v>0</v>
      </c>
      <c r="M26" s="126">
        <v>0</v>
      </c>
      <c r="N26" s="126">
        <v>0</v>
      </c>
    </row>
    <row r="27" spans="3:14" ht="18.600000000000001" customHeight="1">
      <c r="C27" s="553" t="s">
        <v>1573</v>
      </c>
      <c r="D27" s="554"/>
      <c r="E27" s="554"/>
      <c r="F27" s="554"/>
      <c r="G27" s="555"/>
      <c r="H27" s="552"/>
      <c r="I27" s="552"/>
      <c r="J27" s="514"/>
      <c r="K27" s="126">
        <v>0.17</v>
      </c>
      <c r="L27" s="399">
        <v>0.217</v>
      </c>
      <c r="M27" s="126">
        <v>0.17</v>
      </c>
      <c r="N27" s="126">
        <v>0.15</v>
      </c>
    </row>
    <row r="28" spans="3:14" ht="18.600000000000001" customHeight="1">
      <c r="C28" s="839" t="s">
        <v>1574</v>
      </c>
      <c r="D28" s="839"/>
      <c r="E28" s="839"/>
      <c r="F28" s="839"/>
      <c r="G28" s="839"/>
      <c r="H28" s="839"/>
      <c r="I28" s="552"/>
      <c r="J28" s="514"/>
      <c r="K28" s="255">
        <v>0</v>
      </c>
      <c r="L28" s="255">
        <v>0.01</v>
      </c>
      <c r="M28" s="255">
        <v>0</v>
      </c>
      <c r="N28" s="255">
        <v>0</v>
      </c>
    </row>
    <row r="29" spans="3:14" ht="18.600000000000001" customHeight="1"/>
    <row r="30" spans="3:14" ht="20.25" customHeight="1">
      <c r="C30" s="755" t="s">
        <v>1578</v>
      </c>
      <c r="D30" s="755"/>
      <c r="E30" s="755"/>
      <c r="F30" s="755"/>
      <c r="G30" s="755"/>
      <c r="H30" s="755"/>
      <c r="I30" s="755"/>
      <c r="J30" s="755"/>
      <c r="K30" s="755"/>
      <c r="L30" s="755"/>
      <c r="M30" s="755"/>
      <c r="N30" s="755"/>
    </row>
    <row r="31" spans="3:14" ht="284.25" customHeight="1">
      <c r="C31" s="643" t="s">
        <v>1579</v>
      </c>
      <c r="D31" s="643"/>
      <c r="E31" s="643"/>
      <c r="F31" s="643"/>
      <c r="G31" s="643"/>
      <c r="H31" s="643"/>
      <c r="I31" s="643"/>
      <c r="J31" s="643"/>
      <c r="K31" s="643"/>
      <c r="L31" s="643"/>
      <c r="M31" s="643"/>
      <c r="N31" s="643"/>
    </row>
    <row r="32" spans="3:14"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73.5"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41.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39" customHeight="1"/>
    <row r="430" ht="18.600000000000001" customHeight="1"/>
    <row r="431" ht="18.600000000000001" customHeight="1"/>
    <row r="432" ht="18.600000000000001" customHeight="1"/>
    <row r="433" ht="18.600000000000001" customHeight="1"/>
    <row r="434" ht="18.600000000000001" customHeight="1"/>
    <row r="435" ht="18.600000000000001" customHeight="1"/>
    <row r="436" ht="18.600000000000001" customHeight="1"/>
    <row r="441" ht="18.600000000000001" customHeight="1"/>
    <row r="442" ht="18.600000000000001" customHeight="1"/>
    <row r="443" ht="39" customHeight="1"/>
    <row r="444" ht="18.600000000000001" customHeight="1"/>
    <row r="445" ht="87" customHeight="1"/>
    <row r="446" ht="18.600000000000001" customHeight="1"/>
    <row r="447" ht="41.45" customHeight="1"/>
    <row r="448" ht="27" customHeight="1"/>
    <row r="452" ht="54.95" customHeight="1"/>
    <row r="468" ht="18.600000000000001" customHeight="1"/>
    <row r="469" ht="37.5" customHeight="1"/>
    <row r="470" ht="18.600000000000001" customHeight="1"/>
    <row r="471" ht="18.600000000000001" customHeight="1"/>
    <row r="472" ht="18.600000000000001" customHeight="1"/>
    <row r="473" ht="51.6" customHeight="1"/>
    <row r="474" ht="18.600000000000001" customHeight="1"/>
    <row r="475" ht="18.600000000000001" customHeight="1"/>
    <row r="476" ht="18.600000000000001" customHeight="1"/>
    <row r="477" ht="81" customHeight="1"/>
    <row r="478" ht="18.600000000000001" customHeight="1"/>
    <row r="479" ht="18.600000000000001" customHeight="1"/>
    <row r="480" ht="18.600000000000001" customHeight="1"/>
    <row r="481" ht="78" customHeight="1"/>
    <row r="482" ht="18.600000000000001" customHeight="1"/>
    <row r="483" ht="18.600000000000001" customHeight="1"/>
    <row r="484" ht="18.600000000000001" customHeight="1"/>
    <row r="485" ht="38.1" customHeight="1"/>
    <row r="486" ht="113.45" customHeight="1"/>
    <row r="487" ht="18.600000000000001" customHeight="1"/>
    <row r="488" ht="18.600000000000001" customHeight="1"/>
    <row r="489" ht="18.600000000000001" customHeight="1"/>
    <row r="490" ht="18.600000000000001" customHeight="1"/>
    <row r="491" ht="73.5"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7" ht="18.600000000000001" customHeight="1"/>
    <row r="528" ht="18.600000000000001" customHeight="1"/>
    <row r="529" ht="18.600000000000001" customHeight="1"/>
    <row r="530" ht="18.600000000000001" customHeight="1"/>
    <row r="532" ht="18.600000000000001" customHeight="1"/>
    <row r="536" ht="18.600000000000001" customHeight="1"/>
    <row r="538" ht="18.95" customHeight="1"/>
    <row r="539" ht="282" customHeight="1"/>
    <row r="541" ht="18.600000000000001" customHeight="1"/>
    <row r="542" ht="18.600000000000001" customHeight="1"/>
    <row r="543" ht="18.600000000000001" customHeight="1"/>
    <row r="544" ht="18.600000000000001" customHeight="1"/>
    <row r="545" ht="36" customHeight="1"/>
    <row r="550" ht="18.600000000000001" customHeight="1"/>
    <row r="551" ht="63.95" customHeight="1"/>
    <row r="552" ht="18.600000000000001" customHeight="1"/>
    <row r="553" ht="18.600000000000001" customHeight="1"/>
    <row r="555" ht="42.6" customHeight="1"/>
    <row r="563" ht="18.600000000000001" customHeight="1"/>
    <row r="569" ht="60.6" customHeight="1"/>
    <row r="576" ht="41.1" customHeight="1"/>
    <row r="582" ht="42.95" customHeight="1"/>
    <row r="589" ht="27" customHeight="1"/>
    <row r="594" ht="39.6" customHeight="1"/>
    <row r="608" ht="29.45" customHeight="1"/>
    <row r="609" ht="26.45" customHeight="1"/>
    <row r="611" ht="18.95" customHeight="1"/>
    <row r="614" ht="12.6" customHeight="1"/>
    <row r="618" ht="14.45" customHeight="1"/>
    <row r="621" ht="87.95" customHeight="1"/>
    <row r="626" ht="84.6" customHeight="1"/>
    <row r="627" ht="18.600000000000001" customHeight="1"/>
    <row r="628" ht="18.95" customHeight="1"/>
    <row r="629" ht="18.600000000000001" customHeight="1"/>
    <row r="630" ht="18.600000000000001" customHeight="1"/>
    <row r="631" ht="18.600000000000001" customHeight="1"/>
    <row r="633" ht="18.600000000000001" customHeight="1"/>
    <row r="634" ht="18.600000000000001" customHeight="1"/>
    <row r="636" ht="18.600000000000001" customHeight="1"/>
    <row r="637" ht="18.600000000000001" customHeight="1"/>
    <row r="638" ht="21" customHeight="1"/>
    <row r="639" ht="15.95" customHeight="1"/>
    <row r="640" ht="18.600000000000001" customHeight="1"/>
    <row r="642" ht="18.600000000000001" customHeight="1"/>
    <row r="646" ht="15.95" customHeight="1"/>
    <row r="647" ht="18.600000000000001" customHeight="1"/>
    <row r="649" ht="18.600000000000001" customHeight="1"/>
    <row r="650" ht="18.600000000000001" customHeight="1"/>
    <row r="651" ht="18.600000000000001" customHeight="1"/>
    <row r="652" ht="18.600000000000001" customHeight="1"/>
    <row r="653" ht="14.45" customHeight="1"/>
    <row r="657" ht="14.45" customHeight="1"/>
    <row r="658" ht="14.45" customHeight="1"/>
    <row r="659" ht="14.45" customHeight="1"/>
  </sheetData>
  <mergeCells count="25">
    <mergeCell ref="C30:N30"/>
    <mergeCell ref="C31:N31"/>
    <mergeCell ref="K23:M23"/>
    <mergeCell ref="C24:I24"/>
    <mergeCell ref="C25:H25"/>
    <mergeCell ref="C26:G26"/>
    <mergeCell ref="C28:H28"/>
    <mergeCell ref="C17:I17"/>
    <mergeCell ref="C18:H18"/>
    <mergeCell ref="C19:G19"/>
    <mergeCell ref="C21:H21"/>
    <mergeCell ref="C23:F23"/>
    <mergeCell ref="G23:J23"/>
    <mergeCell ref="C14:H14"/>
    <mergeCell ref="C9:F9"/>
    <mergeCell ref="G9:J9"/>
    <mergeCell ref="K9:M9"/>
    <mergeCell ref="C16:F16"/>
    <mergeCell ref="G16:J16"/>
    <mergeCell ref="K16:M16"/>
    <mergeCell ref="C5:M5"/>
    <mergeCell ref="C7:J7"/>
    <mergeCell ref="C12:G12"/>
    <mergeCell ref="C10:I10"/>
    <mergeCell ref="C11:H11"/>
  </mergeCells>
  <hyperlinks>
    <hyperlink ref="A4" location="'ÍNDICE REMISSIVO'!A1" display="Índice" xr:uid="{00000000-0004-0000-3500-000000000000}"/>
    <hyperlink ref="L1" location="GRI!A1" display="GRI" xr:uid="{00000000-0004-0000-3500-000001000000}"/>
    <hyperlink ref="M1" location="SASB!A1" display="SASB" xr:uid="{00000000-0004-0000-3500-000002000000}"/>
    <hyperlink ref="K1" location="SOCIAL!A1" display="Social " xr:uid="{00000000-0004-0000-3500-000003000000}"/>
    <hyperlink ref="F1" location="ÍNDICE!A1" display="Índice" xr:uid="{00000000-0004-0000-3500-000004000000}"/>
    <hyperlink ref="G1" location="'TEMAS MATERIAIS'!A1" display="Temas materiais" xr:uid="{00000000-0004-0000-3500-000005000000}"/>
    <hyperlink ref="H1" location="AMBIENTAL!A1" display="Ambiental" xr:uid="{00000000-0004-0000-3500-000006000000}"/>
    <hyperlink ref="I1" location="ECONÔMICO!A1" display="Econômico " xr:uid="{00000000-0004-0000-3500-000007000000}"/>
    <hyperlink ref="J1" location="GOVERNANÇA!A1" display="Governança " xr:uid="{00000000-0004-0000-35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tabColor rgb="FF0070C0"/>
  </sheetPr>
  <dimension ref="A1:S651"/>
  <sheetViews>
    <sheetView showGridLines="0" zoomScale="80" zoomScaleNormal="80" workbookViewId="0">
      <selection activeCell="C11" sqref="C11"/>
    </sheetView>
  </sheetViews>
  <sheetFormatPr defaultRowHeight="14.45"/>
  <cols>
    <col min="1" max="1" width="2.85546875" customWidth="1"/>
    <col min="2" max="2" width="7.85546875" customWidth="1"/>
    <col min="5" max="5" width="2.28515625" customWidth="1"/>
    <col min="6" max="13" width="22.42578125" customWidth="1"/>
    <col min="14" max="14" width="21.5703125"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2"/>
    </row>
    <row r="2" spans="1:19" ht="18.600000000000001">
      <c r="A2" s="3"/>
      <c r="B2" s="3"/>
      <c r="C2" s="3"/>
      <c r="D2" s="3"/>
      <c r="E2" s="3"/>
      <c r="F2" s="15"/>
      <c r="G2" s="15"/>
      <c r="H2" s="15"/>
      <c r="I2" s="15"/>
      <c r="J2" s="15"/>
      <c r="K2" s="15"/>
      <c r="L2" s="15"/>
      <c r="M2" s="15"/>
      <c r="N2" s="3"/>
    </row>
    <row r="3" spans="1:19" ht="28.5">
      <c r="A3" s="3"/>
      <c r="C3" s="530" t="s">
        <v>1580</v>
      </c>
      <c r="N3" s="36"/>
      <c r="S3" s="21"/>
    </row>
    <row r="4" spans="1:19" ht="21">
      <c r="A4" s="5" t="s">
        <v>9</v>
      </c>
      <c r="B4" s="6">
        <v>3</v>
      </c>
      <c r="C4" s="4"/>
      <c r="N4" s="4"/>
    </row>
    <row r="5" spans="1:19" ht="20.25" customHeight="1">
      <c r="A5" s="5"/>
      <c r="B5" s="6"/>
      <c r="C5" s="811" t="s">
        <v>1581</v>
      </c>
      <c r="D5" s="811"/>
      <c r="E5" s="811"/>
      <c r="F5" s="811"/>
      <c r="G5" s="811"/>
      <c r="H5" s="811"/>
      <c r="I5" s="811"/>
      <c r="J5" s="811"/>
      <c r="K5" s="811"/>
      <c r="L5" s="811"/>
      <c r="M5" s="811"/>
      <c r="N5" s="395"/>
    </row>
    <row r="6" spans="1:19" ht="18.600000000000001">
      <c r="A6" s="5"/>
      <c r="B6" s="6"/>
      <c r="C6" s="121"/>
      <c r="N6" s="121"/>
    </row>
    <row r="7" spans="1:19" ht="21.6" customHeight="1" thickBot="1">
      <c r="A7" s="5"/>
      <c r="B7" s="6"/>
      <c r="C7" s="636"/>
      <c r="D7" s="636"/>
      <c r="E7" s="636"/>
      <c r="F7" s="636"/>
      <c r="G7" s="636"/>
      <c r="H7" s="636"/>
      <c r="I7" s="636"/>
      <c r="J7" s="636"/>
      <c r="K7" s="76">
        <v>2022</v>
      </c>
      <c r="L7" s="76">
        <v>2023</v>
      </c>
      <c r="M7" s="76">
        <v>2024</v>
      </c>
      <c r="N7" s="76">
        <v>2025</v>
      </c>
    </row>
    <row r="8" spans="1:19" ht="21.6" customHeight="1">
      <c r="A8" s="5"/>
      <c r="B8" s="6"/>
      <c r="C8" s="556" t="s">
        <v>1582</v>
      </c>
      <c r="D8" s="557"/>
      <c r="E8" s="557"/>
      <c r="F8" s="557"/>
      <c r="G8" s="557"/>
      <c r="H8" s="557"/>
      <c r="I8" s="557"/>
      <c r="J8" s="558"/>
      <c r="K8" s="249">
        <v>0.122</v>
      </c>
      <c r="L8" s="249">
        <v>0.11</v>
      </c>
      <c r="M8" s="249">
        <v>0.06</v>
      </c>
      <c r="N8" s="249">
        <v>6.7000000000000004E-2</v>
      </c>
    </row>
    <row r="9" spans="1:19" ht="18.600000000000001" customHeight="1">
      <c r="A9" s="5"/>
      <c r="B9" s="6"/>
      <c r="C9" s="773" t="s">
        <v>1583</v>
      </c>
      <c r="D9" s="773"/>
      <c r="E9" s="773"/>
      <c r="F9" s="773"/>
      <c r="G9" s="773"/>
      <c r="H9" s="773"/>
      <c r="I9" s="773"/>
      <c r="J9" s="773"/>
      <c r="K9" s="249">
        <v>0.113</v>
      </c>
      <c r="L9" s="249">
        <v>0.11</v>
      </c>
      <c r="M9" s="249">
        <v>0.04</v>
      </c>
      <c r="N9" s="249">
        <v>3.9E-2</v>
      </c>
    </row>
    <row r="10" spans="1:19" ht="7.5" customHeight="1">
      <c r="A10" s="5"/>
      <c r="B10" s="6"/>
    </row>
    <row r="11" spans="1:19" ht="150" customHeight="1">
      <c r="C11" s="705" t="s">
        <v>1584</v>
      </c>
      <c r="D11" s="705"/>
      <c r="E11" s="705"/>
      <c r="F11" s="705"/>
      <c r="G11" s="705"/>
      <c r="H11" s="705"/>
      <c r="I11" s="705"/>
      <c r="J11" s="705"/>
      <c r="K11" s="705"/>
      <c r="L11" s="705"/>
      <c r="M11" s="705"/>
      <c r="N11" s="705"/>
    </row>
    <row r="13" spans="1:19" ht="42.75" customHeight="1">
      <c r="C13" s="755" t="s">
        <v>1585</v>
      </c>
      <c r="D13" s="755"/>
      <c r="E13" s="755"/>
      <c r="F13" s="755"/>
      <c r="G13" s="755"/>
      <c r="H13" s="755"/>
      <c r="I13" s="755"/>
      <c r="J13" s="755"/>
      <c r="K13" s="755"/>
      <c r="L13" s="755"/>
      <c r="M13" s="755"/>
      <c r="N13" s="755"/>
    </row>
    <row r="14" spans="1:19" ht="18.600000000000001" customHeight="1">
      <c r="C14" s="121"/>
      <c r="N14" s="121"/>
      <c r="O14" s="205"/>
      <c r="P14" s="205"/>
    </row>
    <row r="15" spans="1:19" ht="18.600000000000001" customHeight="1" thickBot="1">
      <c r="C15" s="636"/>
      <c r="D15" s="636"/>
      <c r="E15" s="636"/>
      <c r="F15" s="636"/>
      <c r="G15" s="636"/>
      <c r="H15" s="636"/>
      <c r="I15" s="636"/>
      <c r="J15" s="636"/>
      <c r="K15" s="76">
        <v>2022</v>
      </c>
      <c r="L15" s="76">
        <v>2023</v>
      </c>
      <c r="M15" s="76">
        <v>2024</v>
      </c>
      <c r="N15" s="76">
        <v>2025</v>
      </c>
      <c r="O15" s="206"/>
      <c r="P15" s="206"/>
    </row>
    <row r="16" spans="1:19" ht="18.600000000000001" customHeight="1">
      <c r="C16" s="840" t="s">
        <v>1586</v>
      </c>
      <c r="D16" s="840"/>
      <c r="E16" s="840"/>
      <c r="F16" s="840"/>
      <c r="G16" s="840"/>
      <c r="H16" s="840"/>
      <c r="I16" s="840"/>
      <c r="J16" s="840"/>
      <c r="K16" s="143">
        <v>8.0094228504122497E-2</v>
      </c>
      <c r="L16" s="143">
        <v>4.7E-2</v>
      </c>
      <c r="M16" s="143">
        <v>8.0094228504122497E-2</v>
      </c>
      <c r="N16" s="143">
        <v>9.4E-2</v>
      </c>
    </row>
    <row r="17" spans="3:14" ht="18.600000000000001" customHeight="1">
      <c r="C17" s="537" t="s">
        <v>1587</v>
      </c>
      <c r="D17" s="559"/>
      <c r="E17" s="559"/>
      <c r="F17" s="559"/>
      <c r="G17" s="559"/>
      <c r="H17" s="559"/>
      <c r="I17" s="559"/>
      <c r="J17" s="514"/>
      <c r="K17" s="143">
        <v>1</v>
      </c>
      <c r="L17" s="143">
        <v>1</v>
      </c>
      <c r="M17" s="143">
        <v>1</v>
      </c>
      <c r="N17" s="143">
        <v>1</v>
      </c>
    </row>
    <row r="18" spans="3:14" ht="18.600000000000001" customHeight="1">
      <c r="C18" s="147"/>
      <c r="D18" s="151"/>
      <c r="E18" s="151"/>
      <c r="F18" s="151"/>
      <c r="G18" s="151"/>
      <c r="H18" s="151"/>
      <c r="I18" s="151"/>
      <c r="K18" s="143"/>
      <c r="L18" s="143"/>
      <c r="M18" s="143"/>
      <c r="N18" s="143"/>
    </row>
    <row r="19" spans="3:14" ht="87.75" customHeight="1">
      <c r="C19" s="705" t="s">
        <v>1588</v>
      </c>
      <c r="D19" s="705"/>
      <c r="E19" s="705"/>
      <c r="F19" s="705"/>
      <c r="G19" s="705"/>
      <c r="H19" s="705"/>
      <c r="I19" s="705"/>
      <c r="J19" s="705"/>
      <c r="K19" s="705"/>
      <c r="L19" s="705"/>
      <c r="M19" s="705"/>
      <c r="N19" s="705"/>
    </row>
    <row r="20" spans="3:14" ht="18.600000000000001" customHeight="1"/>
    <row r="21" spans="3:14" ht="20.25" customHeight="1">
      <c r="C21" s="833" t="s">
        <v>1589</v>
      </c>
      <c r="D21" s="833"/>
      <c r="E21" s="833"/>
      <c r="F21" s="833"/>
      <c r="G21" s="833"/>
      <c r="H21" s="833"/>
      <c r="I21" s="833"/>
      <c r="J21" s="833"/>
      <c r="K21" s="833"/>
      <c r="L21" s="833"/>
      <c r="M21" s="833"/>
      <c r="N21" s="395"/>
    </row>
    <row r="22" spans="3:14" ht="401.45" customHeight="1">
      <c r="C22" s="705" t="s">
        <v>1590</v>
      </c>
      <c r="D22" s="705"/>
      <c r="E22" s="705"/>
      <c r="F22" s="705"/>
      <c r="G22" s="705"/>
      <c r="H22" s="705"/>
      <c r="I22" s="705"/>
      <c r="J22" s="705"/>
      <c r="K22" s="705"/>
      <c r="L22" s="705"/>
      <c r="M22" s="705"/>
      <c r="N22" s="705"/>
    </row>
    <row r="23" spans="3:14" ht="184.5" customHeight="1">
      <c r="C23" s="705"/>
      <c r="D23" s="705"/>
      <c r="E23" s="705"/>
      <c r="F23" s="705"/>
      <c r="G23" s="705"/>
      <c r="H23" s="705"/>
      <c r="I23" s="705"/>
      <c r="J23" s="705"/>
      <c r="K23" s="705"/>
      <c r="L23" s="705"/>
      <c r="M23" s="705"/>
      <c r="N23" s="705"/>
    </row>
    <row r="24" spans="3:14" ht="18.600000000000001" customHeight="1"/>
    <row r="25" spans="3:14" ht="18.600000000000001" customHeight="1">
      <c r="C25" s="811" t="s">
        <v>1591</v>
      </c>
      <c r="D25" s="811"/>
      <c r="E25" s="811"/>
      <c r="F25" s="811"/>
      <c r="G25" s="811"/>
      <c r="H25" s="811"/>
      <c r="I25" s="811"/>
      <c r="J25" s="811"/>
      <c r="K25" s="811"/>
      <c r="L25" s="811"/>
      <c r="M25" s="811"/>
      <c r="N25" s="395"/>
    </row>
    <row r="26" spans="3:14" ht="18.600000000000001" customHeight="1">
      <c r="C26" s="121"/>
      <c r="N26" s="121"/>
    </row>
    <row r="27" spans="3:14" ht="18.600000000000001" customHeight="1" thickBot="1">
      <c r="C27" s="636"/>
      <c r="D27" s="636"/>
      <c r="E27" s="636"/>
      <c r="F27" s="636"/>
      <c r="G27" s="636"/>
      <c r="H27" s="636"/>
      <c r="I27" s="636"/>
      <c r="J27" s="636"/>
      <c r="K27" s="76">
        <v>2022</v>
      </c>
      <c r="L27" s="76">
        <v>2023</v>
      </c>
      <c r="M27" s="76">
        <v>2024</v>
      </c>
      <c r="N27" s="76">
        <v>2025</v>
      </c>
    </row>
    <row r="28" spans="3:14" ht="18.600000000000001" customHeight="1">
      <c r="C28" s="840" t="s">
        <v>1592</v>
      </c>
      <c r="D28" s="840"/>
      <c r="E28" s="840"/>
      <c r="F28" s="840"/>
      <c r="G28" s="840"/>
      <c r="H28" s="840"/>
      <c r="I28" s="840"/>
      <c r="J28" s="840"/>
      <c r="K28" s="128">
        <v>0.14799999999999999</v>
      </c>
      <c r="L28" s="128">
        <v>0.15770000000000001</v>
      </c>
      <c r="M28" s="267">
        <v>0.16400000000000001</v>
      </c>
      <c r="N28" s="267">
        <v>0.156</v>
      </c>
    </row>
    <row r="29" spans="3:14" ht="73.5" customHeight="1">
      <c r="C29" s="655" t="s">
        <v>1593</v>
      </c>
      <c r="D29" s="655"/>
      <c r="E29" s="655"/>
      <c r="F29" s="655"/>
      <c r="G29" s="655"/>
      <c r="H29" s="655"/>
      <c r="I29" s="655"/>
      <c r="J29" s="655"/>
      <c r="K29" s="655"/>
      <c r="L29" s="655"/>
      <c r="M29" s="655"/>
      <c r="N29" s="655"/>
    </row>
    <row r="30" spans="3:14" ht="18.600000000000001" customHeight="1"/>
    <row r="31" spans="3:14" ht="18.600000000000001" customHeight="1"/>
    <row r="32" spans="3:14"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73.5"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41.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39"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33" ht="18.600000000000001" customHeight="1"/>
    <row r="434" ht="18.600000000000001" customHeight="1"/>
    <row r="435" ht="39" customHeight="1"/>
    <row r="436" ht="18.600000000000001" customHeight="1"/>
    <row r="437" ht="87" customHeight="1"/>
    <row r="438" ht="18.600000000000001" customHeight="1"/>
    <row r="439" ht="41.45" customHeight="1"/>
    <row r="440" ht="27" customHeight="1"/>
    <row r="444" ht="54.95" customHeight="1"/>
    <row r="460" ht="18.600000000000001" customHeight="1"/>
    <row r="461" ht="37.5" customHeight="1"/>
    <row r="462" ht="18.600000000000001" customHeight="1"/>
    <row r="463" ht="18.600000000000001" customHeight="1"/>
    <row r="464" ht="18.600000000000001" customHeight="1"/>
    <row r="465" ht="51.6" customHeight="1"/>
    <row r="466" ht="18.600000000000001" customHeight="1"/>
    <row r="467" ht="18.600000000000001" customHeight="1"/>
    <row r="468" ht="18.600000000000001" customHeight="1"/>
    <row r="469" ht="81" customHeight="1"/>
    <row r="470" ht="18.600000000000001" customHeight="1"/>
    <row r="471" ht="18.600000000000001" customHeight="1"/>
    <row r="472" ht="18.600000000000001" customHeight="1"/>
    <row r="473" ht="78" customHeight="1"/>
    <row r="474" ht="18.600000000000001" customHeight="1"/>
    <row r="475" ht="18.600000000000001" customHeight="1"/>
    <row r="476" ht="18.600000000000001" customHeight="1"/>
    <row r="477" ht="38.1" customHeight="1"/>
    <row r="478" ht="113.45" customHeight="1"/>
    <row r="479" ht="18.600000000000001" customHeight="1"/>
    <row r="480" ht="18.600000000000001" customHeight="1"/>
    <row r="481" ht="18.600000000000001" customHeight="1"/>
    <row r="482" ht="18.600000000000001" customHeight="1"/>
    <row r="483" ht="73.5" customHeight="1"/>
    <row r="484" ht="18.600000000000001" customHeight="1"/>
    <row r="485" ht="18.600000000000001" customHeight="1"/>
    <row r="486" ht="18.600000000000001" customHeight="1"/>
    <row r="487" ht="18.600000000000001" customHeight="1"/>
    <row r="488" ht="18.600000000000001" customHeight="1"/>
    <row r="489" ht="18.600000000000001"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9" ht="18.600000000000001" customHeight="1"/>
    <row r="520" ht="18.600000000000001" customHeight="1"/>
    <row r="521" ht="18.600000000000001" customHeight="1"/>
    <row r="522" ht="18.600000000000001" customHeight="1"/>
    <row r="524" ht="18.600000000000001" customHeight="1"/>
    <row r="528" ht="18.600000000000001" customHeight="1"/>
    <row r="530" ht="18.95" customHeight="1"/>
    <row r="531" ht="282" customHeight="1"/>
    <row r="533" ht="18.600000000000001" customHeight="1"/>
    <row r="534" ht="18.600000000000001" customHeight="1"/>
    <row r="535" ht="18.600000000000001" customHeight="1"/>
    <row r="536" ht="18.600000000000001" customHeight="1"/>
    <row r="537" ht="36" customHeight="1"/>
    <row r="542" ht="18.600000000000001" customHeight="1"/>
    <row r="543" ht="63.95" customHeight="1"/>
    <row r="544" ht="18.600000000000001" customHeight="1"/>
    <row r="545" ht="18.600000000000001" customHeight="1"/>
    <row r="547" ht="42.6" customHeight="1"/>
    <row r="555" ht="18.600000000000001" customHeight="1"/>
    <row r="561" ht="60.6" customHeight="1"/>
    <row r="568" ht="41.1" customHeight="1"/>
    <row r="574" ht="42.95" customHeight="1"/>
    <row r="581" ht="27" customHeight="1"/>
    <row r="586" ht="39.6" customHeight="1"/>
    <row r="600" ht="29.45" customHeight="1"/>
    <row r="601" ht="26.45" customHeight="1"/>
    <row r="603" ht="18.95" customHeight="1"/>
    <row r="606" ht="12.6" customHeight="1"/>
    <row r="610" ht="14.45" customHeight="1"/>
    <row r="613" ht="87.95" customHeight="1"/>
    <row r="618" ht="84.6" customHeight="1"/>
    <row r="619" ht="18.600000000000001" customHeight="1"/>
    <row r="620" ht="18.95" customHeight="1"/>
    <row r="621" ht="18.600000000000001" customHeight="1"/>
    <row r="622" ht="18.600000000000001" customHeight="1"/>
    <row r="623" ht="18.600000000000001" customHeight="1"/>
    <row r="625" ht="18.600000000000001" customHeight="1"/>
    <row r="626" ht="18.600000000000001" customHeight="1"/>
    <row r="628" ht="18.600000000000001" customHeight="1"/>
    <row r="629" ht="18.600000000000001" customHeight="1"/>
    <row r="630" ht="21" customHeight="1"/>
    <row r="631" ht="15.95" customHeight="1"/>
    <row r="632" ht="18.600000000000001" customHeight="1"/>
    <row r="634" ht="18.600000000000001" customHeight="1"/>
    <row r="638" ht="15.95" customHeight="1"/>
    <row r="639" ht="18.600000000000001" customHeight="1"/>
    <row r="641" ht="18.600000000000001" customHeight="1"/>
    <row r="642" ht="18.600000000000001" customHeight="1"/>
    <row r="643" ht="18.600000000000001" customHeight="1"/>
    <row r="644" ht="18.600000000000001" customHeight="1"/>
    <row r="645" ht="14.45" customHeight="1"/>
    <row r="649" ht="14.45" customHeight="1"/>
    <row r="650" ht="14.45" customHeight="1"/>
    <row r="651" ht="14.45" customHeight="1"/>
  </sheetData>
  <mergeCells count="14">
    <mergeCell ref="C29:N29"/>
    <mergeCell ref="C25:M25"/>
    <mergeCell ref="C27:J27"/>
    <mergeCell ref="C28:J28"/>
    <mergeCell ref="C5:M5"/>
    <mergeCell ref="C7:J7"/>
    <mergeCell ref="C9:J9"/>
    <mergeCell ref="C15:J15"/>
    <mergeCell ref="C16:J16"/>
    <mergeCell ref="C21:M21"/>
    <mergeCell ref="C11:N11"/>
    <mergeCell ref="C19:N19"/>
    <mergeCell ref="C22:N23"/>
    <mergeCell ref="C13:N13"/>
  </mergeCells>
  <hyperlinks>
    <hyperlink ref="A4" location="'ÍNDICE REMISSIVO'!A1" display="Índice" xr:uid="{00000000-0004-0000-3600-000000000000}"/>
    <hyperlink ref="L1" location="GRI!A1" display="GRI" xr:uid="{00000000-0004-0000-3600-000001000000}"/>
    <hyperlink ref="M1" location="SASB!A1" display="SASB" xr:uid="{00000000-0004-0000-3600-000002000000}"/>
    <hyperlink ref="K1" location="SOCIAL!A1" display="Social " xr:uid="{00000000-0004-0000-3600-000003000000}"/>
    <hyperlink ref="F1" location="ÍNDICE!A1" display="Índice" xr:uid="{00000000-0004-0000-3600-000004000000}"/>
    <hyperlink ref="G1" location="'TEMAS MATERIAIS'!A1" display="Temas materiais" xr:uid="{00000000-0004-0000-3600-000005000000}"/>
    <hyperlink ref="H1" location="AMBIENTAL!A1" display="Ambiental" xr:uid="{00000000-0004-0000-3600-000006000000}"/>
    <hyperlink ref="I1" location="ECONÔMICO!A1" display="Econômico " xr:uid="{00000000-0004-0000-3600-000007000000}"/>
    <hyperlink ref="J1" location="GOVERNANÇA!A1" display="Governança " xr:uid="{00000000-0004-0000-36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tabColor rgb="FF0070C0"/>
  </sheetPr>
  <dimension ref="A1:S657"/>
  <sheetViews>
    <sheetView showGridLines="0" topLeftCell="A13" zoomScale="80" zoomScaleNormal="80" workbookViewId="0">
      <selection activeCell="B5" sqref="B5"/>
    </sheetView>
  </sheetViews>
  <sheetFormatPr defaultRowHeight="14.45"/>
  <cols>
    <col min="1" max="1" width="2.85546875" customWidth="1"/>
    <col min="2" max="2" width="7.85546875" customWidth="1"/>
    <col min="3" max="3" width="31.42578125" customWidth="1"/>
    <col min="4" max="4" width="22.5703125" customWidth="1"/>
    <col min="5"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row>
    <row r="2" spans="1:19" ht="18.600000000000001">
      <c r="A2" s="3"/>
      <c r="B2" s="3"/>
      <c r="C2" s="3"/>
      <c r="D2" s="3"/>
      <c r="E2" s="3"/>
      <c r="F2" s="15"/>
      <c r="G2" s="15"/>
      <c r="H2" s="15"/>
      <c r="I2" s="15"/>
      <c r="J2" s="15"/>
      <c r="K2" s="15"/>
      <c r="L2" s="15"/>
      <c r="M2" s="15"/>
    </row>
    <row r="3" spans="1:19" ht="28.5">
      <c r="A3" s="3"/>
      <c r="C3" s="530" t="s">
        <v>1594</v>
      </c>
      <c r="S3" s="21"/>
    </row>
    <row r="4" spans="1:19" ht="21">
      <c r="A4" s="5" t="s">
        <v>9</v>
      </c>
      <c r="B4" s="6">
        <v>3</v>
      </c>
      <c r="C4" s="4"/>
    </row>
    <row r="5" spans="1:19" ht="21.75" customHeight="1">
      <c r="A5" s="5"/>
      <c r="B5" s="6"/>
      <c r="C5" s="811" t="s">
        <v>1595</v>
      </c>
      <c r="D5" s="811"/>
      <c r="E5" s="811"/>
      <c r="F5" s="811"/>
      <c r="G5" s="811"/>
      <c r="H5" s="811"/>
      <c r="I5" s="811"/>
      <c r="J5" s="811"/>
      <c r="K5" s="811"/>
      <c r="L5" s="811"/>
      <c r="M5" s="811"/>
    </row>
    <row r="6" spans="1:19" ht="152.44999999999999" customHeight="1">
      <c r="A6" s="5"/>
      <c r="B6" s="6"/>
      <c r="C6" s="705" t="s">
        <v>1596</v>
      </c>
      <c r="D6" s="705"/>
      <c r="E6" s="705"/>
      <c r="F6" s="705"/>
      <c r="G6" s="705"/>
      <c r="H6" s="705"/>
      <c r="I6" s="705"/>
      <c r="J6" s="705"/>
      <c r="K6" s="705"/>
      <c r="L6" s="705"/>
      <c r="M6" s="705"/>
    </row>
    <row r="7" spans="1:19" ht="64.5" customHeight="1">
      <c r="A7" s="5"/>
      <c r="B7" s="6"/>
      <c r="C7" s="705"/>
      <c r="D7" s="705"/>
      <c r="E7" s="705"/>
      <c r="F7" s="705"/>
      <c r="G7" s="705"/>
      <c r="H7" s="705"/>
      <c r="I7" s="705"/>
      <c r="J7" s="705"/>
      <c r="K7" s="705"/>
      <c r="L7" s="705"/>
      <c r="M7" s="705"/>
    </row>
    <row r="8" spans="1:19" ht="123" customHeight="1">
      <c r="A8" s="5"/>
      <c r="B8" s="6"/>
      <c r="C8" s="705"/>
      <c r="D8" s="705"/>
      <c r="E8" s="705"/>
      <c r="F8" s="705"/>
      <c r="G8" s="705"/>
      <c r="H8" s="705"/>
      <c r="I8" s="705"/>
      <c r="J8" s="705"/>
      <c r="K8" s="705"/>
      <c r="L8" s="705"/>
      <c r="M8" s="705"/>
    </row>
    <row r="9" spans="1:19" ht="15.95">
      <c r="C9" s="843"/>
      <c r="D9" s="843"/>
      <c r="E9" s="843"/>
      <c r="F9" s="843"/>
      <c r="G9" s="844"/>
      <c r="H9" s="844"/>
      <c r="I9" s="844"/>
      <c r="J9" s="844"/>
    </row>
    <row r="10" spans="1:19" ht="30.6" customHeight="1">
      <c r="C10" s="845" t="s">
        <v>1597</v>
      </c>
      <c r="D10" s="847">
        <v>2021</v>
      </c>
      <c r="E10" s="848"/>
      <c r="F10" s="847">
        <v>2022</v>
      </c>
      <c r="G10" s="848"/>
      <c r="H10" s="847">
        <v>2023</v>
      </c>
      <c r="I10" s="848"/>
      <c r="J10" s="849">
        <v>2024</v>
      </c>
      <c r="K10" s="849"/>
      <c r="L10" s="849">
        <v>2025</v>
      </c>
      <c r="M10" s="849"/>
    </row>
    <row r="11" spans="1:19" ht="40.5" customHeight="1">
      <c r="C11" s="846"/>
      <c r="D11" s="562" t="s">
        <v>1598</v>
      </c>
      <c r="E11" s="563" t="s">
        <v>1599</v>
      </c>
      <c r="F11" s="562" t="s">
        <v>1598</v>
      </c>
      <c r="G11" s="563" t="s">
        <v>1599</v>
      </c>
      <c r="H11" s="562" t="s">
        <v>1598</v>
      </c>
      <c r="I11" s="563" t="s">
        <v>1599</v>
      </c>
      <c r="J11" s="562" t="s">
        <v>1598</v>
      </c>
      <c r="K11" s="562" t="s">
        <v>1599</v>
      </c>
      <c r="L11" s="562" t="s">
        <v>1598</v>
      </c>
      <c r="M11" s="562" t="s">
        <v>1599</v>
      </c>
      <c r="N11" s="7"/>
      <c r="O11" s="205"/>
      <c r="P11" s="205"/>
    </row>
    <row r="12" spans="1:19" ht="34.5" customHeight="1">
      <c r="B12" s="272"/>
      <c r="C12" s="560" t="s">
        <v>413</v>
      </c>
      <c r="D12" s="454">
        <v>27484</v>
      </c>
      <c r="E12" s="455">
        <v>82</v>
      </c>
      <c r="F12" s="454">
        <v>47027</v>
      </c>
      <c r="G12" s="455">
        <v>61</v>
      </c>
      <c r="H12" s="454">
        <v>32988</v>
      </c>
      <c r="I12" s="455">
        <v>90</v>
      </c>
      <c r="J12" s="454">
        <v>32242</v>
      </c>
      <c r="K12" s="456">
        <v>89</v>
      </c>
      <c r="L12" s="454">
        <v>37592.63407</v>
      </c>
      <c r="M12" s="456">
        <v>85</v>
      </c>
      <c r="N12" s="206"/>
      <c r="O12" s="206"/>
      <c r="P12" s="206"/>
    </row>
    <row r="13" spans="1:19" ht="25.5" customHeight="1">
      <c r="B13" s="272"/>
      <c r="C13" s="561" t="s">
        <v>415</v>
      </c>
      <c r="D13" s="454">
        <v>12962</v>
      </c>
      <c r="E13" s="455">
        <v>28</v>
      </c>
      <c r="F13" s="454">
        <v>15126</v>
      </c>
      <c r="G13" s="455">
        <v>18</v>
      </c>
      <c r="H13" s="454">
        <v>20662</v>
      </c>
      <c r="I13" s="455">
        <v>13</v>
      </c>
      <c r="J13" s="454">
        <v>18859</v>
      </c>
      <c r="K13" s="456">
        <v>21</v>
      </c>
      <c r="L13" s="454">
        <v>18466.93722</v>
      </c>
      <c r="M13" s="456">
        <v>18</v>
      </c>
    </row>
    <row r="14" spans="1:19" ht="27" customHeight="1">
      <c r="B14" s="272"/>
      <c r="C14" s="560" t="s">
        <v>1600</v>
      </c>
      <c r="D14" s="454">
        <v>2995</v>
      </c>
      <c r="E14" s="455">
        <v>8</v>
      </c>
      <c r="F14" s="454">
        <v>7577</v>
      </c>
      <c r="G14" s="455">
        <v>9</v>
      </c>
      <c r="H14" s="454">
        <v>1989</v>
      </c>
      <c r="I14" s="455">
        <v>5</v>
      </c>
      <c r="J14" s="454">
        <v>2412</v>
      </c>
      <c r="K14" s="456">
        <v>7</v>
      </c>
      <c r="L14" s="454">
        <v>3220.1066700000001</v>
      </c>
      <c r="M14" s="456">
        <v>13</v>
      </c>
    </row>
    <row r="15" spans="1:19" ht="29.1" customHeight="1">
      <c r="B15" s="272"/>
      <c r="C15" s="561" t="s">
        <v>416</v>
      </c>
      <c r="D15" s="454">
        <v>2104</v>
      </c>
      <c r="E15" s="455">
        <v>9</v>
      </c>
      <c r="F15" s="454">
        <v>4500</v>
      </c>
      <c r="G15" s="455">
        <v>6</v>
      </c>
      <c r="H15" s="454">
        <v>825</v>
      </c>
      <c r="I15" s="455">
        <v>10</v>
      </c>
      <c r="J15" s="454">
        <v>902</v>
      </c>
      <c r="K15" s="456">
        <v>9</v>
      </c>
      <c r="L15" s="454">
        <v>1001.31249</v>
      </c>
      <c r="M15" s="456">
        <v>11</v>
      </c>
    </row>
    <row r="16" spans="1:19" ht="28.5" customHeight="1">
      <c r="B16" s="272"/>
      <c r="C16" s="560" t="s">
        <v>410</v>
      </c>
      <c r="D16" s="452">
        <v>45545</v>
      </c>
      <c r="E16" s="453">
        <v>127</v>
      </c>
      <c r="F16" s="452">
        <v>74231</v>
      </c>
      <c r="G16" s="453">
        <v>94</v>
      </c>
      <c r="H16" s="452">
        <v>56464</v>
      </c>
      <c r="I16" s="453">
        <v>118</v>
      </c>
      <c r="J16" s="452">
        <v>54416</v>
      </c>
      <c r="K16" s="451">
        <v>126</v>
      </c>
      <c r="L16" s="452">
        <v>60280.990449999998</v>
      </c>
      <c r="M16" s="451">
        <v>127</v>
      </c>
    </row>
    <row r="17" spans="2:13" ht="18.600000000000001" customHeight="1">
      <c r="B17" s="272"/>
      <c r="C17" s="284"/>
      <c r="D17" s="285"/>
      <c r="E17" s="284"/>
      <c r="F17" s="285"/>
    </row>
    <row r="18" spans="2:13" ht="18.600000000000001" customHeight="1">
      <c r="B18" s="272"/>
      <c r="C18" s="284"/>
      <c r="D18" s="285"/>
      <c r="E18" s="284"/>
      <c r="F18" s="285"/>
    </row>
    <row r="19" spans="2:13" ht="18.600000000000001" customHeight="1">
      <c r="B19" s="272"/>
      <c r="C19" s="284"/>
      <c r="D19" s="285"/>
      <c r="E19" s="284"/>
      <c r="F19" s="285"/>
    </row>
    <row r="20" spans="2:13" ht="18.600000000000001" customHeight="1">
      <c r="B20" s="272"/>
      <c r="C20" s="272"/>
      <c r="D20" s="272"/>
      <c r="E20" s="272"/>
      <c r="F20" s="272"/>
    </row>
    <row r="21" spans="2:13" ht="18.600000000000001" customHeight="1">
      <c r="B21" s="272"/>
      <c r="C21" s="272"/>
      <c r="D21" s="272"/>
      <c r="E21" s="272"/>
      <c r="F21" s="272"/>
    </row>
    <row r="22" spans="2:13" ht="18.600000000000001" customHeight="1">
      <c r="B22" s="272"/>
      <c r="C22" s="272"/>
      <c r="D22" s="272"/>
      <c r="E22" s="272"/>
      <c r="F22" s="272"/>
    </row>
    <row r="23" spans="2:13" ht="18.600000000000001" customHeight="1"/>
    <row r="24" spans="2:13" ht="18.600000000000001" customHeight="1"/>
    <row r="25" spans="2:13" ht="18.600000000000001" customHeight="1"/>
    <row r="26" spans="2:13" ht="18.600000000000001" customHeight="1"/>
    <row r="27" spans="2:13" ht="43.5" customHeight="1">
      <c r="C27" s="842"/>
      <c r="D27" s="842"/>
      <c r="E27" s="842"/>
      <c r="F27" s="842"/>
      <c r="G27" s="842"/>
      <c r="H27" s="842"/>
      <c r="I27" s="842"/>
      <c r="J27" s="842"/>
      <c r="K27" s="842"/>
      <c r="L27" s="842"/>
      <c r="M27" s="842"/>
    </row>
    <row r="28" spans="2:13" ht="18.600000000000001" customHeight="1"/>
    <row r="29" spans="2:13" ht="276.95" customHeight="1">
      <c r="C29" s="841"/>
      <c r="D29" s="812"/>
      <c r="E29" s="812"/>
      <c r="F29" s="812"/>
      <c r="G29" s="812"/>
      <c r="H29" s="812"/>
      <c r="I29" s="812"/>
      <c r="J29" s="812"/>
      <c r="K29" s="812"/>
      <c r="L29" s="812"/>
      <c r="M29" s="812"/>
    </row>
    <row r="30" spans="2:13" ht="18.600000000000001" customHeight="1"/>
    <row r="31" spans="2:13" ht="18.600000000000001" customHeight="1"/>
    <row r="32" spans="2:13"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73.5" customHeight="1"/>
    <row r="149" ht="18.600000000000001"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41.1" customHeight="1"/>
    <row r="351" ht="18.60000000000000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39" customHeight="1"/>
    <row r="428" ht="18.600000000000001"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9" ht="18.600000000000001" customHeight="1"/>
    <row r="440" ht="18.600000000000001" customHeight="1"/>
    <row r="441" ht="39" customHeight="1"/>
    <row r="442" ht="18.600000000000001" customHeight="1"/>
    <row r="443" ht="87" customHeight="1"/>
    <row r="444" ht="18.600000000000001" customHeight="1"/>
    <row r="445" ht="41.45" customHeight="1"/>
    <row r="446" ht="27" customHeight="1"/>
    <row r="450" ht="54.95" customHeight="1"/>
    <row r="466" ht="18.600000000000001" customHeight="1"/>
    <row r="467" ht="37.5" customHeight="1"/>
    <row r="468" ht="18.600000000000001" customHeight="1"/>
    <row r="469" ht="18.600000000000001" customHeight="1"/>
    <row r="470" ht="18.600000000000001" customHeight="1"/>
    <row r="471" ht="51.6" customHeight="1"/>
    <row r="472" ht="18.600000000000001" customHeight="1"/>
    <row r="473" ht="18.600000000000001" customHeight="1"/>
    <row r="474" ht="18.600000000000001" customHeight="1"/>
    <row r="475" ht="81" customHeight="1"/>
    <row r="476" ht="18.600000000000001" customHeight="1"/>
    <row r="477" ht="18.600000000000001" customHeight="1"/>
    <row r="478" ht="18.600000000000001" customHeight="1"/>
    <row r="479" ht="78" customHeight="1"/>
    <row r="480" ht="18.600000000000001" customHeight="1"/>
    <row r="481" ht="18.600000000000001" customHeight="1"/>
    <row r="482" ht="18.600000000000001" customHeight="1"/>
    <row r="483" ht="38.1" customHeight="1"/>
    <row r="484" ht="113.45" customHeight="1"/>
    <row r="485" ht="18.600000000000001" customHeight="1"/>
    <row r="486" ht="18.600000000000001" customHeight="1"/>
    <row r="487" ht="18.600000000000001" customHeight="1"/>
    <row r="488" ht="18.600000000000001" customHeight="1"/>
    <row r="489" ht="73.5" customHeight="1"/>
    <row r="490" ht="18.600000000000001"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5" ht="18.600000000000001" customHeight="1"/>
    <row r="526" ht="18.600000000000001" customHeight="1"/>
    <row r="527" ht="18.600000000000001" customHeight="1"/>
    <row r="528" ht="18.600000000000001" customHeight="1"/>
    <row r="530" ht="18.600000000000001" customHeight="1"/>
    <row r="534" ht="18.600000000000001" customHeight="1"/>
    <row r="536" ht="18.95" customHeight="1"/>
    <row r="537" ht="282" customHeight="1"/>
    <row r="539" ht="18.600000000000001" customHeight="1"/>
    <row r="540" ht="18.600000000000001" customHeight="1"/>
    <row r="541" ht="18.600000000000001" customHeight="1"/>
    <row r="542" ht="18.600000000000001" customHeight="1"/>
    <row r="543" ht="36" customHeight="1"/>
    <row r="548" ht="18.600000000000001" customHeight="1"/>
    <row r="549" ht="63.95" customHeight="1"/>
    <row r="550" ht="18.600000000000001" customHeight="1"/>
    <row r="551" ht="18.600000000000001" customHeight="1"/>
    <row r="553" ht="42.6" customHeight="1"/>
    <row r="561" ht="18.600000000000001" customHeight="1"/>
    <row r="567" ht="60.6" customHeight="1"/>
    <row r="574" ht="41.1" customHeight="1"/>
    <row r="580" ht="42.95" customHeight="1"/>
    <row r="587" ht="27" customHeight="1"/>
    <row r="592" ht="39.6" customHeight="1"/>
    <row r="606" ht="29.45" customHeight="1"/>
    <row r="607" ht="26.45" customHeight="1"/>
    <row r="609" ht="18.95" customHeight="1"/>
    <row r="612" ht="12.6" customHeight="1"/>
    <row r="616" ht="14.45" customHeight="1"/>
    <row r="619" ht="87.95" customHeight="1"/>
    <row r="624" ht="84.6" customHeight="1"/>
    <row r="625" ht="18.600000000000001" customHeight="1"/>
    <row r="626" ht="18.95" customHeight="1"/>
    <row r="627" ht="18.600000000000001" customHeight="1"/>
    <row r="628" ht="18.600000000000001" customHeight="1"/>
    <row r="629" ht="18.600000000000001" customHeight="1"/>
    <row r="631" ht="18.600000000000001" customHeight="1"/>
    <row r="632" ht="18.600000000000001" customHeight="1"/>
    <row r="634" ht="18.600000000000001" customHeight="1"/>
    <row r="635" ht="18.600000000000001" customHeight="1"/>
    <row r="636" ht="21" customHeight="1"/>
    <row r="637" ht="15.95" customHeight="1"/>
    <row r="638" ht="18.600000000000001" customHeight="1"/>
    <row r="640" ht="18.600000000000001" customHeight="1"/>
    <row r="644" ht="15.95" customHeight="1"/>
    <row r="645" ht="18.600000000000001" customHeight="1"/>
    <row r="647" ht="18.600000000000001" customHeight="1"/>
    <row r="648" ht="18.600000000000001" customHeight="1"/>
    <row r="649" ht="18.600000000000001" customHeight="1"/>
    <row r="650" ht="18.600000000000001" customHeight="1"/>
    <row r="651" ht="14.45" customHeight="1"/>
    <row r="655" ht="14.45" customHeight="1"/>
    <row r="656" ht="14.45" customHeight="1"/>
    <row r="657" ht="14.45" customHeight="1"/>
  </sheetData>
  <mergeCells count="13">
    <mergeCell ref="C29:M29"/>
    <mergeCell ref="C6:M8"/>
    <mergeCell ref="C27:M27"/>
    <mergeCell ref="C5:M5"/>
    <mergeCell ref="C9:F9"/>
    <mergeCell ref="G9:H9"/>
    <mergeCell ref="I9:J9"/>
    <mergeCell ref="C10:C11"/>
    <mergeCell ref="D10:E10"/>
    <mergeCell ref="H10:I10"/>
    <mergeCell ref="J10:K10"/>
    <mergeCell ref="F10:G10"/>
    <mergeCell ref="L10:M10"/>
  </mergeCells>
  <hyperlinks>
    <hyperlink ref="A4" location="'ÍNDICE REMISSIVO'!A1" display="Índice" xr:uid="{00000000-0004-0000-3700-000000000000}"/>
    <hyperlink ref="L1" location="GRI!A1" display="GRI" xr:uid="{00000000-0004-0000-3700-000001000000}"/>
    <hyperlink ref="M1" location="SASB!A1" display="SASB" xr:uid="{00000000-0004-0000-3700-000002000000}"/>
    <hyperlink ref="K1" location="SOCIAL!A1" display="Social " xr:uid="{00000000-0004-0000-3700-000003000000}"/>
    <hyperlink ref="F1" location="ÍNDICE!A1" display="Índice" xr:uid="{00000000-0004-0000-3700-000004000000}"/>
    <hyperlink ref="G1" location="'TEMAS MATERIAIS'!A1" display="Temas materiais" xr:uid="{00000000-0004-0000-3700-000005000000}"/>
    <hyperlink ref="H1" location="AMBIENTAL!A1" display="Ambiental" xr:uid="{00000000-0004-0000-3700-000006000000}"/>
    <hyperlink ref="I1" location="ECONÔMICO!A1" display="Econômico " xr:uid="{00000000-0004-0000-3700-000007000000}"/>
    <hyperlink ref="J1" location="GOVERNANÇA!A1" display="Governança " xr:uid="{00000000-0004-0000-37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rgb="FF0070C0"/>
  </sheetPr>
  <dimension ref="A1:BCC661"/>
  <sheetViews>
    <sheetView showGridLines="0" topLeftCell="A33" zoomScale="80" zoomScaleNormal="80" workbookViewId="0">
      <selection activeCell="C16" sqref="C16"/>
    </sheetView>
  </sheetViews>
  <sheetFormatPr defaultRowHeight="14.45"/>
  <cols>
    <col min="1" max="1" width="2.85546875" customWidth="1"/>
    <col min="2" max="2" width="7.85546875" customWidth="1"/>
    <col min="5" max="5" width="2.28515625" customWidth="1"/>
    <col min="6" max="13" width="22.42578125" customWidth="1"/>
    <col min="14" max="14" width="21.5703125" customWidth="1"/>
  </cols>
  <sheetData>
    <row r="1" spans="1:1433" ht="45.95" customHeight="1">
      <c r="A1" s="44"/>
      <c r="B1" s="2" t="e" vm="1">
        <v>#VALUE!</v>
      </c>
      <c r="C1" s="2"/>
      <c r="D1" s="2"/>
      <c r="E1" s="2"/>
      <c r="F1" s="42" t="s">
        <v>0</v>
      </c>
      <c r="G1" s="42" t="s">
        <v>406</v>
      </c>
      <c r="H1" s="42" t="s">
        <v>2</v>
      </c>
      <c r="I1" s="42" t="s">
        <v>3</v>
      </c>
      <c r="J1" s="42" t="s">
        <v>4</v>
      </c>
      <c r="K1" s="42" t="s">
        <v>5</v>
      </c>
      <c r="L1" s="42" t="s">
        <v>6</v>
      </c>
      <c r="M1" s="42" t="s">
        <v>7</v>
      </c>
      <c r="N1" s="2"/>
    </row>
    <row r="2" spans="1:1433" ht="18.600000000000001">
      <c r="A2" s="3"/>
      <c r="B2" s="3"/>
      <c r="C2" s="3"/>
      <c r="D2" s="3"/>
      <c r="E2" s="3"/>
      <c r="F2" s="15"/>
      <c r="G2" s="15"/>
      <c r="H2" s="15"/>
      <c r="I2" s="15"/>
      <c r="J2" s="15"/>
      <c r="K2" s="15"/>
      <c r="L2" s="15"/>
      <c r="M2" s="15"/>
      <c r="N2" s="3"/>
    </row>
    <row r="3" spans="1:1433" ht="28.5">
      <c r="A3" s="3"/>
      <c r="C3" s="530" t="s">
        <v>1601</v>
      </c>
      <c r="N3" s="36"/>
      <c r="S3" s="21"/>
    </row>
    <row r="4" spans="1:1433" ht="21">
      <c r="A4" s="5" t="s">
        <v>9</v>
      </c>
      <c r="B4" s="6">
        <v>3</v>
      </c>
      <c r="C4" s="4"/>
      <c r="N4" s="4"/>
    </row>
    <row r="5" spans="1:1433" ht="21.75" customHeight="1">
      <c r="A5" s="5"/>
      <c r="B5" s="6"/>
      <c r="C5" s="833" t="s">
        <v>1602</v>
      </c>
      <c r="D5" s="833"/>
      <c r="E5" s="833"/>
      <c r="F5" s="833"/>
      <c r="G5" s="833"/>
      <c r="H5" s="833"/>
      <c r="I5" s="833"/>
      <c r="J5" s="833"/>
      <c r="K5" s="833"/>
      <c r="L5" s="833"/>
      <c r="M5" s="833"/>
      <c r="N5" s="833"/>
    </row>
    <row r="6" spans="1:1433" ht="18.600000000000001">
      <c r="A6" s="5"/>
      <c r="B6" s="6"/>
      <c r="C6" s="121"/>
      <c r="N6" s="121"/>
    </row>
    <row r="7" spans="1:1433" ht="21.6" customHeight="1" thickBot="1">
      <c r="A7" s="5"/>
      <c r="B7" s="6"/>
      <c r="C7" s="645" t="s">
        <v>1603</v>
      </c>
      <c r="D7" s="645"/>
      <c r="E7" s="645"/>
      <c r="F7" s="645"/>
      <c r="G7" s="645"/>
      <c r="H7" s="645"/>
      <c r="I7" s="645"/>
      <c r="J7" s="645"/>
      <c r="K7" s="76">
        <v>2022</v>
      </c>
      <c r="L7" s="76">
        <v>2023</v>
      </c>
      <c r="M7" s="76">
        <v>2024</v>
      </c>
      <c r="N7" s="76">
        <v>2025</v>
      </c>
    </row>
    <row r="8" spans="1:1433" ht="21.6" customHeight="1">
      <c r="A8" s="5"/>
      <c r="B8" s="6"/>
      <c r="C8" s="516" t="s">
        <v>1604</v>
      </c>
      <c r="D8" s="557"/>
      <c r="E8" s="557"/>
      <c r="F8" s="557"/>
      <c r="G8" s="537" t="s">
        <v>1605</v>
      </c>
      <c r="H8" s="558"/>
      <c r="I8" s="558"/>
      <c r="J8" s="558"/>
      <c r="K8" s="133">
        <v>5</v>
      </c>
      <c r="L8" s="133">
        <v>6</v>
      </c>
      <c r="M8" s="133">
        <v>6</v>
      </c>
      <c r="N8" s="133">
        <v>3</v>
      </c>
    </row>
    <row r="9" spans="1:1433" ht="18.600000000000001">
      <c r="A9" s="5"/>
      <c r="B9" s="6"/>
      <c r="C9" s="516" t="s">
        <v>1606</v>
      </c>
      <c r="D9" s="521"/>
      <c r="E9" s="521"/>
      <c r="F9" s="521"/>
      <c r="G9" s="537" t="s">
        <v>1607</v>
      </c>
      <c r="H9" s="514"/>
      <c r="I9" s="514"/>
      <c r="J9" s="514"/>
      <c r="K9" s="133">
        <v>17</v>
      </c>
      <c r="L9" s="133">
        <v>51</v>
      </c>
      <c r="M9" s="266">
        <v>37</v>
      </c>
      <c r="N9" s="266">
        <v>9</v>
      </c>
    </row>
    <row r="10" spans="1:1433" ht="18.600000000000001">
      <c r="A10" s="5"/>
      <c r="B10" s="6"/>
      <c r="C10" s="516" t="s">
        <v>1608</v>
      </c>
      <c r="D10" s="540"/>
      <c r="E10" s="540"/>
      <c r="F10" s="540"/>
      <c r="G10" s="537" t="s">
        <v>1609</v>
      </c>
      <c r="H10" s="514"/>
      <c r="I10" s="514"/>
      <c r="J10" s="514"/>
      <c r="K10" s="126">
        <v>8.0000000000000002E-3</v>
      </c>
      <c r="L10" s="126">
        <v>0.02</v>
      </c>
      <c r="M10" s="126">
        <v>0.12</v>
      </c>
      <c r="N10" s="126">
        <v>0.06</v>
      </c>
    </row>
    <row r="11" spans="1:1433" ht="18.600000000000001">
      <c r="A11" s="397"/>
      <c r="B11" s="397"/>
      <c r="C11" s="516" t="s">
        <v>1610</v>
      </c>
      <c r="D11" s="548"/>
      <c r="E11" s="548"/>
      <c r="F11" s="548"/>
      <c r="G11" s="537" t="s">
        <v>1611</v>
      </c>
      <c r="H11" s="514"/>
      <c r="I11" s="514"/>
      <c r="J11" s="514"/>
      <c r="K11" s="126">
        <v>2E-3</v>
      </c>
      <c r="L11" s="126">
        <v>0.18</v>
      </c>
      <c r="M11" s="126">
        <v>0.02</v>
      </c>
      <c r="N11" s="126">
        <v>1.2E-2</v>
      </c>
      <c r="O11" s="397"/>
      <c r="P11" s="397"/>
      <c r="Q11" s="397"/>
      <c r="R11" s="397"/>
      <c r="S11" s="397"/>
      <c r="T11" s="397"/>
      <c r="U11" s="397"/>
      <c r="V11" s="397"/>
      <c r="W11" s="397"/>
      <c r="X11" s="397"/>
      <c r="Y11" s="397"/>
      <c r="Z11" s="397"/>
      <c r="AA11" s="397"/>
      <c r="AB11" s="397"/>
      <c r="AC11" s="397"/>
      <c r="AD11" s="397"/>
      <c r="AE11" s="397"/>
      <c r="AF11" s="397"/>
      <c r="AG11" s="397"/>
      <c r="AH11" s="397"/>
      <c r="AI11" s="397"/>
      <c r="AJ11" s="397"/>
      <c r="AK11" s="397"/>
      <c r="AL11" s="397"/>
      <c r="AM11" s="397"/>
      <c r="AN11" s="397"/>
      <c r="AO11" s="397"/>
      <c r="AP11" s="397"/>
      <c r="AQ11" s="397"/>
      <c r="AR11" s="397"/>
      <c r="AS11" s="397"/>
      <c r="AT11" s="397"/>
      <c r="AU11" s="397"/>
      <c r="AV11" s="397"/>
      <c r="AW11" s="397"/>
      <c r="AX11" s="397"/>
      <c r="AY11" s="397"/>
      <c r="AZ11" s="397"/>
      <c r="BA11" s="397"/>
      <c r="BB11" s="397"/>
      <c r="BC11" s="397"/>
      <c r="BD11" s="397"/>
      <c r="BE11" s="397"/>
      <c r="BF11" s="397"/>
      <c r="BG11" s="397"/>
      <c r="BH11" s="397"/>
      <c r="BI11" s="397"/>
      <c r="BJ11" s="397"/>
      <c r="BK11" s="397"/>
      <c r="BL11" s="397"/>
      <c r="BM11" s="397"/>
      <c r="BN11" s="397"/>
      <c r="BO11" s="397"/>
      <c r="BP11" s="397"/>
      <c r="BQ11" s="397"/>
      <c r="BR11" s="397"/>
      <c r="BS11" s="397"/>
      <c r="BT11" s="397"/>
      <c r="BU11" s="397"/>
      <c r="BV11" s="397"/>
      <c r="BW11" s="397"/>
      <c r="BX11" s="397"/>
      <c r="BY11" s="397"/>
      <c r="BZ11" s="397"/>
      <c r="CA11" s="397"/>
      <c r="CB11" s="397"/>
      <c r="CC11" s="397"/>
      <c r="CD11" s="397"/>
      <c r="CE11" s="397"/>
      <c r="CF11" s="397"/>
      <c r="CG11" s="397"/>
      <c r="CH11" s="397"/>
      <c r="CI11" s="397"/>
      <c r="CJ11" s="397"/>
      <c r="CK11" s="397"/>
      <c r="CL11" s="397"/>
      <c r="CM11" s="397"/>
      <c r="CN11" s="397"/>
      <c r="CO11" s="397"/>
      <c r="CP11" s="397"/>
      <c r="CQ11" s="397"/>
      <c r="CR11" s="397"/>
      <c r="CS11" s="397"/>
      <c r="CT11" s="397"/>
      <c r="CU11" s="397"/>
      <c r="CV11" s="397"/>
      <c r="CW11" s="397"/>
      <c r="CX11" s="397"/>
      <c r="CY11" s="397"/>
      <c r="CZ11" s="397"/>
      <c r="DA11" s="397"/>
      <c r="DB11" s="397"/>
      <c r="DC11" s="397"/>
      <c r="DD11" s="397"/>
      <c r="DE11" s="397"/>
      <c r="DF11" s="397"/>
      <c r="DG11" s="397"/>
      <c r="DH11" s="397"/>
      <c r="DI11" s="397"/>
      <c r="DJ11" s="397"/>
      <c r="DK11" s="397"/>
      <c r="DL11" s="397"/>
      <c r="DM11" s="397"/>
      <c r="DN11" s="397"/>
      <c r="DO11" s="397"/>
      <c r="DP11" s="397"/>
      <c r="DQ11" s="397"/>
      <c r="DR11" s="397"/>
      <c r="DS11" s="397"/>
      <c r="DT11" s="397"/>
      <c r="DU11" s="397"/>
      <c r="DV11" s="397"/>
      <c r="DW11" s="397"/>
      <c r="DX11" s="397"/>
      <c r="DY11" s="397"/>
      <c r="DZ11" s="397"/>
      <c r="EA11" s="397"/>
      <c r="EB11" s="397"/>
      <c r="EC11" s="397"/>
      <c r="ED11" s="397"/>
      <c r="EE11" s="397"/>
      <c r="EF11" s="397"/>
      <c r="EG11" s="397"/>
      <c r="EH11" s="397"/>
      <c r="EI11" s="397"/>
      <c r="EJ11" s="397"/>
      <c r="EK11" s="397"/>
      <c r="EL11" s="397"/>
      <c r="EM11" s="397"/>
      <c r="EN11" s="397"/>
      <c r="EO11" s="397"/>
      <c r="EP11" s="397"/>
      <c r="EQ11" s="397"/>
      <c r="ER11" s="397"/>
      <c r="ES11" s="397"/>
      <c r="ET11" s="397"/>
      <c r="EU11" s="397"/>
      <c r="EV11" s="397"/>
      <c r="EW11" s="397"/>
      <c r="EX11" s="397"/>
      <c r="EY11" s="397"/>
      <c r="EZ11" s="397"/>
      <c r="FA11" s="397"/>
      <c r="FB11" s="397"/>
      <c r="FC11" s="397"/>
      <c r="FD11" s="397"/>
      <c r="FE11" s="397"/>
      <c r="FF11" s="397"/>
      <c r="FG11" s="397"/>
      <c r="FH11" s="397"/>
      <c r="FI11" s="397"/>
      <c r="FJ11" s="397"/>
      <c r="FK11" s="397"/>
      <c r="FL11" s="397"/>
      <c r="FM11" s="397"/>
      <c r="FN11" s="397"/>
      <c r="FO11" s="397"/>
      <c r="FP11" s="397"/>
      <c r="FQ11" s="397"/>
      <c r="FR11" s="397"/>
      <c r="FS11" s="397"/>
      <c r="FT11" s="397"/>
      <c r="FU11" s="397"/>
      <c r="FV11" s="397"/>
      <c r="FW11" s="397"/>
      <c r="FX11" s="397"/>
      <c r="FY11" s="397"/>
      <c r="FZ11" s="397"/>
      <c r="GA11" s="397"/>
      <c r="GB11" s="397"/>
      <c r="GC11" s="397"/>
      <c r="GD11" s="397"/>
      <c r="GE11" s="397"/>
      <c r="GF11" s="397"/>
      <c r="GG11" s="397"/>
      <c r="GH11" s="397"/>
      <c r="GI11" s="397"/>
      <c r="GJ11" s="397"/>
      <c r="GK11" s="397"/>
      <c r="GL11" s="397"/>
      <c r="GM11" s="397"/>
      <c r="GN11" s="397"/>
      <c r="GO11" s="397"/>
      <c r="GP11" s="397"/>
      <c r="GQ11" s="397"/>
      <c r="GR11" s="397"/>
      <c r="GS11" s="397"/>
      <c r="GT11" s="397"/>
      <c r="GU11" s="397"/>
      <c r="GV11" s="397"/>
      <c r="GW11" s="397"/>
      <c r="GX11" s="397"/>
      <c r="GY11" s="397"/>
      <c r="GZ11" s="397"/>
      <c r="HA11" s="397"/>
      <c r="HB11" s="397"/>
      <c r="HC11" s="397"/>
      <c r="HD11" s="397"/>
      <c r="HE11" s="397"/>
      <c r="HF11" s="397"/>
      <c r="HG11" s="397"/>
      <c r="HH11" s="397"/>
      <c r="HI11" s="397"/>
      <c r="HJ11" s="397"/>
      <c r="HK11" s="397"/>
      <c r="HL11" s="397"/>
      <c r="HM11" s="397"/>
      <c r="HN11" s="397"/>
      <c r="HO11" s="397"/>
      <c r="HP11" s="397"/>
      <c r="HQ11" s="397"/>
      <c r="HR11" s="397"/>
      <c r="HS11" s="397"/>
      <c r="HT11" s="397"/>
      <c r="HU11" s="397"/>
      <c r="HV11" s="397"/>
      <c r="HW11" s="397"/>
      <c r="HX11" s="397"/>
      <c r="HY11" s="397"/>
      <c r="HZ11" s="397"/>
      <c r="IA11" s="397"/>
      <c r="IB11" s="397"/>
      <c r="IC11" s="397"/>
      <c r="ID11" s="397"/>
      <c r="IE11" s="397"/>
      <c r="IF11" s="397"/>
      <c r="IG11" s="397"/>
      <c r="IH11" s="397"/>
      <c r="II11" s="397"/>
      <c r="IJ11" s="397"/>
      <c r="IK11" s="397"/>
      <c r="IL11" s="397"/>
      <c r="IM11" s="397"/>
      <c r="IN11" s="397"/>
      <c r="IO11" s="397"/>
      <c r="IP11" s="397"/>
      <c r="IQ11" s="397"/>
      <c r="IR11" s="397"/>
      <c r="IS11" s="397"/>
      <c r="IT11" s="397"/>
      <c r="IU11" s="397"/>
      <c r="IV11" s="397"/>
      <c r="IW11" s="397"/>
      <c r="IX11" s="397"/>
      <c r="IY11" s="397"/>
      <c r="IZ11" s="397"/>
      <c r="JA11" s="397"/>
      <c r="JB11" s="397"/>
      <c r="JC11" s="397"/>
      <c r="JD11" s="397"/>
      <c r="JE11" s="397"/>
      <c r="JF11" s="397"/>
      <c r="JG11" s="397"/>
      <c r="JH11" s="397"/>
      <c r="JI11" s="397"/>
      <c r="JJ11" s="397"/>
      <c r="JK11" s="397"/>
      <c r="JL11" s="397"/>
      <c r="JM11" s="397"/>
      <c r="JN11" s="397"/>
      <c r="JO11" s="397"/>
      <c r="JP11" s="397"/>
      <c r="JQ11" s="397"/>
      <c r="JR11" s="397"/>
      <c r="JS11" s="397"/>
      <c r="JT11" s="397"/>
      <c r="JU11" s="397"/>
      <c r="JV11" s="397"/>
      <c r="JW11" s="397"/>
      <c r="JX11" s="397"/>
      <c r="JY11" s="397"/>
      <c r="JZ11" s="397"/>
      <c r="KA11" s="397"/>
      <c r="KB11" s="397"/>
      <c r="KC11" s="397"/>
      <c r="KD11" s="397"/>
      <c r="KE11" s="397"/>
      <c r="KF11" s="397"/>
      <c r="KG11" s="397"/>
      <c r="KH11" s="397"/>
      <c r="KI11" s="397"/>
      <c r="KJ11" s="397"/>
      <c r="KK11" s="397"/>
      <c r="KL11" s="397"/>
      <c r="KM11" s="397"/>
      <c r="KN11" s="397"/>
      <c r="KO11" s="397"/>
      <c r="KP11" s="397"/>
      <c r="KQ11" s="397"/>
      <c r="KR11" s="397"/>
      <c r="KS11" s="397"/>
      <c r="KT11" s="397"/>
      <c r="KU11" s="397"/>
      <c r="KV11" s="397"/>
      <c r="KW11" s="397"/>
      <c r="KX11" s="397"/>
      <c r="KY11" s="397"/>
      <c r="KZ11" s="397"/>
      <c r="LA11" s="397"/>
      <c r="LB11" s="397"/>
      <c r="LC11" s="397"/>
      <c r="LD11" s="397"/>
      <c r="LE11" s="397"/>
      <c r="LF11" s="397"/>
      <c r="LG11" s="397"/>
      <c r="LH11" s="397"/>
      <c r="LI11" s="397"/>
      <c r="LJ11" s="397"/>
      <c r="LK11" s="397"/>
      <c r="LL11" s="397"/>
      <c r="LM11" s="397"/>
      <c r="LN11" s="397"/>
      <c r="LO11" s="397"/>
      <c r="LP11" s="397"/>
      <c r="LQ11" s="397"/>
      <c r="LR11" s="397"/>
      <c r="LS11" s="397"/>
      <c r="LT11" s="397"/>
      <c r="LU11" s="397"/>
      <c r="LV11" s="397"/>
      <c r="LW11" s="397"/>
      <c r="LX11" s="397"/>
      <c r="LY11" s="397"/>
      <c r="LZ11" s="397"/>
      <c r="MA11" s="397"/>
      <c r="MB11" s="397"/>
      <c r="MC11" s="397"/>
      <c r="MD11" s="397"/>
      <c r="ME11" s="397"/>
      <c r="MF11" s="397"/>
      <c r="MG11" s="397"/>
      <c r="MH11" s="397"/>
      <c r="MI11" s="397"/>
      <c r="MJ11" s="397"/>
      <c r="MK11" s="397"/>
      <c r="ML11" s="397"/>
      <c r="MM11" s="397"/>
      <c r="MN11" s="397"/>
      <c r="MO11" s="397"/>
      <c r="MP11" s="397"/>
      <c r="MQ11" s="397"/>
      <c r="MR11" s="397"/>
      <c r="MS11" s="397"/>
      <c r="MT11" s="397"/>
      <c r="MU11" s="397"/>
      <c r="MV11" s="397"/>
      <c r="MW11" s="397"/>
      <c r="MX11" s="397"/>
      <c r="MY11" s="397"/>
      <c r="MZ11" s="397"/>
      <c r="NA11" s="397"/>
      <c r="NB11" s="397"/>
      <c r="NC11" s="397"/>
      <c r="ND11" s="397"/>
      <c r="NE11" s="397"/>
      <c r="NF11" s="397"/>
      <c r="NG11" s="397"/>
      <c r="NH11" s="397"/>
      <c r="NI11" s="397"/>
      <c r="NJ11" s="397"/>
      <c r="NK11" s="397"/>
      <c r="NL11" s="397"/>
      <c r="NM11" s="397"/>
      <c r="NN11" s="397"/>
      <c r="NO11" s="397"/>
      <c r="NP11" s="397"/>
      <c r="NQ11" s="397"/>
      <c r="NR11" s="397"/>
      <c r="NS11" s="397"/>
      <c r="NT11" s="397"/>
      <c r="NU11" s="397"/>
      <c r="NV11" s="397"/>
      <c r="NW11" s="397"/>
      <c r="NX11" s="397"/>
      <c r="NY11" s="397"/>
      <c r="NZ11" s="397"/>
      <c r="OA11" s="397"/>
      <c r="OB11" s="397"/>
      <c r="OC11" s="397"/>
      <c r="OD11" s="397"/>
      <c r="OE11" s="397"/>
      <c r="OF11" s="397"/>
      <c r="OG11" s="397"/>
      <c r="OH11" s="397"/>
      <c r="OI11" s="397"/>
      <c r="OJ11" s="397"/>
      <c r="OK11" s="397"/>
      <c r="OL11" s="397"/>
      <c r="OM11" s="397"/>
      <c r="ON11" s="397"/>
      <c r="OO11" s="397"/>
      <c r="OP11" s="397"/>
      <c r="OQ11" s="397"/>
      <c r="OR11" s="397"/>
      <c r="OS11" s="397"/>
      <c r="OT11" s="397"/>
      <c r="OU11" s="397"/>
      <c r="OV11" s="397"/>
      <c r="OW11" s="397"/>
      <c r="OX11" s="397"/>
      <c r="OY11" s="397"/>
      <c r="OZ11" s="397"/>
      <c r="PA11" s="397"/>
      <c r="PB11" s="397"/>
      <c r="PC11" s="397"/>
      <c r="PD11" s="397"/>
      <c r="PE11" s="397"/>
      <c r="PF11" s="397"/>
      <c r="PG11" s="397"/>
      <c r="PH11" s="397"/>
      <c r="PI11" s="397"/>
      <c r="PJ11" s="397"/>
      <c r="PK11" s="397"/>
      <c r="PL11" s="397"/>
      <c r="PM11" s="397"/>
      <c r="PN11" s="397"/>
      <c r="PO11" s="397"/>
      <c r="PP11" s="397"/>
      <c r="PQ11" s="397"/>
      <c r="PR11" s="397"/>
      <c r="PS11" s="397"/>
      <c r="PT11" s="397"/>
      <c r="PU11" s="397"/>
      <c r="PV11" s="397"/>
      <c r="PW11" s="397"/>
      <c r="PX11" s="397"/>
      <c r="PY11" s="397"/>
      <c r="PZ11" s="397"/>
      <c r="QA11" s="397"/>
      <c r="QB11" s="397"/>
      <c r="QC11" s="397"/>
      <c r="QD11" s="397"/>
      <c r="QE11" s="397"/>
      <c r="QF11" s="397"/>
      <c r="QG11" s="397"/>
      <c r="QH11" s="397"/>
      <c r="QI11" s="397"/>
      <c r="QJ11" s="397"/>
      <c r="QK11" s="397"/>
      <c r="QL11" s="397"/>
      <c r="QM11" s="397"/>
      <c r="QN11" s="397"/>
      <c r="QO11" s="397"/>
      <c r="QP11" s="397"/>
      <c r="QQ11" s="397"/>
      <c r="QR11" s="397"/>
      <c r="QS11" s="397"/>
      <c r="QT11" s="397"/>
      <c r="QU11" s="397"/>
      <c r="QV11" s="397"/>
      <c r="QW11" s="397"/>
      <c r="QX11" s="397"/>
      <c r="QY11" s="397"/>
      <c r="QZ11" s="397"/>
      <c r="RA11" s="397"/>
      <c r="RB11" s="397"/>
      <c r="RC11" s="397"/>
      <c r="RD11" s="397"/>
      <c r="RE11" s="397"/>
      <c r="RF11" s="397"/>
      <c r="RG11" s="397"/>
      <c r="RH11" s="397"/>
      <c r="RI11" s="397"/>
      <c r="RJ11" s="397"/>
      <c r="RK11" s="397"/>
      <c r="RL11" s="397"/>
      <c r="RM11" s="397"/>
      <c r="RN11" s="397"/>
      <c r="RO11" s="397"/>
      <c r="RP11" s="397"/>
      <c r="RQ11" s="397"/>
      <c r="RR11" s="397"/>
      <c r="RS11" s="397"/>
      <c r="RT11" s="397"/>
      <c r="RU11" s="397"/>
      <c r="RV11" s="397"/>
      <c r="RW11" s="397"/>
      <c r="RX11" s="397"/>
      <c r="RY11" s="397"/>
      <c r="RZ11" s="397"/>
      <c r="SA11" s="397"/>
      <c r="SB11" s="397"/>
      <c r="SC11" s="397"/>
      <c r="SD11" s="397"/>
      <c r="SE11" s="397"/>
      <c r="SF11" s="397"/>
      <c r="SG11" s="397"/>
      <c r="SH11" s="397"/>
      <c r="SI11" s="397"/>
      <c r="SJ11" s="397"/>
      <c r="SK11" s="397"/>
      <c r="SL11" s="397"/>
      <c r="SM11" s="397"/>
      <c r="SN11" s="397"/>
      <c r="SO11" s="397"/>
      <c r="SP11" s="397"/>
      <c r="SQ11" s="397"/>
      <c r="SR11" s="397"/>
      <c r="SS11" s="397"/>
      <c r="ST11" s="397"/>
      <c r="SU11" s="397"/>
      <c r="SV11" s="397"/>
      <c r="SW11" s="397"/>
      <c r="SX11" s="397"/>
      <c r="SY11" s="397"/>
      <c r="SZ11" s="397"/>
      <c r="TA11" s="397"/>
      <c r="TB11" s="397"/>
      <c r="TC11" s="397"/>
      <c r="TD11" s="397"/>
      <c r="TE11" s="397"/>
      <c r="TF11" s="397"/>
      <c r="TG11" s="397"/>
      <c r="TH11" s="397"/>
      <c r="TI11" s="397"/>
      <c r="TJ11" s="397"/>
      <c r="TK11" s="397"/>
      <c r="TL11" s="397"/>
      <c r="TM11" s="397"/>
      <c r="TN11" s="397"/>
      <c r="TO11" s="397"/>
      <c r="TP11" s="397"/>
      <c r="TQ11" s="397"/>
      <c r="TR11" s="397"/>
      <c r="TS11" s="397"/>
      <c r="TT11" s="397"/>
      <c r="TU11" s="397"/>
      <c r="TV11" s="397"/>
      <c r="TW11" s="397"/>
      <c r="TX11" s="397"/>
      <c r="TY11" s="397"/>
      <c r="TZ11" s="397"/>
      <c r="UA11" s="397"/>
      <c r="UB11" s="397"/>
      <c r="UC11" s="397"/>
      <c r="UD11" s="397"/>
      <c r="UE11" s="397"/>
      <c r="UF11" s="397"/>
      <c r="UG11" s="397"/>
      <c r="UH11" s="397"/>
      <c r="UI11" s="397"/>
      <c r="UJ11" s="397"/>
      <c r="UK11" s="397"/>
      <c r="UL11" s="397"/>
      <c r="UM11" s="397"/>
      <c r="UN11" s="397"/>
      <c r="UO11" s="397"/>
      <c r="UP11" s="397"/>
      <c r="UQ11" s="397"/>
      <c r="UR11" s="397"/>
      <c r="US11" s="397"/>
      <c r="UT11" s="397"/>
      <c r="UU11" s="397"/>
      <c r="UV11" s="397"/>
      <c r="UW11" s="397"/>
      <c r="UX11" s="397"/>
      <c r="UY11" s="397"/>
      <c r="UZ11" s="397"/>
      <c r="VA11" s="397"/>
      <c r="VB11" s="397"/>
      <c r="VC11" s="397"/>
      <c r="VD11" s="397"/>
      <c r="VE11" s="397"/>
      <c r="VF11" s="397"/>
      <c r="VG11" s="397"/>
      <c r="VH11" s="397"/>
      <c r="VI11" s="397"/>
      <c r="VJ11" s="397"/>
      <c r="VK11" s="397"/>
      <c r="VL11" s="397"/>
      <c r="VM11" s="397"/>
      <c r="VN11" s="397"/>
      <c r="VO11" s="397"/>
      <c r="VP11" s="397"/>
      <c r="VQ11" s="397"/>
      <c r="VR11" s="397"/>
      <c r="VS11" s="397"/>
      <c r="VT11" s="397"/>
      <c r="VU11" s="397"/>
      <c r="VV11" s="397"/>
      <c r="VW11" s="397"/>
      <c r="VX11" s="397"/>
      <c r="VY11" s="397"/>
      <c r="VZ11" s="397"/>
      <c r="WA11" s="397"/>
      <c r="WB11" s="397"/>
      <c r="WC11" s="397"/>
      <c r="WD11" s="397"/>
      <c r="WE11" s="397"/>
      <c r="WF11" s="397"/>
      <c r="WG11" s="397"/>
      <c r="WH11" s="397"/>
      <c r="WI11" s="397"/>
      <c r="WJ11" s="397"/>
      <c r="WK11" s="397"/>
      <c r="WL11" s="397"/>
      <c r="WM11" s="397"/>
      <c r="WN11" s="397"/>
      <c r="WO11" s="397"/>
      <c r="WP11" s="397"/>
      <c r="WQ11" s="397"/>
      <c r="WR11" s="397"/>
      <c r="WS11" s="397"/>
      <c r="WT11" s="397"/>
      <c r="WU11" s="397"/>
      <c r="WV11" s="397"/>
      <c r="WW11" s="397"/>
      <c r="WX11" s="397"/>
      <c r="WY11" s="397"/>
      <c r="WZ11" s="397"/>
      <c r="XA11" s="397"/>
      <c r="XB11" s="397"/>
      <c r="XC11" s="397"/>
      <c r="XD11" s="397"/>
      <c r="XE11" s="397"/>
      <c r="XF11" s="397"/>
      <c r="XG11" s="397"/>
      <c r="XH11" s="397"/>
      <c r="XI11" s="397"/>
      <c r="XJ11" s="397"/>
      <c r="XK11" s="397"/>
      <c r="XL11" s="397"/>
      <c r="XM11" s="397"/>
      <c r="XN11" s="397"/>
      <c r="XO11" s="397"/>
      <c r="XP11" s="397"/>
      <c r="XQ11" s="397"/>
      <c r="XR11" s="397"/>
      <c r="XS11" s="397"/>
      <c r="XT11" s="397"/>
      <c r="XU11" s="397"/>
      <c r="XV11" s="397"/>
      <c r="XW11" s="397"/>
      <c r="XX11" s="397"/>
      <c r="XY11" s="397"/>
      <c r="XZ11" s="397"/>
      <c r="YA11" s="397"/>
      <c r="YB11" s="397"/>
      <c r="YC11" s="397"/>
      <c r="YD11" s="397"/>
      <c r="YE11" s="397"/>
      <c r="YF11" s="397"/>
      <c r="YG11" s="397"/>
      <c r="YH11" s="397"/>
      <c r="YI11" s="397"/>
      <c r="YJ11" s="397"/>
      <c r="YK11" s="397"/>
      <c r="YL11" s="397"/>
      <c r="YM11" s="397"/>
      <c r="YN11" s="397"/>
      <c r="YO11" s="397"/>
      <c r="YP11" s="397"/>
      <c r="YQ11" s="397"/>
      <c r="YR11" s="397"/>
      <c r="YS11" s="397"/>
      <c r="YT11" s="397"/>
      <c r="YU11" s="397"/>
      <c r="YV11" s="397"/>
      <c r="YW11" s="397"/>
      <c r="YX11" s="397"/>
      <c r="YY11" s="397"/>
      <c r="YZ11" s="397"/>
      <c r="ZA11" s="397"/>
      <c r="ZB11" s="397"/>
      <c r="ZC11" s="397"/>
      <c r="ZD11" s="397"/>
      <c r="ZE11" s="397"/>
      <c r="ZF11" s="397"/>
      <c r="ZG11" s="397"/>
      <c r="ZH11" s="397"/>
      <c r="ZI11" s="397"/>
      <c r="ZJ11" s="397"/>
      <c r="ZK11" s="397"/>
      <c r="ZL11" s="397"/>
      <c r="ZM11" s="397"/>
      <c r="ZN11" s="397"/>
      <c r="ZO11" s="397"/>
      <c r="ZP11" s="397"/>
      <c r="ZQ11" s="397"/>
      <c r="ZR11" s="397"/>
      <c r="ZS11" s="397"/>
      <c r="ZT11" s="397"/>
      <c r="ZU11" s="397"/>
      <c r="ZV11" s="397"/>
      <c r="ZW11" s="397"/>
      <c r="ZX11" s="397"/>
      <c r="ZY11" s="397"/>
      <c r="ZZ11" s="397"/>
      <c r="AAA11" s="397"/>
      <c r="AAB11" s="397"/>
      <c r="AAC11" s="397"/>
      <c r="AAD11" s="397"/>
      <c r="AAE11" s="397"/>
      <c r="AAF11" s="397"/>
      <c r="AAG11" s="397"/>
      <c r="AAH11" s="397"/>
      <c r="AAI11" s="397"/>
      <c r="AAJ11" s="397"/>
      <c r="AAK11" s="397"/>
      <c r="AAL11" s="397"/>
      <c r="AAM11" s="397"/>
      <c r="AAN11" s="397"/>
      <c r="AAO11" s="397"/>
      <c r="AAP11" s="397"/>
      <c r="AAQ11" s="397"/>
      <c r="AAR11" s="397"/>
      <c r="AAS11" s="397"/>
      <c r="AAT11" s="397"/>
      <c r="AAU11" s="397"/>
      <c r="AAV11" s="397"/>
      <c r="AAW11" s="397"/>
      <c r="AAX11" s="397"/>
      <c r="AAY11" s="397"/>
      <c r="AAZ11" s="397"/>
      <c r="ABA11" s="397"/>
      <c r="ABB11" s="397"/>
      <c r="ABC11" s="397"/>
      <c r="ABD11" s="397"/>
      <c r="ABE11" s="397"/>
      <c r="ABF11" s="397"/>
      <c r="ABG11" s="397"/>
      <c r="ABH11" s="397"/>
      <c r="ABI11" s="397"/>
      <c r="ABJ11" s="397"/>
      <c r="ABK11" s="397"/>
      <c r="ABL11" s="397"/>
      <c r="ABM11" s="397"/>
      <c r="ABN11" s="397"/>
      <c r="ABO11" s="397"/>
      <c r="ABP11" s="397"/>
      <c r="ABQ11" s="397"/>
      <c r="ABR11" s="397"/>
      <c r="ABS11" s="397"/>
      <c r="ABT11" s="397"/>
      <c r="ABU11" s="397"/>
      <c r="ABV11" s="397"/>
      <c r="ABW11" s="397"/>
      <c r="ABX11" s="397"/>
      <c r="ABY11" s="397"/>
      <c r="ABZ11" s="397"/>
      <c r="ACA11" s="397"/>
      <c r="ACB11" s="397"/>
      <c r="ACC11" s="397"/>
      <c r="ACD11" s="397"/>
      <c r="ACE11" s="397"/>
      <c r="ACF11" s="397"/>
      <c r="ACG11" s="397"/>
      <c r="ACH11" s="397"/>
      <c r="ACI11" s="397"/>
      <c r="ACJ11" s="397"/>
      <c r="ACK11" s="397"/>
      <c r="ACL11" s="397"/>
      <c r="ACM11" s="397"/>
      <c r="ACN11" s="397"/>
      <c r="ACO11" s="397"/>
      <c r="ACP11" s="397"/>
      <c r="ACQ11" s="397"/>
      <c r="ACR11" s="397"/>
      <c r="ACS11" s="397"/>
      <c r="ACT11" s="397"/>
      <c r="ACU11" s="397"/>
      <c r="ACV11" s="397"/>
      <c r="ACW11" s="397"/>
      <c r="ACX11" s="397"/>
      <c r="ACY11" s="397"/>
      <c r="ACZ11" s="397"/>
      <c r="ADA11" s="397"/>
      <c r="ADB11" s="397"/>
      <c r="ADC11" s="397"/>
      <c r="ADD11" s="397"/>
      <c r="ADE11" s="397"/>
      <c r="ADF11" s="397"/>
      <c r="ADG11" s="397"/>
      <c r="ADH11" s="397"/>
      <c r="ADI11" s="397"/>
      <c r="ADJ11" s="397"/>
      <c r="ADK11" s="397"/>
      <c r="ADL11" s="397"/>
      <c r="ADM11" s="397"/>
      <c r="ADN11" s="397"/>
      <c r="ADO11" s="397"/>
      <c r="ADP11" s="397"/>
      <c r="ADQ11" s="397"/>
      <c r="ADR11" s="397"/>
      <c r="ADS11" s="397"/>
      <c r="ADT11" s="397"/>
      <c r="ADU11" s="397"/>
      <c r="ADV11" s="397"/>
      <c r="ADW11" s="397"/>
      <c r="ADX11" s="397"/>
      <c r="ADY11" s="397"/>
      <c r="ADZ11" s="397"/>
      <c r="AEA11" s="397"/>
      <c r="AEB11" s="397"/>
      <c r="AEC11" s="397"/>
      <c r="AED11" s="397"/>
      <c r="AEE11" s="397"/>
      <c r="AEF11" s="397"/>
      <c r="AEG11" s="397"/>
      <c r="AEH11" s="397"/>
      <c r="AEI11" s="397"/>
      <c r="AEJ11" s="397"/>
      <c r="AEK11" s="397"/>
      <c r="AEL11" s="397"/>
      <c r="AEM11" s="397"/>
      <c r="AEN11" s="397"/>
      <c r="AEO11" s="397"/>
      <c r="AEP11" s="397"/>
      <c r="AEQ11" s="397"/>
      <c r="AER11" s="397"/>
      <c r="AES11" s="397"/>
      <c r="AET11" s="397"/>
      <c r="AEU11" s="397"/>
      <c r="AEV11" s="397"/>
      <c r="AEW11" s="397"/>
      <c r="AEX11" s="397"/>
      <c r="AEY11" s="397"/>
      <c r="AEZ11" s="397"/>
      <c r="AFA11" s="397"/>
      <c r="AFB11" s="397"/>
      <c r="AFC11" s="397"/>
      <c r="AFD11" s="397"/>
      <c r="AFE11" s="397"/>
      <c r="AFF11" s="397"/>
      <c r="AFG11" s="397"/>
      <c r="AFH11" s="397"/>
      <c r="AFI11" s="397"/>
      <c r="AFJ11" s="397"/>
      <c r="AFK11" s="397"/>
      <c r="AFL11" s="397"/>
      <c r="AFM11" s="397"/>
      <c r="AFN11" s="397"/>
      <c r="AFO11" s="397"/>
      <c r="AFP11" s="397"/>
      <c r="AFQ11" s="397"/>
      <c r="AFR11" s="397"/>
      <c r="AFS11" s="397"/>
      <c r="AFT11" s="397"/>
      <c r="AFU11" s="397"/>
      <c r="AFV11" s="397"/>
      <c r="AFW11" s="397"/>
      <c r="AFX11" s="397"/>
      <c r="AFY11" s="397"/>
      <c r="AFZ11" s="397"/>
      <c r="AGA11" s="397"/>
      <c r="AGB11" s="397"/>
      <c r="AGC11" s="397"/>
      <c r="AGD11" s="397"/>
      <c r="AGE11" s="397"/>
      <c r="AGF11" s="397"/>
      <c r="AGG11" s="397"/>
      <c r="AGH11" s="397"/>
      <c r="AGI11" s="397"/>
      <c r="AGJ11" s="397"/>
      <c r="AGK11" s="397"/>
      <c r="AGL11" s="397"/>
      <c r="AGM11" s="397"/>
      <c r="AGN11" s="397"/>
      <c r="AGO11" s="397"/>
      <c r="AGP11" s="397"/>
      <c r="AGQ11" s="397"/>
      <c r="AGR11" s="397"/>
      <c r="AGS11" s="397"/>
      <c r="AGT11" s="397"/>
      <c r="AGU11" s="397"/>
      <c r="AGV11" s="397"/>
      <c r="AGW11" s="397"/>
      <c r="AGX11" s="397"/>
      <c r="AGY11" s="397"/>
      <c r="AGZ11" s="397"/>
      <c r="AHA11" s="397"/>
      <c r="AHB11" s="397"/>
      <c r="AHC11" s="397"/>
      <c r="AHD11" s="397"/>
      <c r="AHE11" s="397"/>
      <c r="AHF11" s="397"/>
      <c r="AHG11" s="397"/>
      <c r="AHH11" s="397"/>
      <c r="AHI11" s="397"/>
      <c r="AHJ11" s="397"/>
      <c r="AHK11" s="397"/>
      <c r="AHL11" s="397"/>
      <c r="AHM11" s="397"/>
      <c r="AHN11" s="397"/>
      <c r="AHO11" s="397"/>
      <c r="AHP11" s="397"/>
      <c r="AHQ11" s="397"/>
      <c r="AHR11" s="397"/>
      <c r="AHS11" s="397"/>
      <c r="AHT11" s="397"/>
      <c r="AHU11" s="397"/>
      <c r="AHV11" s="397"/>
      <c r="AHW11" s="397"/>
      <c r="AHX11" s="397"/>
      <c r="AHY11" s="397"/>
      <c r="AHZ11" s="397"/>
      <c r="AIA11" s="397"/>
      <c r="AIB11" s="397"/>
      <c r="AIC11" s="397"/>
      <c r="AID11" s="397"/>
      <c r="AIE11" s="397"/>
      <c r="AIF11" s="397"/>
      <c r="AIG11" s="397"/>
      <c r="AIH11" s="397"/>
      <c r="AII11" s="397"/>
      <c r="AIJ11" s="397"/>
      <c r="AIK11" s="397"/>
      <c r="AIL11" s="397"/>
      <c r="AIM11" s="397"/>
      <c r="AIN11" s="397"/>
      <c r="AIO11" s="397"/>
      <c r="AIP11" s="397"/>
      <c r="AIQ11" s="397"/>
      <c r="AIR11" s="397"/>
      <c r="AIS11" s="397"/>
      <c r="AIT11" s="397"/>
      <c r="AIU11" s="397"/>
      <c r="AIV11" s="397"/>
      <c r="AIW11" s="397"/>
      <c r="AIX11" s="397"/>
      <c r="AIY11" s="397"/>
      <c r="AIZ11" s="397"/>
      <c r="AJA11" s="397"/>
      <c r="AJB11" s="397"/>
      <c r="AJC11" s="397"/>
      <c r="AJD11" s="397"/>
      <c r="AJE11" s="397"/>
      <c r="AJF11" s="397"/>
      <c r="AJG11" s="397"/>
      <c r="AJH11" s="397"/>
      <c r="AJI11" s="397"/>
      <c r="AJJ11" s="397"/>
      <c r="AJK11" s="397"/>
      <c r="AJL11" s="397"/>
      <c r="AJM11" s="397"/>
      <c r="AJN11" s="397"/>
      <c r="AJO11" s="397"/>
      <c r="AJP11" s="397"/>
      <c r="AJQ11" s="397"/>
      <c r="AJR11" s="397"/>
      <c r="AJS11" s="397"/>
      <c r="AJT11" s="397"/>
      <c r="AJU11" s="397"/>
      <c r="AJV11" s="397"/>
      <c r="AJW11" s="397"/>
      <c r="AJX11" s="397"/>
      <c r="AJY11" s="397"/>
      <c r="AJZ11" s="397"/>
      <c r="AKA11" s="397"/>
      <c r="AKB11" s="397"/>
      <c r="AKC11" s="397"/>
      <c r="AKD11" s="397"/>
      <c r="AKE11" s="397"/>
      <c r="AKF11" s="397"/>
      <c r="AKG11" s="397"/>
      <c r="AKH11" s="397"/>
      <c r="AKI11" s="397"/>
      <c r="AKJ11" s="397"/>
      <c r="AKK11" s="397"/>
      <c r="AKL11" s="397"/>
      <c r="AKM11" s="397"/>
      <c r="AKN11" s="397"/>
      <c r="AKO11" s="397"/>
      <c r="AKP11" s="397"/>
      <c r="AKQ11" s="397"/>
      <c r="AKR11" s="397"/>
      <c r="AKS11" s="397"/>
      <c r="AKT11" s="397"/>
      <c r="AKU11" s="397"/>
      <c r="AKV11" s="397"/>
      <c r="AKW11" s="397"/>
      <c r="AKX11" s="397"/>
      <c r="AKY11" s="397"/>
      <c r="AKZ11" s="397"/>
      <c r="ALA11" s="397"/>
      <c r="ALB11" s="397"/>
      <c r="ALC11" s="397"/>
      <c r="ALD11" s="397"/>
      <c r="ALE11" s="397"/>
      <c r="ALF11" s="397"/>
      <c r="ALG11" s="397"/>
      <c r="ALH11" s="397"/>
      <c r="ALI11" s="397"/>
      <c r="ALJ11" s="397"/>
      <c r="ALK11" s="397"/>
      <c r="ALL11" s="397"/>
      <c r="ALM11" s="397"/>
      <c r="ALN11" s="397"/>
      <c r="ALO11" s="397"/>
      <c r="ALP11" s="397"/>
      <c r="ALQ11" s="397"/>
      <c r="ALR11" s="397"/>
      <c r="ALS11" s="397"/>
      <c r="ALT11" s="397"/>
      <c r="ALU11" s="397"/>
      <c r="ALV11" s="397"/>
      <c r="ALW11" s="397"/>
      <c r="ALX11" s="397"/>
      <c r="ALY11" s="397"/>
      <c r="ALZ11" s="397"/>
      <c r="AMA11" s="397"/>
      <c r="AMB11" s="397"/>
      <c r="AMC11" s="397"/>
      <c r="AMD11" s="397"/>
      <c r="AME11" s="397"/>
      <c r="AMF11" s="397"/>
      <c r="AMG11" s="397"/>
      <c r="AMH11" s="397"/>
      <c r="AMI11" s="397"/>
      <c r="AMJ11" s="397"/>
      <c r="AMK11" s="397"/>
      <c r="AML11" s="397"/>
      <c r="AMM11" s="397"/>
      <c r="AMN11" s="397"/>
      <c r="AMO11" s="397"/>
      <c r="AMP11" s="397"/>
      <c r="AMQ11" s="397"/>
      <c r="AMR11" s="397"/>
      <c r="AMS11" s="397"/>
      <c r="AMT11" s="397"/>
      <c r="AMU11" s="397"/>
      <c r="AMV11" s="397"/>
      <c r="AMW11" s="397"/>
      <c r="AMX11" s="397"/>
      <c r="AMY11" s="397"/>
      <c r="AMZ11" s="397"/>
      <c r="ANA11" s="397"/>
      <c r="ANB11" s="397"/>
      <c r="ANC11" s="397"/>
      <c r="AND11" s="397"/>
      <c r="ANE11" s="397"/>
      <c r="ANF11" s="397"/>
      <c r="ANG11" s="397"/>
      <c r="ANH11" s="397"/>
      <c r="ANI11" s="397"/>
      <c r="ANJ11" s="397"/>
      <c r="ANK11" s="397"/>
      <c r="ANL11" s="397"/>
      <c r="ANM11" s="397"/>
      <c r="ANN11" s="397"/>
      <c r="ANO11" s="397"/>
      <c r="ANP11" s="397"/>
      <c r="ANQ11" s="397"/>
      <c r="ANR11" s="397"/>
      <c r="ANS11" s="397"/>
      <c r="ANT11" s="397"/>
      <c r="ANU11" s="397"/>
      <c r="ANV11" s="397"/>
      <c r="ANW11" s="397"/>
      <c r="ANX11" s="397"/>
      <c r="ANY11" s="397"/>
      <c r="ANZ11" s="397"/>
      <c r="AOA11" s="397"/>
      <c r="AOB11" s="397"/>
      <c r="AOC11" s="397"/>
      <c r="AOD11" s="397"/>
      <c r="AOE11" s="397"/>
      <c r="AOF11" s="397"/>
      <c r="AOG11" s="397"/>
      <c r="AOH11" s="397"/>
      <c r="AOI11" s="397"/>
      <c r="AOJ11" s="397"/>
      <c r="AOK11" s="397"/>
      <c r="AOL11" s="397"/>
      <c r="AOM11" s="397"/>
      <c r="AON11" s="397"/>
      <c r="AOO11" s="397"/>
      <c r="AOP11" s="397"/>
      <c r="AOQ11" s="397"/>
      <c r="AOR11" s="397"/>
      <c r="AOS11" s="397"/>
      <c r="AOT11" s="397"/>
      <c r="AOU11" s="397"/>
      <c r="AOV11" s="397"/>
      <c r="AOW11" s="397"/>
      <c r="AOX11" s="397"/>
      <c r="AOY11" s="397"/>
      <c r="AOZ11" s="397"/>
      <c r="APA11" s="397"/>
      <c r="APB11" s="397"/>
      <c r="APC11" s="397"/>
      <c r="APD11" s="397"/>
      <c r="APE11" s="397"/>
      <c r="APF11" s="397"/>
      <c r="APG11" s="397"/>
      <c r="APH11" s="397"/>
      <c r="API11" s="397"/>
      <c r="APJ11" s="397"/>
      <c r="APK11" s="397"/>
      <c r="APL11" s="397"/>
      <c r="APM11" s="397"/>
      <c r="APN11" s="397"/>
      <c r="APO11" s="397"/>
      <c r="APP11" s="397"/>
      <c r="APQ11" s="397"/>
      <c r="APR11" s="397"/>
      <c r="APS11" s="397"/>
      <c r="APT11" s="397"/>
      <c r="APU11" s="397"/>
      <c r="APV11" s="397"/>
      <c r="APW11" s="397"/>
      <c r="APX11" s="397"/>
      <c r="APY11" s="397"/>
      <c r="APZ11" s="397"/>
      <c r="AQA11" s="397"/>
      <c r="AQB11" s="397"/>
      <c r="AQC11" s="397"/>
      <c r="AQD11" s="397"/>
      <c r="AQE11" s="397"/>
      <c r="AQF11" s="397"/>
      <c r="AQG11" s="397"/>
      <c r="AQH11" s="397"/>
      <c r="AQI11" s="397"/>
      <c r="AQJ11" s="397"/>
      <c r="AQK11" s="397"/>
      <c r="AQL11" s="397"/>
      <c r="AQM11" s="397"/>
      <c r="AQN11" s="397"/>
      <c r="AQO11" s="397"/>
      <c r="AQP11" s="397"/>
      <c r="AQQ11" s="397"/>
      <c r="AQR11" s="397"/>
      <c r="AQS11" s="397"/>
      <c r="AQT11" s="397"/>
      <c r="AQU11" s="397"/>
      <c r="AQV11" s="397"/>
      <c r="AQW11" s="397"/>
      <c r="AQX11" s="397"/>
      <c r="AQY11" s="397"/>
      <c r="AQZ11" s="397"/>
      <c r="ARA11" s="397"/>
      <c r="ARB11" s="397"/>
      <c r="ARC11" s="397"/>
      <c r="ARD11" s="397"/>
      <c r="ARE11" s="397"/>
      <c r="ARF11" s="397"/>
      <c r="ARG11" s="397"/>
      <c r="ARH11" s="397"/>
      <c r="ARI11" s="397"/>
      <c r="ARJ11" s="397"/>
      <c r="ARK11" s="397"/>
      <c r="ARL11" s="397"/>
      <c r="ARM11" s="397"/>
      <c r="ARN11" s="397"/>
      <c r="ARO11" s="397"/>
      <c r="ARP11" s="397"/>
      <c r="ARQ11" s="397"/>
      <c r="ARR11" s="397"/>
      <c r="ARS11" s="397"/>
      <c r="ART11" s="397"/>
      <c r="ARU11" s="397"/>
      <c r="ARV11" s="397"/>
      <c r="ARW11" s="397"/>
      <c r="ARX11" s="397"/>
      <c r="ARY11" s="397"/>
      <c r="ARZ11" s="397"/>
      <c r="ASA11" s="397"/>
      <c r="ASB11" s="397"/>
      <c r="ASC11" s="397"/>
      <c r="ASD11" s="397"/>
      <c r="ASE11" s="397"/>
      <c r="ASF11" s="397"/>
      <c r="ASG11" s="397"/>
      <c r="ASH11" s="397"/>
      <c r="ASI11" s="397"/>
      <c r="ASJ11" s="397"/>
      <c r="ASK11" s="397"/>
      <c r="ASL11" s="397"/>
      <c r="ASM11" s="397"/>
      <c r="ASN11" s="397"/>
      <c r="ASO11" s="397"/>
      <c r="ASP11" s="397"/>
      <c r="ASQ11" s="397"/>
      <c r="ASR11" s="397"/>
      <c r="ASS11" s="397"/>
      <c r="AST11" s="397"/>
      <c r="ASU11" s="397"/>
      <c r="ASV11" s="397"/>
      <c r="ASW11" s="397"/>
      <c r="ASX11" s="397"/>
      <c r="ASY11" s="397"/>
      <c r="ASZ11" s="397"/>
      <c r="ATA11" s="397"/>
      <c r="ATB11" s="397"/>
      <c r="ATC11" s="397"/>
      <c r="ATD11" s="397"/>
      <c r="ATE11" s="397"/>
      <c r="ATF11" s="397"/>
      <c r="ATG11" s="397"/>
      <c r="ATH11" s="397"/>
      <c r="ATI11" s="397"/>
      <c r="ATJ11" s="397"/>
      <c r="ATK11" s="397"/>
      <c r="ATL11" s="397"/>
      <c r="ATM11" s="397"/>
      <c r="ATN11" s="397"/>
      <c r="ATO11" s="397"/>
      <c r="ATP11" s="397"/>
      <c r="ATQ11" s="397"/>
      <c r="ATR11" s="397"/>
      <c r="ATS11" s="397"/>
      <c r="ATT11" s="397"/>
      <c r="ATU11" s="397"/>
      <c r="ATV11" s="397"/>
      <c r="ATW11" s="397"/>
      <c r="ATX11" s="397"/>
      <c r="ATY11" s="397"/>
      <c r="ATZ11" s="397"/>
      <c r="AUA11" s="397"/>
      <c r="AUB11" s="397"/>
      <c r="AUC11" s="397"/>
      <c r="AUD11" s="397"/>
      <c r="AUE11" s="397"/>
      <c r="AUF11" s="397"/>
      <c r="AUG11" s="397"/>
      <c r="AUH11" s="397"/>
      <c r="AUI11" s="397"/>
      <c r="AUJ11" s="397"/>
      <c r="AUK11" s="397"/>
      <c r="AUL11" s="397"/>
      <c r="AUM11" s="397"/>
      <c r="AUN11" s="397"/>
      <c r="AUO11" s="397"/>
      <c r="AUP11" s="397"/>
      <c r="AUQ11" s="397"/>
      <c r="AUR11" s="397"/>
      <c r="AUS11" s="397"/>
      <c r="AUT11" s="397"/>
      <c r="AUU11" s="397"/>
      <c r="AUV11" s="397"/>
      <c r="AUW11" s="397"/>
      <c r="AUX11" s="397"/>
      <c r="AUY11" s="397"/>
      <c r="AUZ11" s="397"/>
      <c r="AVA11" s="397"/>
      <c r="AVB11" s="397"/>
      <c r="AVC11" s="397"/>
      <c r="AVD11" s="397"/>
      <c r="AVE11" s="397"/>
      <c r="AVF11" s="397"/>
      <c r="AVG11" s="397"/>
      <c r="AVH11" s="397"/>
      <c r="AVI11" s="397"/>
      <c r="AVJ11" s="397"/>
      <c r="AVK11" s="397"/>
      <c r="AVL11" s="397"/>
      <c r="AVM11" s="397"/>
      <c r="AVN11" s="397"/>
      <c r="AVO11" s="397"/>
      <c r="AVP11" s="397"/>
      <c r="AVQ11" s="397"/>
      <c r="AVR11" s="397"/>
      <c r="AVS11" s="397"/>
      <c r="AVT11" s="397"/>
      <c r="AVU11" s="397"/>
      <c r="AVV11" s="397"/>
      <c r="AVW11" s="397"/>
      <c r="AVX11" s="397"/>
      <c r="AVY11" s="397"/>
      <c r="AVZ11" s="397"/>
      <c r="AWA11" s="397"/>
      <c r="AWB11" s="397"/>
      <c r="AWC11" s="397"/>
      <c r="AWD11" s="397"/>
      <c r="AWE11" s="397"/>
      <c r="AWF11" s="397"/>
      <c r="AWG11" s="397"/>
      <c r="AWH11" s="397"/>
      <c r="AWI11" s="397"/>
      <c r="AWJ11" s="397"/>
      <c r="AWK11" s="397"/>
      <c r="AWL11" s="397"/>
      <c r="AWM11" s="397"/>
      <c r="AWN11" s="397"/>
      <c r="AWO11" s="397"/>
      <c r="AWP11" s="397"/>
      <c r="AWQ11" s="397"/>
      <c r="AWR11" s="397"/>
      <c r="AWS11" s="397"/>
      <c r="AWT11" s="397"/>
      <c r="AWU11" s="397"/>
      <c r="AWV11" s="397"/>
      <c r="AWW11" s="397"/>
      <c r="AWX11" s="397"/>
      <c r="AWY11" s="397"/>
      <c r="AWZ11" s="397"/>
      <c r="AXA11" s="397"/>
      <c r="AXB11" s="397"/>
      <c r="AXC11" s="397"/>
      <c r="AXD11" s="397"/>
      <c r="AXE11" s="397"/>
      <c r="AXF11" s="397"/>
      <c r="AXG11" s="397"/>
      <c r="AXH11" s="397"/>
      <c r="AXI11" s="397"/>
      <c r="AXJ11" s="397"/>
      <c r="AXK11" s="397"/>
      <c r="AXL11" s="397"/>
      <c r="AXM11" s="397"/>
      <c r="AXN11" s="397"/>
      <c r="AXO11" s="397"/>
      <c r="AXP11" s="397"/>
      <c r="AXQ11" s="397"/>
      <c r="AXR11" s="397"/>
      <c r="AXS11" s="397"/>
      <c r="AXT11" s="397"/>
      <c r="AXU11" s="397"/>
      <c r="AXV11" s="397"/>
      <c r="AXW11" s="397"/>
      <c r="AXX11" s="397"/>
      <c r="AXY11" s="397"/>
      <c r="AXZ11" s="397"/>
      <c r="AYA11" s="397"/>
      <c r="AYB11" s="397"/>
      <c r="AYC11" s="397"/>
      <c r="AYD11" s="397"/>
      <c r="AYE11" s="397"/>
      <c r="AYF11" s="397"/>
      <c r="AYG11" s="397"/>
      <c r="AYH11" s="397"/>
      <c r="AYI11" s="397"/>
      <c r="AYJ11" s="397"/>
      <c r="AYK11" s="397"/>
      <c r="AYL11" s="397"/>
      <c r="AYM11" s="397"/>
      <c r="AYN11" s="397"/>
      <c r="AYO11" s="397"/>
      <c r="AYP11" s="397"/>
      <c r="AYQ11" s="397"/>
      <c r="AYR11" s="397"/>
      <c r="AYS11" s="397"/>
      <c r="AYT11" s="397"/>
      <c r="AYU11" s="397"/>
      <c r="AYV11" s="397"/>
      <c r="AYW11" s="397"/>
      <c r="AYX11" s="397"/>
      <c r="AYY11" s="397"/>
      <c r="AYZ11" s="397"/>
      <c r="AZA11" s="397"/>
      <c r="AZB11" s="397"/>
      <c r="AZC11" s="397"/>
      <c r="AZD11" s="397"/>
      <c r="AZE11" s="397"/>
      <c r="AZF11" s="397"/>
      <c r="AZG11" s="397"/>
      <c r="AZH11" s="397"/>
      <c r="AZI11" s="397"/>
      <c r="AZJ11" s="397"/>
      <c r="AZK11" s="397"/>
      <c r="AZL11" s="397"/>
      <c r="AZM11" s="397"/>
      <c r="AZN11" s="397"/>
      <c r="AZO11" s="397"/>
      <c r="AZP11" s="397"/>
      <c r="AZQ11" s="397"/>
      <c r="AZR11" s="397"/>
      <c r="AZS11" s="397"/>
      <c r="AZT11" s="397"/>
      <c r="AZU11" s="397"/>
      <c r="AZV11" s="397"/>
      <c r="AZW11" s="397"/>
      <c r="AZX11" s="397"/>
      <c r="AZY11" s="397"/>
      <c r="AZZ11" s="397"/>
      <c r="BAA11" s="397"/>
      <c r="BAB11" s="397"/>
      <c r="BAC11" s="397"/>
      <c r="BAD11" s="397"/>
      <c r="BAE11" s="397"/>
      <c r="BAF11" s="397"/>
      <c r="BAG11" s="397"/>
      <c r="BAH11" s="397"/>
      <c r="BAI11" s="397"/>
      <c r="BAJ11" s="397"/>
      <c r="BAK11" s="397"/>
      <c r="BAL11" s="397"/>
      <c r="BAM11" s="397"/>
      <c r="BAN11" s="397"/>
      <c r="BAO11" s="397"/>
      <c r="BAP11" s="397"/>
      <c r="BAQ11" s="397"/>
      <c r="BAR11" s="397"/>
      <c r="BAS11" s="397"/>
      <c r="BAT11" s="397"/>
      <c r="BAU11" s="397"/>
      <c r="BAV11" s="397"/>
      <c r="BAW11" s="397"/>
      <c r="BAX11" s="397"/>
      <c r="BAY11" s="397"/>
      <c r="BAZ11" s="397"/>
      <c r="BBA11" s="397"/>
      <c r="BBB11" s="397"/>
      <c r="BBC11" s="397"/>
      <c r="BBD11" s="397"/>
      <c r="BBE11" s="397"/>
      <c r="BBF11" s="397"/>
      <c r="BBG11" s="397"/>
      <c r="BBH11" s="397"/>
      <c r="BBI11" s="397"/>
      <c r="BBJ11" s="397"/>
      <c r="BBK11" s="397"/>
      <c r="BBL11" s="397"/>
      <c r="BBM11" s="397"/>
      <c r="BBN11" s="397"/>
      <c r="BBO11" s="397"/>
      <c r="BBP11" s="397"/>
      <c r="BBQ11" s="397"/>
      <c r="BBR11" s="397"/>
      <c r="BBS11" s="397"/>
      <c r="BBT11" s="397"/>
      <c r="BBU11" s="397"/>
      <c r="BBV11" s="397"/>
      <c r="BBW11" s="397"/>
      <c r="BBX11" s="397"/>
      <c r="BBY11" s="397"/>
      <c r="BBZ11" s="397"/>
      <c r="BCA11" s="397"/>
      <c r="BCB11" s="397"/>
      <c r="BCC11" s="397"/>
    </row>
    <row r="12" spans="1:1433" ht="18.600000000000001">
      <c r="C12" s="516" t="s">
        <v>1612</v>
      </c>
      <c r="D12" s="548"/>
      <c r="E12" s="548"/>
      <c r="F12" s="548"/>
      <c r="G12" s="537" t="s">
        <v>1613</v>
      </c>
      <c r="H12" s="514"/>
      <c r="I12" s="514"/>
      <c r="J12" s="514"/>
      <c r="K12" s="133">
        <v>0.28000000000000003</v>
      </c>
      <c r="L12" s="133">
        <v>0.11</v>
      </c>
      <c r="M12" s="133">
        <v>0.75</v>
      </c>
      <c r="N12" s="133">
        <v>0.18</v>
      </c>
    </row>
    <row r="13" spans="1:1433" ht="18.600000000000001" customHeight="1">
      <c r="C13" s="516" t="s">
        <v>1614</v>
      </c>
      <c r="D13" s="548"/>
      <c r="E13" s="548"/>
      <c r="F13" s="548"/>
      <c r="G13" s="537" t="s">
        <v>1615</v>
      </c>
      <c r="H13" s="514"/>
      <c r="I13" s="514"/>
      <c r="J13" s="514"/>
      <c r="K13" s="133">
        <v>0.06</v>
      </c>
      <c r="L13" s="133">
        <v>0.9</v>
      </c>
      <c r="M13" s="133">
        <v>0.15</v>
      </c>
      <c r="N13" s="133">
        <v>3.5999999999999997E-2</v>
      </c>
    </row>
    <row r="14" spans="1:1433" ht="18.600000000000001" customHeight="1">
      <c r="O14" s="205"/>
      <c r="P14" s="205"/>
    </row>
    <row r="15" spans="1:1433" ht="18.600000000000001" customHeight="1">
      <c r="C15" s="147" t="s">
        <v>1616</v>
      </c>
      <c r="N15" s="147"/>
      <c r="O15" s="206"/>
      <c r="P15" s="206"/>
    </row>
    <row r="16" spans="1:1433" ht="48" customHeight="1">
      <c r="C16" s="850" t="s">
        <v>1617</v>
      </c>
      <c r="D16" s="850"/>
      <c r="E16" s="850"/>
      <c r="F16" s="850"/>
      <c r="G16" s="850"/>
      <c r="H16" s="850"/>
      <c r="I16" s="850"/>
      <c r="J16" s="850"/>
      <c r="K16" s="850"/>
      <c r="L16" s="850"/>
      <c r="M16" s="850"/>
      <c r="N16" s="850"/>
      <c r="O16" s="206"/>
      <c r="P16" s="206"/>
    </row>
    <row r="17" spans="3:14" ht="18.600000000000001" customHeight="1"/>
    <row r="18" spans="3:14" ht="18.600000000000001" customHeight="1">
      <c r="C18" s="811" t="s">
        <v>1618</v>
      </c>
      <c r="D18" s="811"/>
      <c r="E18" s="811"/>
      <c r="F18" s="811"/>
      <c r="G18" s="811"/>
      <c r="H18" s="811"/>
      <c r="I18" s="811"/>
      <c r="J18" s="811"/>
      <c r="K18" s="811"/>
      <c r="L18" s="811"/>
      <c r="M18" s="811"/>
      <c r="N18" s="395"/>
    </row>
    <row r="19" spans="3:14" ht="18.600000000000001" customHeight="1"/>
    <row r="20" spans="3:14" ht="18.600000000000001" customHeight="1" thickBot="1">
      <c r="C20" s="645" t="s">
        <v>1619</v>
      </c>
      <c r="D20" s="645"/>
      <c r="E20" s="645"/>
      <c r="F20" s="645"/>
      <c r="G20" s="645"/>
      <c r="H20" s="157">
        <v>2019</v>
      </c>
      <c r="I20" s="157">
        <v>2020</v>
      </c>
      <c r="J20" s="157">
        <v>2021</v>
      </c>
      <c r="K20" s="76">
        <v>2022</v>
      </c>
      <c r="L20" s="76">
        <v>2023</v>
      </c>
      <c r="M20" s="76">
        <v>2024</v>
      </c>
      <c r="N20" s="76">
        <v>2025</v>
      </c>
    </row>
    <row r="21" spans="3:14" ht="18.600000000000001" customHeight="1">
      <c r="C21" s="564" t="s">
        <v>1620</v>
      </c>
      <c r="D21" s="557"/>
      <c r="E21" s="557"/>
      <c r="F21" s="557"/>
      <c r="G21" s="537"/>
      <c r="H21" s="160"/>
      <c r="I21" s="160"/>
      <c r="J21" s="160"/>
      <c r="K21" s="133"/>
      <c r="L21" s="133"/>
      <c r="M21" s="133"/>
      <c r="N21" s="183"/>
    </row>
    <row r="22" spans="3:14" ht="18.600000000000001" customHeight="1">
      <c r="C22" s="510" t="s">
        <v>1621</v>
      </c>
      <c r="D22" s="521"/>
      <c r="E22" s="521"/>
      <c r="F22" s="521"/>
      <c r="G22" s="537"/>
      <c r="H22" s="246">
        <v>2.1438689177290304E-6</v>
      </c>
      <c r="I22" s="246">
        <v>1.1546262884304062</v>
      </c>
      <c r="J22" s="246">
        <v>0.7445748165583832</v>
      </c>
      <c r="K22" s="246">
        <v>0.8545361030526657</v>
      </c>
      <c r="L22" s="246">
        <f>L28/L34*10000</f>
        <v>0.66218115671352629</v>
      </c>
      <c r="M22" s="246">
        <v>0.75</v>
      </c>
      <c r="N22" s="246">
        <v>0.34</v>
      </c>
    </row>
    <row r="23" spans="3:14" ht="18.600000000000001" customHeight="1">
      <c r="C23" s="510" t="s">
        <v>1622</v>
      </c>
      <c r="D23" s="540"/>
      <c r="E23" s="540"/>
      <c r="F23" s="540"/>
      <c r="G23" s="537"/>
      <c r="H23" s="246">
        <v>69.444604166666608</v>
      </c>
      <c r="I23" s="246">
        <v>0</v>
      </c>
      <c r="J23" s="246">
        <v>17.006806122448978</v>
      </c>
      <c r="K23" s="246">
        <v>20.533882956878852</v>
      </c>
      <c r="L23" s="246">
        <v>0</v>
      </c>
      <c r="M23" s="246">
        <v>0</v>
      </c>
      <c r="N23" s="246">
        <v>0</v>
      </c>
    </row>
    <row r="24" spans="3:14" ht="18.600000000000001" customHeight="1">
      <c r="C24" s="510" t="s">
        <v>1623</v>
      </c>
      <c r="D24" s="514"/>
      <c r="E24" s="514"/>
      <c r="F24" s="514"/>
      <c r="G24" s="514"/>
      <c r="H24" s="246">
        <v>0</v>
      </c>
      <c r="I24" s="246">
        <v>0</v>
      </c>
      <c r="J24" s="246">
        <v>0</v>
      </c>
      <c r="K24" s="246">
        <v>2.9788501638367588</v>
      </c>
      <c r="L24" s="246">
        <v>0</v>
      </c>
      <c r="M24" s="246">
        <v>0</v>
      </c>
      <c r="N24" s="246">
        <v>0</v>
      </c>
    </row>
    <row r="25" spans="3:14" ht="18.600000000000001" customHeight="1">
      <c r="H25" s="18"/>
      <c r="I25" s="18"/>
      <c r="J25" s="18"/>
      <c r="K25" s="18"/>
      <c r="L25" s="18"/>
      <c r="M25" s="18"/>
    </row>
    <row r="26" spans="3:14" ht="18.600000000000001" customHeight="1" thickBot="1">
      <c r="C26" s="645" t="s">
        <v>1619</v>
      </c>
      <c r="D26" s="645"/>
      <c r="E26" s="645"/>
      <c r="F26" s="645"/>
      <c r="G26" s="645"/>
      <c r="H26" s="157">
        <v>2019</v>
      </c>
      <c r="I26" s="157">
        <v>2020</v>
      </c>
      <c r="J26" s="157">
        <v>2021</v>
      </c>
      <c r="K26" s="76">
        <v>2022</v>
      </c>
      <c r="L26" s="76">
        <v>2023</v>
      </c>
      <c r="M26" s="76">
        <v>2024</v>
      </c>
      <c r="N26" s="76">
        <v>2025</v>
      </c>
    </row>
    <row r="27" spans="3:14" ht="18.600000000000001" customHeight="1">
      <c r="C27" s="564" t="s">
        <v>1624</v>
      </c>
      <c r="D27" s="557"/>
      <c r="E27" s="557"/>
      <c r="F27" s="557"/>
      <c r="G27" s="537"/>
      <c r="H27" s="160"/>
      <c r="I27" s="160"/>
      <c r="J27" s="160"/>
      <c r="K27" s="133"/>
      <c r="L27" s="133"/>
      <c r="M27" s="133"/>
      <c r="N27" s="183"/>
    </row>
    <row r="28" spans="3:14" ht="18.600000000000001" customHeight="1">
      <c r="C28" s="510" t="s">
        <v>1621</v>
      </c>
      <c r="D28" s="521"/>
      <c r="E28" s="521"/>
      <c r="F28" s="521"/>
      <c r="G28" s="537"/>
      <c r="H28" s="124">
        <v>5.6000000000000006E-6</v>
      </c>
      <c r="I28" s="124">
        <v>48.000008600000001</v>
      </c>
      <c r="J28" s="124">
        <v>31.000000200000002</v>
      </c>
      <c r="K28" s="124">
        <v>39.000002299999998</v>
      </c>
      <c r="L28" s="124">
        <v>27</v>
      </c>
      <c r="M28" s="124">
        <v>31</v>
      </c>
      <c r="N28" s="124">
        <v>13</v>
      </c>
    </row>
    <row r="29" spans="3:14" ht="18.600000000000001" customHeight="1">
      <c r="C29" s="510" t="s">
        <v>1622</v>
      </c>
      <c r="D29" s="540"/>
      <c r="E29" s="540"/>
      <c r="F29" s="540"/>
      <c r="G29" s="537"/>
      <c r="H29" s="124">
        <v>1.0000022999999991</v>
      </c>
      <c r="I29" s="124">
        <v>2.2000000000000001E-6</v>
      </c>
      <c r="J29" s="124">
        <v>1.0000001999999999</v>
      </c>
      <c r="K29" s="124">
        <v>1.0000001000000001</v>
      </c>
      <c r="L29" s="124">
        <v>0</v>
      </c>
      <c r="M29" s="124">
        <v>0</v>
      </c>
      <c r="N29" s="124">
        <v>0</v>
      </c>
    </row>
    <row r="30" spans="3:14" ht="18.600000000000001" customHeight="1">
      <c r="C30" s="510" t="s">
        <v>1623</v>
      </c>
      <c r="D30" s="514"/>
      <c r="E30" s="514"/>
      <c r="F30" s="514"/>
      <c r="G30" s="514"/>
      <c r="H30" s="124">
        <v>0</v>
      </c>
      <c r="I30" s="124">
        <v>0</v>
      </c>
      <c r="J30" s="124">
        <v>0</v>
      </c>
      <c r="K30" s="124">
        <v>1</v>
      </c>
      <c r="L30" s="124">
        <v>0</v>
      </c>
      <c r="M30" s="124">
        <v>0</v>
      </c>
      <c r="N30" s="124">
        <v>0</v>
      </c>
    </row>
    <row r="31" spans="3:14">
      <c r="H31" s="18"/>
      <c r="I31" s="18"/>
      <c r="J31" s="18"/>
      <c r="K31" s="18"/>
      <c r="L31" s="18"/>
      <c r="M31" s="18"/>
    </row>
    <row r="32" spans="3:14" ht="18.600000000000001" customHeight="1" thickBot="1">
      <c r="C32" s="645" t="s">
        <v>1625</v>
      </c>
      <c r="D32" s="645"/>
      <c r="E32" s="645"/>
      <c r="F32" s="645"/>
      <c r="G32" s="645"/>
      <c r="H32" s="157">
        <v>2019</v>
      </c>
      <c r="I32" s="157">
        <v>2020</v>
      </c>
      <c r="J32" s="157">
        <v>2021</v>
      </c>
      <c r="K32" s="76">
        <v>2022</v>
      </c>
      <c r="L32" s="76">
        <v>2023</v>
      </c>
      <c r="M32" s="76">
        <v>2024</v>
      </c>
      <c r="N32" s="76">
        <v>2025</v>
      </c>
    </row>
    <row r="33" spans="3:14" ht="18.600000000000001">
      <c r="C33" s="564" t="s">
        <v>1626</v>
      </c>
      <c r="D33" s="557"/>
      <c r="E33" s="557"/>
      <c r="F33" s="557"/>
      <c r="G33" s="537"/>
      <c r="H33" s="160"/>
      <c r="I33" s="160"/>
      <c r="J33" s="160"/>
      <c r="K33" s="133"/>
      <c r="L33" s="133"/>
      <c r="M33" s="133"/>
      <c r="N33" s="183"/>
    </row>
    <row r="34" spans="3:14" ht="18.600000000000001" customHeight="1">
      <c r="C34" s="510" t="s">
        <v>1621</v>
      </c>
      <c r="D34" s="521"/>
      <c r="E34" s="521"/>
      <c r="F34" s="521"/>
      <c r="G34" s="537"/>
      <c r="H34" s="83">
        <v>26121</v>
      </c>
      <c r="I34" s="83">
        <v>415719</v>
      </c>
      <c r="J34" s="83">
        <v>416345</v>
      </c>
      <c r="K34" s="83">
        <v>456388</v>
      </c>
      <c r="L34" s="83">
        <v>407743.40565660002</v>
      </c>
      <c r="M34" s="83">
        <v>412984</v>
      </c>
      <c r="N34" s="83">
        <v>384899</v>
      </c>
    </row>
    <row r="35" spans="3:14" ht="18.600000000000001" customHeight="1">
      <c r="C35" s="510" t="s">
        <v>1622</v>
      </c>
      <c r="D35" s="540"/>
      <c r="E35" s="540"/>
      <c r="F35" s="540"/>
      <c r="G35" s="537"/>
      <c r="H35" s="83">
        <v>144</v>
      </c>
      <c r="I35" s="83">
        <v>481</v>
      </c>
      <c r="J35" s="83">
        <v>588</v>
      </c>
      <c r="K35" s="83">
        <v>487</v>
      </c>
      <c r="L35" s="133">
        <v>468</v>
      </c>
      <c r="M35" s="133">
        <v>277</v>
      </c>
      <c r="N35" s="133">
        <v>195</v>
      </c>
    </row>
    <row r="36" spans="3:14" ht="18.600000000000001" customHeight="1">
      <c r="C36" s="510" t="s">
        <v>1623</v>
      </c>
      <c r="D36" s="514"/>
      <c r="E36" s="514"/>
      <c r="F36" s="514"/>
      <c r="G36" s="514"/>
      <c r="H36" s="83">
        <v>0</v>
      </c>
      <c r="I36" s="83">
        <v>0</v>
      </c>
      <c r="J36" s="83">
        <v>0</v>
      </c>
      <c r="K36" s="83">
        <v>3357</v>
      </c>
      <c r="L36" s="83">
        <v>3070</v>
      </c>
      <c r="M36" s="83">
        <v>3206</v>
      </c>
      <c r="N36" s="83">
        <v>2597</v>
      </c>
    </row>
    <row r="37" spans="3:14" ht="18.600000000000001" customHeight="1"/>
    <row r="38" spans="3:14" ht="18.600000000000001" customHeight="1">
      <c r="C38" s="510" t="s">
        <v>1627</v>
      </c>
      <c r="N38" s="85"/>
    </row>
    <row r="39" spans="3:14" ht="18.600000000000001" customHeight="1"/>
    <row r="40" spans="3:14" ht="18.600000000000001" customHeight="1"/>
    <row r="41" spans="3:14" ht="18.600000000000001" customHeight="1"/>
    <row r="42" spans="3:14" ht="18.600000000000001" customHeight="1"/>
    <row r="43" spans="3:14" ht="18.600000000000001" customHeight="1"/>
    <row r="44" spans="3:14" ht="18.600000000000001" customHeight="1"/>
    <row r="45" spans="3:14" ht="18.600000000000001" customHeight="1"/>
    <row r="46" spans="3:14" ht="18.600000000000001" customHeight="1"/>
    <row r="47" spans="3:14" ht="18.600000000000001" customHeight="1"/>
    <row r="48" spans="3:14"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18.600000000000001" customHeight="1"/>
    <row r="152" ht="73.5"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18.600000000000001" customHeight="1"/>
    <row r="353" ht="41.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18.600000000000001" customHeight="1"/>
    <row r="431" ht="39" customHeight="1"/>
    <row r="432" ht="18.600000000000001" customHeight="1"/>
    <row r="433" ht="18.600000000000001" customHeight="1"/>
    <row r="434" ht="18.600000000000001" customHeight="1"/>
    <row r="435" ht="18.600000000000001" customHeight="1"/>
    <row r="436" ht="18.600000000000001" customHeight="1"/>
    <row r="437" ht="18.600000000000001" customHeight="1"/>
    <row r="438" ht="18.600000000000001" customHeight="1"/>
    <row r="443" ht="18.600000000000001" customHeight="1"/>
    <row r="444" ht="18.600000000000001" customHeight="1"/>
    <row r="445" ht="39" customHeight="1"/>
    <row r="446" ht="18.600000000000001" customHeight="1"/>
    <row r="447" ht="87" customHeight="1"/>
    <row r="448" ht="18.600000000000001" customHeight="1"/>
    <row r="449" ht="41.45" customHeight="1"/>
    <row r="450" ht="27" customHeight="1"/>
    <row r="454" ht="54.95" customHeight="1"/>
    <row r="470" ht="18.600000000000001" customHeight="1"/>
    <row r="471" ht="37.5" customHeight="1"/>
    <row r="472" ht="18.600000000000001" customHeight="1"/>
    <row r="473" ht="18.600000000000001" customHeight="1"/>
    <row r="474" ht="18.600000000000001" customHeight="1"/>
    <row r="475" ht="51.6" customHeight="1"/>
    <row r="476" ht="18.600000000000001" customHeight="1"/>
    <row r="477" ht="18.600000000000001" customHeight="1"/>
    <row r="478" ht="18.600000000000001" customHeight="1"/>
    <row r="479" ht="81" customHeight="1"/>
    <row r="480" ht="18.600000000000001" customHeight="1"/>
    <row r="481" ht="18.600000000000001" customHeight="1"/>
    <row r="482" ht="18.600000000000001" customHeight="1"/>
    <row r="483" ht="78" customHeight="1"/>
    <row r="484" ht="18.600000000000001" customHeight="1"/>
    <row r="485" ht="18.600000000000001" customHeight="1"/>
    <row r="486" ht="18.600000000000001" customHeight="1"/>
    <row r="487" ht="38.1" customHeight="1"/>
    <row r="488" ht="113.45" customHeight="1"/>
    <row r="489" ht="18.600000000000001" customHeight="1"/>
    <row r="490" ht="18.600000000000001" customHeight="1"/>
    <row r="491" ht="18.600000000000001" customHeight="1"/>
    <row r="492" ht="18.600000000000001" customHeight="1"/>
    <row r="493" ht="73.5"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6" ht="18.600000000000001" customHeight="1"/>
    <row r="529" ht="18.600000000000001" customHeight="1"/>
    <row r="530" ht="18.600000000000001" customHeight="1"/>
    <row r="531" ht="18.600000000000001" customHeight="1"/>
    <row r="532" ht="18.600000000000001" customHeight="1"/>
    <row r="534" ht="18.600000000000001" customHeight="1"/>
    <row r="538" ht="18.600000000000001" customHeight="1"/>
    <row r="540" ht="18.95" customHeight="1"/>
    <row r="541" ht="282" customHeight="1"/>
    <row r="543" ht="18.600000000000001" customHeight="1"/>
    <row r="544" ht="18.600000000000001" customHeight="1"/>
    <row r="545" ht="18.600000000000001" customHeight="1"/>
    <row r="546" ht="18.600000000000001" customHeight="1"/>
    <row r="547" ht="36" customHeight="1"/>
    <row r="552" ht="18.600000000000001" customHeight="1"/>
    <row r="553" ht="63.95" customHeight="1"/>
    <row r="554" ht="18.600000000000001" customHeight="1"/>
    <row r="555" ht="18.600000000000001" customHeight="1"/>
    <row r="557" ht="42.6" customHeight="1"/>
    <row r="565" ht="18.600000000000001" customHeight="1"/>
    <row r="571" ht="60.6" customHeight="1"/>
    <row r="578" ht="41.1" customHeight="1"/>
    <row r="584" ht="42.95" customHeight="1"/>
    <row r="591" ht="27" customHeight="1"/>
    <row r="596" ht="39.6" customHeight="1"/>
    <row r="610" ht="29.45" customHeight="1"/>
    <row r="611" ht="26.45" customHeight="1"/>
    <row r="613" ht="18.95" customHeight="1"/>
    <row r="616" ht="12.6" customHeight="1"/>
    <row r="620" ht="14.45" customHeight="1"/>
    <row r="623" ht="87.95" customHeight="1"/>
    <row r="628" ht="84.6" customHeight="1"/>
    <row r="629" ht="18.600000000000001" customHeight="1"/>
    <row r="630" ht="18.95" customHeight="1"/>
    <row r="631" ht="18.600000000000001" customHeight="1"/>
    <row r="632" ht="18.600000000000001" customHeight="1"/>
    <row r="633" ht="18.600000000000001" customHeight="1"/>
    <row r="635" ht="18.600000000000001" customHeight="1"/>
    <row r="636" ht="18.600000000000001" customHeight="1"/>
    <row r="638" ht="18.600000000000001" customHeight="1"/>
    <row r="639" ht="18.600000000000001" customHeight="1"/>
    <row r="640" ht="21" customHeight="1"/>
    <row r="641" ht="15.95" customHeight="1"/>
    <row r="642" ht="18.600000000000001" customHeight="1"/>
    <row r="644" ht="18.600000000000001" customHeight="1"/>
    <row r="648" ht="15.95" customHeight="1"/>
    <row r="649" ht="18.600000000000001" customHeight="1"/>
    <row r="651" ht="18.600000000000001" customHeight="1"/>
    <row r="652" ht="18.600000000000001" customHeight="1"/>
    <row r="653" ht="18.600000000000001" customHeight="1"/>
    <row r="654" ht="18.600000000000001" customHeight="1"/>
    <row r="655" ht="14.45" customHeight="1"/>
    <row r="659" ht="14.45" customHeight="1"/>
    <row r="660" ht="14.45" customHeight="1"/>
    <row r="661" ht="14.45" customHeight="1"/>
  </sheetData>
  <mergeCells count="7">
    <mergeCell ref="C5:N5"/>
    <mergeCell ref="C16:N16"/>
    <mergeCell ref="C26:G26"/>
    <mergeCell ref="C32:G32"/>
    <mergeCell ref="C18:M18"/>
    <mergeCell ref="C20:G20"/>
    <mergeCell ref="C7:J7"/>
  </mergeCells>
  <hyperlinks>
    <hyperlink ref="A4" location="'ÍNDICE REMISSIVO'!A1" display="Índice" xr:uid="{00000000-0004-0000-3800-000000000000}"/>
    <hyperlink ref="L1" location="GRI!A1" display="GRI" xr:uid="{00000000-0004-0000-3800-000001000000}"/>
    <hyperlink ref="M1" location="SASB!A1" display="SASB" xr:uid="{00000000-0004-0000-3800-000002000000}"/>
    <hyperlink ref="K1" location="SOCIAL!A1" display="Social " xr:uid="{00000000-0004-0000-3800-000003000000}"/>
    <hyperlink ref="F1" location="ÍNDICE!A1" display="Índice" xr:uid="{00000000-0004-0000-3800-000004000000}"/>
    <hyperlink ref="G1" location="'TEMAS MATERIAIS'!A1" display="Temas materiais" xr:uid="{00000000-0004-0000-3800-000005000000}"/>
    <hyperlink ref="H1" location="AMBIENTAL!A1" display="Ambiental" xr:uid="{00000000-0004-0000-3800-000006000000}"/>
    <hyperlink ref="I1" location="ECONÔMICO!A1" display="Econômico " xr:uid="{00000000-0004-0000-3800-000007000000}"/>
    <hyperlink ref="J1" location="GOVERNANÇA!A1" display="Governança " xr:uid="{00000000-0004-0000-38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tabColor rgb="FF0070C0"/>
  </sheetPr>
  <dimension ref="A1:S658"/>
  <sheetViews>
    <sheetView showGridLines="0" topLeftCell="A3" zoomScale="80" zoomScaleNormal="80" workbookViewId="0">
      <selection activeCell="G9" sqref="G9"/>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590"/>
    </row>
    <row r="2" spans="1:19" ht="18.600000000000001">
      <c r="A2" s="3"/>
      <c r="B2" s="3"/>
      <c r="C2" s="3"/>
      <c r="D2" s="3"/>
      <c r="E2" s="3"/>
      <c r="F2" s="15"/>
      <c r="G2" s="15"/>
      <c r="H2" s="15"/>
      <c r="I2" s="15"/>
      <c r="J2" s="15"/>
      <c r="K2" s="15"/>
      <c r="L2" s="15"/>
      <c r="M2" s="15"/>
    </row>
    <row r="3" spans="1:19" ht="28.5">
      <c r="A3" s="3"/>
      <c r="C3" s="530" t="s">
        <v>1628</v>
      </c>
      <c r="S3" s="21"/>
    </row>
    <row r="4" spans="1:19" ht="21">
      <c r="A4" s="5" t="s">
        <v>9</v>
      </c>
      <c r="B4" s="6">
        <v>3</v>
      </c>
      <c r="C4" s="4"/>
    </row>
    <row r="5" spans="1:19" ht="20.25" customHeight="1">
      <c r="A5" s="5"/>
      <c r="B5" s="6"/>
      <c r="C5" s="811" t="s">
        <v>1629</v>
      </c>
      <c r="D5" s="811"/>
      <c r="E5" s="811"/>
      <c r="F5" s="811"/>
      <c r="G5" s="811"/>
      <c r="H5" s="811"/>
      <c r="I5" s="811"/>
      <c r="J5" s="811"/>
      <c r="K5" s="811"/>
      <c r="L5" s="811"/>
      <c r="M5" s="811"/>
      <c r="N5" s="811"/>
    </row>
    <row r="6" spans="1:19" ht="21.6" customHeight="1">
      <c r="A6" s="5"/>
      <c r="B6" s="6"/>
      <c r="C6" s="429" t="s">
        <v>1630</v>
      </c>
    </row>
    <row r="7" spans="1:19" ht="21.6" customHeight="1">
      <c r="A7" s="5"/>
      <c r="B7" s="6"/>
    </row>
    <row r="8" spans="1:19" ht="42.75" customHeight="1">
      <c r="A8" s="5"/>
      <c r="B8" s="6"/>
      <c r="C8" s="811" t="s">
        <v>1631</v>
      </c>
      <c r="D8" s="811"/>
      <c r="E8" s="811"/>
      <c r="F8" s="811"/>
      <c r="G8" s="811"/>
      <c r="H8" s="811"/>
      <c r="I8" s="811"/>
      <c r="J8" s="811"/>
      <c r="K8" s="811"/>
      <c r="L8" s="811"/>
      <c r="M8" s="811"/>
      <c r="N8" s="811"/>
    </row>
    <row r="9" spans="1:19" ht="18.600000000000001">
      <c r="C9" s="429" t="s">
        <v>1630</v>
      </c>
    </row>
    <row r="11" spans="1:19" ht="18.600000000000001" customHeight="1"/>
    <row r="12" spans="1:19" ht="18.600000000000001" customHeight="1">
      <c r="N12" s="7"/>
      <c r="O12" s="205"/>
      <c r="P12" s="205"/>
    </row>
    <row r="13" spans="1:19" ht="18.600000000000001" customHeight="1">
      <c r="N13" s="206"/>
      <c r="O13" s="206"/>
      <c r="P13" s="206"/>
    </row>
    <row r="14" spans="1:19" ht="18.600000000000001" customHeight="1"/>
    <row r="15" spans="1:19" ht="18.600000000000001" customHeight="1"/>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9" ht="18.600000000000001" customHeight="1"/>
    <row r="31" ht="18.600000000000001" customHeight="1"/>
    <row r="3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73.5" customHeight="1"/>
    <row r="150" ht="18.600000000000001"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41.1" customHeight="1"/>
    <row r="352" ht="18.60000000000000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39" customHeight="1"/>
    <row r="429" ht="18.600000000000001" customHeight="1"/>
    <row r="430" ht="18.600000000000001" customHeight="1"/>
    <row r="431" ht="18.600000000000001" customHeight="1"/>
    <row r="432" ht="18.600000000000001" customHeight="1"/>
    <row r="433" ht="18.600000000000001" customHeight="1"/>
    <row r="434" ht="18.600000000000001" customHeight="1"/>
    <row r="435" ht="18.600000000000001" customHeight="1"/>
    <row r="440" ht="18.600000000000001" customHeight="1"/>
    <row r="441" ht="18.600000000000001" customHeight="1"/>
    <row r="442" ht="39" customHeight="1"/>
    <row r="443" ht="18.600000000000001" customHeight="1"/>
    <row r="444" ht="87" customHeight="1"/>
    <row r="445" ht="18.600000000000001" customHeight="1"/>
    <row r="446" ht="41.45" customHeight="1"/>
    <row r="447" ht="27" customHeight="1"/>
    <row r="451" ht="54.95" customHeight="1"/>
    <row r="467" ht="18.600000000000001" customHeight="1"/>
    <row r="468" ht="37.5" customHeight="1"/>
    <row r="469" ht="18.600000000000001" customHeight="1"/>
    <row r="470" ht="18.600000000000001" customHeight="1"/>
    <row r="471" ht="18.600000000000001" customHeight="1"/>
    <row r="472" ht="51.6" customHeight="1"/>
    <row r="473" ht="18.600000000000001" customHeight="1"/>
    <row r="474" ht="18.600000000000001" customHeight="1"/>
    <row r="475" ht="18.600000000000001" customHeight="1"/>
    <row r="476" ht="81" customHeight="1"/>
    <row r="477" ht="18.600000000000001" customHeight="1"/>
    <row r="478" ht="18.600000000000001" customHeight="1"/>
    <row r="479" ht="18.600000000000001" customHeight="1"/>
    <row r="480" ht="78" customHeight="1"/>
    <row r="481" ht="18.600000000000001" customHeight="1"/>
    <row r="482" ht="18.600000000000001" customHeight="1"/>
    <row r="483" ht="18.600000000000001" customHeight="1"/>
    <row r="484" ht="38.1" customHeight="1"/>
    <row r="485" ht="113.45" customHeight="1"/>
    <row r="486" ht="18.600000000000001" customHeight="1"/>
    <row r="487" ht="18.600000000000001" customHeight="1"/>
    <row r="488" ht="18.600000000000001" customHeight="1"/>
    <row r="489" ht="18.600000000000001" customHeight="1"/>
    <row r="490" ht="73.5" customHeight="1"/>
    <row r="491" ht="18.600000000000001"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6" ht="18.600000000000001" customHeight="1"/>
    <row r="527" ht="18.600000000000001" customHeight="1"/>
    <row r="528" ht="18.600000000000001" customHeight="1"/>
    <row r="529" ht="18.600000000000001" customHeight="1"/>
    <row r="531" ht="18.600000000000001" customHeight="1"/>
    <row r="535" ht="18.600000000000001" customHeight="1"/>
    <row r="537" ht="18.95" customHeight="1"/>
    <row r="538" ht="282" customHeight="1"/>
    <row r="540" ht="18.600000000000001" customHeight="1"/>
    <row r="541" ht="18.600000000000001" customHeight="1"/>
    <row r="542" ht="18.600000000000001" customHeight="1"/>
    <row r="543" ht="18.600000000000001" customHeight="1"/>
    <row r="544" ht="36" customHeight="1"/>
    <row r="549" ht="18.600000000000001" customHeight="1"/>
    <row r="550" ht="63.95" customHeight="1"/>
    <row r="551" ht="18.600000000000001" customHeight="1"/>
    <row r="552" ht="18.600000000000001" customHeight="1"/>
    <row r="554" ht="42.6" customHeight="1"/>
    <row r="562" ht="18.600000000000001" customHeight="1"/>
    <row r="568" ht="60.6" customHeight="1"/>
    <row r="575" ht="41.1" customHeight="1"/>
    <row r="581" ht="42.95" customHeight="1"/>
    <row r="588" ht="27" customHeight="1"/>
    <row r="593" ht="39.6" customHeight="1"/>
    <row r="607" ht="29.45" customHeight="1"/>
    <row r="608" ht="26.45" customHeight="1"/>
    <row r="610" ht="18.95" customHeight="1"/>
    <row r="613" ht="12.6" customHeight="1"/>
    <row r="617" ht="14.45" customHeight="1"/>
    <row r="620" ht="87.95" customHeight="1"/>
    <row r="625" ht="84.6" customHeight="1"/>
    <row r="626" ht="18.600000000000001" customHeight="1"/>
    <row r="627" ht="18.95" customHeight="1"/>
    <row r="628" ht="18.600000000000001" customHeight="1"/>
    <row r="629" ht="18.600000000000001" customHeight="1"/>
    <row r="630" ht="18.600000000000001" customHeight="1"/>
    <row r="632" ht="18.600000000000001" customHeight="1"/>
    <row r="633" ht="18.600000000000001" customHeight="1"/>
    <row r="635" ht="18.600000000000001" customHeight="1"/>
    <row r="636" ht="18.600000000000001" customHeight="1"/>
    <row r="637" ht="21" customHeight="1"/>
    <row r="638" ht="15.95" customHeight="1"/>
    <row r="639" ht="18.600000000000001" customHeight="1"/>
    <row r="641" ht="18.600000000000001" customHeight="1"/>
    <row r="645" ht="15.95" customHeight="1"/>
    <row r="646" ht="18.600000000000001" customHeight="1"/>
    <row r="648" ht="18.600000000000001" customHeight="1"/>
    <row r="649" ht="18.600000000000001" customHeight="1"/>
    <row r="650" ht="18.600000000000001" customHeight="1"/>
    <row r="651" ht="18.600000000000001" customHeight="1"/>
    <row r="652" ht="14.45" customHeight="1"/>
    <row r="656" ht="14.45" customHeight="1"/>
    <row r="657" ht="14.45" customHeight="1"/>
    <row r="658" ht="14.45" customHeight="1"/>
  </sheetData>
  <mergeCells count="2">
    <mergeCell ref="C5:N5"/>
    <mergeCell ref="C8:N8"/>
  </mergeCells>
  <hyperlinks>
    <hyperlink ref="A4" location="'ÍNDICE REMISSIVO'!A1" display="Índice" xr:uid="{00000000-0004-0000-3900-000000000000}"/>
    <hyperlink ref="L1" location="GRI!A1" display="GRI" xr:uid="{00000000-0004-0000-3900-000001000000}"/>
    <hyperlink ref="M1" location="SASB!A1" display="SASB" xr:uid="{00000000-0004-0000-3900-000002000000}"/>
    <hyperlink ref="K1" location="SOCIAL!A1" display="Social " xr:uid="{00000000-0004-0000-3900-000003000000}"/>
    <hyperlink ref="F1" location="ÍNDICE!A1" display="Índice" xr:uid="{00000000-0004-0000-3900-000004000000}"/>
    <hyperlink ref="G1" location="'TEMAS MATERIAIS'!A1" display="Temas materiais" xr:uid="{00000000-0004-0000-3900-000005000000}"/>
    <hyperlink ref="H1" location="AMBIENTAL!A1" display="Ambiental" xr:uid="{00000000-0004-0000-3900-000006000000}"/>
    <hyperlink ref="I1" location="ECONÔMICO!A1" display="Econômico " xr:uid="{00000000-0004-0000-3900-000007000000}"/>
    <hyperlink ref="J1" location="GOVERNANÇA!A1" display="Governança " xr:uid="{00000000-0004-0000-39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rgb="FF0070C0"/>
  </sheetPr>
  <dimension ref="A1:S660"/>
  <sheetViews>
    <sheetView showGridLines="0" topLeftCell="A6" zoomScale="80" zoomScaleNormal="80" workbookViewId="0">
      <selection activeCell="F22" sqref="F22"/>
    </sheetView>
  </sheetViews>
  <sheetFormatPr defaultRowHeight="14.45"/>
  <cols>
    <col min="1" max="1" width="2.85546875" customWidth="1"/>
    <col min="2" max="2" width="7.85546875" customWidth="1"/>
    <col min="5" max="5" width="2.28515625" customWidth="1"/>
    <col min="6" max="6" width="22.42578125" customWidth="1"/>
    <col min="7" max="7" width="32.42578125" customWidth="1"/>
    <col min="8" max="13" width="22.42578125" customWidth="1"/>
    <col min="14" max="14" width="17.42578125"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590"/>
    </row>
    <row r="2" spans="1:19" ht="18.600000000000001">
      <c r="A2" s="3"/>
      <c r="B2" s="3"/>
      <c r="C2" s="3"/>
      <c r="D2" s="3"/>
      <c r="E2" s="3"/>
      <c r="F2" s="15"/>
      <c r="G2" s="15"/>
      <c r="H2" s="15"/>
      <c r="I2" s="15"/>
      <c r="J2" s="15"/>
      <c r="K2" s="15"/>
      <c r="L2" s="15"/>
      <c r="M2" s="15"/>
    </row>
    <row r="3" spans="1:19" ht="28.5">
      <c r="A3" s="3"/>
      <c r="C3" s="530" t="s">
        <v>1632</v>
      </c>
      <c r="S3" s="21"/>
    </row>
    <row r="4" spans="1:19" ht="21">
      <c r="A4" s="5" t="s">
        <v>9</v>
      </c>
      <c r="B4" s="6">
        <v>3</v>
      </c>
      <c r="C4" s="4"/>
    </row>
    <row r="5" spans="1:19" ht="21.75" customHeight="1">
      <c r="A5" s="5"/>
      <c r="B5" s="6"/>
      <c r="C5" s="811" t="s">
        <v>1633</v>
      </c>
      <c r="D5" s="811"/>
      <c r="E5" s="811"/>
      <c r="F5" s="811"/>
      <c r="G5" s="811"/>
      <c r="H5" s="811"/>
      <c r="I5" s="811"/>
      <c r="J5" s="811"/>
      <c r="K5" s="811"/>
      <c r="L5" s="811"/>
      <c r="M5" s="811"/>
      <c r="N5" s="811"/>
    </row>
    <row r="6" spans="1:19" ht="18.600000000000001">
      <c r="A6" s="5"/>
      <c r="B6" s="6"/>
      <c r="C6" s="121"/>
    </row>
    <row r="7" spans="1:19" ht="49.5" customHeight="1">
      <c r="A7" s="5"/>
      <c r="B7" s="6"/>
      <c r="C7" s="636" t="s">
        <v>1504</v>
      </c>
      <c r="D7" s="636"/>
      <c r="E7" s="636"/>
      <c r="F7" s="636"/>
      <c r="G7" s="636"/>
      <c r="H7" s="76">
        <v>2019</v>
      </c>
      <c r="I7" s="76">
        <v>2020</v>
      </c>
      <c r="J7" s="76">
        <v>2021</v>
      </c>
      <c r="K7" s="76">
        <v>2022</v>
      </c>
      <c r="L7" s="76">
        <v>2023</v>
      </c>
      <c r="M7" s="76">
        <v>2024</v>
      </c>
      <c r="N7" s="76">
        <v>2025</v>
      </c>
    </row>
    <row r="8" spans="1:19" ht="21.6" customHeight="1">
      <c r="A8" s="5"/>
      <c r="B8" s="6"/>
      <c r="C8" s="501" t="s">
        <v>1108</v>
      </c>
      <c r="D8" s="41"/>
      <c r="E8" s="41"/>
      <c r="F8" s="41"/>
      <c r="G8" s="41"/>
      <c r="H8" s="495">
        <v>11529000</v>
      </c>
      <c r="I8" s="495">
        <v>11907688</v>
      </c>
      <c r="J8" s="495">
        <v>11072899</v>
      </c>
      <c r="K8" s="495">
        <v>9542710.2460923828</v>
      </c>
      <c r="L8" s="495">
        <v>8030863</v>
      </c>
      <c r="M8" s="172">
        <v>9040751</v>
      </c>
      <c r="N8" s="172">
        <v>8214029</v>
      </c>
      <c r="O8" s="501"/>
    </row>
    <row r="9" spans="1:19" ht="18" customHeight="1">
      <c r="A9" s="5"/>
      <c r="B9" s="6"/>
      <c r="C9" s="501" t="s">
        <v>1109</v>
      </c>
      <c r="D9" s="41"/>
      <c r="E9" s="41"/>
      <c r="F9" s="41"/>
      <c r="G9" s="41"/>
      <c r="H9" s="495">
        <v>3982000</v>
      </c>
      <c r="I9" s="495">
        <v>5989385</v>
      </c>
      <c r="J9" s="495">
        <v>6375240</v>
      </c>
      <c r="K9" s="495">
        <v>5264642.9079687297</v>
      </c>
      <c r="L9" s="495">
        <v>4097389</v>
      </c>
      <c r="M9" s="95">
        <v>2914695</v>
      </c>
      <c r="N9" s="172">
        <v>3860848</v>
      </c>
      <c r="O9" s="501"/>
    </row>
    <row r="10" spans="1:19" ht="18.600000000000001" customHeight="1">
      <c r="A10" s="5"/>
      <c r="B10" s="6"/>
      <c r="C10" s="501" t="s">
        <v>1110</v>
      </c>
      <c r="D10" s="41"/>
      <c r="E10" s="41"/>
      <c r="F10" s="41"/>
      <c r="G10" s="41"/>
      <c r="H10" s="495" t="s">
        <v>780</v>
      </c>
      <c r="I10" s="495" t="s">
        <v>780</v>
      </c>
      <c r="J10" s="495" t="s">
        <v>780</v>
      </c>
      <c r="K10" s="495" t="s">
        <v>780</v>
      </c>
      <c r="L10" s="495">
        <v>2.3032048557635493E-2</v>
      </c>
      <c r="M10" s="172">
        <v>0</v>
      </c>
      <c r="N10" s="172" t="s">
        <v>780</v>
      </c>
      <c r="O10" s="501"/>
    </row>
    <row r="11" spans="1:19" ht="18.600000000000001">
      <c r="C11" s="501" t="s">
        <v>1111</v>
      </c>
      <c r="D11" s="41"/>
      <c r="E11" s="41"/>
      <c r="F11" s="41"/>
      <c r="G11" s="41"/>
      <c r="H11" s="495">
        <v>8753000</v>
      </c>
      <c r="I11" s="495">
        <v>7523488</v>
      </c>
      <c r="J11" s="495">
        <v>6969565</v>
      </c>
      <c r="K11" s="495">
        <v>7008219.9880656172</v>
      </c>
      <c r="L11" s="495">
        <v>6215154</v>
      </c>
      <c r="M11" s="95">
        <v>7198283</v>
      </c>
      <c r="N11" s="172">
        <v>6560744</v>
      </c>
      <c r="O11" s="501"/>
    </row>
    <row r="12" spans="1:19" ht="18.600000000000001">
      <c r="C12" s="501" t="s">
        <v>1112</v>
      </c>
      <c r="D12" s="41"/>
      <c r="E12" s="41"/>
      <c r="F12" s="41"/>
      <c r="G12" s="41"/>
      <c r="H12" s="495">
        <v>551000</v>
      </c>
      <c r="I12" s="495">
        <v>526363</v>
      </c>
      <c r="J12" s="495">
        <v>459000</v>
      </c>
      <c r="K12" s="495">
        <v>424979</v>
      </c>
      <c r="L12" s="495">
        <v>467944</v>
      </c>
      <c r="M12" s="95">
        <v>571393</v>
      </c>
      <c r="N12" s="172">
        <v>522403</v>
      </c>
      <c r="O12" s="501"/>
    </row>
    <row r="13" spans="1:19" ht="18.600000000000001" customHeight="1">
      <c r="C13" s="501" t="s">
        <v>1113</v>
      </c>
      <c r="D13" s="41"/>
      <c r="E13" s="41"/>
      <c r="F13" s="41"/>
      <c r="G13" s="41"/>
      <c r="H13" s="495">
        <v>932000</v>
      </c>
      <c r="I13" s="495">
        <v>976161</v>
      </c>
      <c r="J13" s="495">
        <v>1504376</v>
      </c>
      <c r="K13" s="495">
        <v>865962.15768527449</v>
      </c>
      <c r="L13" s="495">
        <v>719405</v>
      </c>
      <c r="M13" s="95">
        <v>832361</v>
      </c>
      <c r="N13" s="172">
        <v>837110</v>
      </c>
      <c r="O13" s="501"/>
    </row>
    <row r="14" spans="1:19" ht="18.75" customHeight="1">
      <c r="C14" s="829" t="s">
        <v>1114</v>
      </c>
      <c r="D14" s="829"/>
      <c r="E14" s="829"/>
      <c r="F14" s="829"/>
      <c r="G14" s="829"/>
      <c r="H14" s="495">
        <v>6622000</v>
      </c>
      <c r="I14" s="495">
        <v>4810112</v>
      </c>
      <c r="J14" s="495">
        <v>6149789</v>
      </c>
      <c r="K14" s="495">
        <v>6350894.471677064</v>
      </c>
      <c r="L14" s="495">
        <v>6138119</v>
      </c>
      <c r="M14" s="95">
        <v>2485508</v>
      </c>
      <c r="N14" s="172">
        <v>2025681</v>
      </c>
      <c r="O14" s="501"/>
      <c r="P14" s="205"/>
    </row>
    <row r="15" spans="1:19" ht="266.25" customHeight="1">
      <c r="C15" s="646" t="s">
        <v>1505</v>
      </c>
      <c r="D15" s="646"/>
      <c r="E15" s="646"/>
      <c r="F15" s="646"/>
      <c r="G15" s="646"/>
      <c r="H15" s="646"/>
      <c r="I15" s="646"/>
      <c r="J15" s="646"/>
      <c r="K15" s="646"/>
      <c r="L15" s="646"/>
      <c r="M15" s="646"/>
      <c r="N15" s="646"/>
      <c r="O15" s="496"/>
      <c r="P15" s="206"/>
    </row>
    <row r="16" spans="1:19" ht="18.600000000000001" customHeight="1">
      <c r="C16" s="636" t="s">
        <v>1506</v>
      </c>
      <c r="D16" s="636"/>
      <c r="E16" s="636"/>
      <c r="F16" s="636"/>
      <c r="G16" s="636"/>
      <c r="H16" s="636"/>
      <c r="I16" s="636"/>
      <c r="J16" s="636"/>
      <c r="K16" s="636"/>
      <c r="L16" s="636"/>
      <c r="M16" s="636"/>
      <c r="N16" s="383"/>
    </row>
    <row r="17" spans="3:16" ht="22.5" customHeight="1">
      <c r="C17" s="643" t="s">
        <v>1117</v>
      </c>
      <c r="D17" s="643"/>
      <c r="E17" s="643"/>
      <c r="F17" s="643"/>
      <c r="G17" s="643"/>
      <c r="H17" s="643"/>
      <c r="I17" s="643"/>
      <c r="J17" s="643"/>
      <c r="K17" s="643"/>
      <c r="L17" s="643"/>
      <c r="M17" s="643"/>
      <c r="N17" s="497"/>
      <c r="O17" s="497"/>
    </row>
    <row r="18" spans="3:16" ht="18.600000000000001" customHeight="1"/>
    <row r="19" spans="3:16" ht="18.600000000000001" customHeight="1">
      <c r="C19" s="636" t="s">
        <v>1507</v>
      </c>
      <c r="D19" s="636"/>
      <c r="E19" s="636"/>
      <c r="F19" s="636"/>
      <c r="G19" s="636"/>
      <c r="H19" s="636"/>
      <c r="I19" s="636"/>
      <c r="J19" s="636"/>
      <c r="K19" s="636"/>
      <c r="L19" s="636"/>
      <c r="M19" s="636"/>
      <c r="N19" s="383"/>
    </row>
    <row r="20" spans="3:16" ht="42.75" customHeight="1">
      <c r="C20" s="643" t="s">
        <v>1119</v>
      </c>
      <c r="D20" s="643"/>
      <c r="E20" s="643"/>
      <c r="F20" s="643"/>
      <c r="G20" s="643"/>
      <c r="H20" s="643"/>
      <c r="I20" s="643"/>
      <c r="J20" s="643"/>
      <c r="K20" s="643"/>
      <c r="L20" s="643"/>
      <c r="M20" s="643"/>
      <c r="N20" s="497"/>
      <c r="O20" s="497"/>
    </row>
    <row r="21" spans="3:16" ht="18.600000000000001" customHeight="1"/>
    <row r="22" spans="3:16" ht="18.600000000000001" customHeight="1"/>
    <row r="23" spans="3:16" ht="18.600000000000001" customHeight="1"/>
    <row r="24" spans="3:16" ht="18.600000000000001" customHeight="1">
      <c r="C24" s="272"/>
      <c r="D24" s="272"/>
      <c r="E24" s="272"/>
      <c r="F24" s="272"/>
      <c r="G24" s="272"/>
      <c r="H24" s="272"/>
      <c r="I24" s="272"/>
      <c r="J24" s="272"/>
      <c r="K24" s="272"/>
      <c r="L24" s="272"/>
      <c r="M24" s="272"/>
      <c r="N24" s="272"/>
      <c r="O24" s="272"/>
      <c r="P24" s="272"/>
    </row>
    <row r="25" spans="3:16" ht="18.600000000000001" customHeight="1">
      <c r="C25" s="272"/>
      <c r="D25" s="272"/>
      <c r="E25" s="272"/>
      <c r="F25" s="272"/>
      <c r="G25" s="272"/>
      <c r="H25" s="272"/>
      <c r="I25" s="272"/>
      <c r="J25" s="272"/>
      <c r="K25" s="272"/>
      <c r="L25" s="272"/>
      <c r="M25" s="272"/>
      <c r="N25" s="272"/>
      <c r="O25" s="272"/>
      <c r="P25" s="272"/>
    </row>
    <row r="26" spans="3:16" ht="18.600000000000001" customHeight="1"/>
    <row r="27" spans="3:16" ht="18.600000000000001" customHeight="1"/>
    <row r="28" spans="3:16" ht="18.600000000000001" customHeight="1"/>
    <row r="29" spans="3:16" ht="18.600000000000001" customHeight="1"/>
    <row r="31" spans="3:16"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73.5"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41.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39"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42" ht="18.600000000000001" customHeight="1"/>
    <row r="443" ht="18.600000000000001" customHeight="1"/>
    <row r="444" ht="39" customHeight="1"/>
    <row r="445" ht="18.600000000000001" customHeight="1"/>
    <row r="446" ht="87" customHeight="1"/>
    <row r="447" ht="18.600000000000001" customHeight="1"/>
    <row r="448" ht="41.45" customHeight="1"/>
    <row r="449" ht="27" customHeight="1"/>
    <row r="453" ht="54.95" customHeight="1"/>
    <row r="469" ht="18.600000000000001" customHeight="1"/>
    <row r="470" ht="37.5" customHeight="1"/>
    <row r="471" ht="18.600000000000001" customHeight="1"/>
    <row r="472" ht="18.600000000000001" customHeight="1"/>
    <row r="473" ht="18.600000000000001" customHeight="1"/>
    <row r="474" ht="51.6" customHeight="1"/>
    <row r="475" ht="18.600000000000001" customHeight="1"/>
    <row r="476" ht="18.600000000000001" customHeight="1"/>
    <row r="477" ht="18.600000000000001" customHeight="1"/>
    <row r="478" ht="81" customHeight="1"/>
    <row r="479" ht="18.600000000000001" customHeight="1"/>
    <row r="480" ht="18.600000000000001" customHeight="1"/>
    <row r="481" ht="18.600000000000001" customHeight="1"/>
    <row r="482" ht="78" customHeight="1"/>
    <row r="483" ht="18.600000000000001" customHeight="1"/>
    <row r="484" ht="18.600000000000001" customHeight="1"/>
    <row r="485" ht="18.600000000000001" customHeight="1"/>
    <row r="486" ht="38.1" customHeight="1"/>
    <row r="487" ht="113.45" customHeight="1"/>
    <row r="488" ht="18.600000000000001" customHeight="1"/>
    <row r="489" ht="18.600000000000001" customHeight="1"/>
    <row r="490" ht="18.600000000000001" customHeight="1"/>
    <row r="491" ht="18.600000000000001" customHeight="1"/>
    <row r="492" ht="73.5"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8" ht="18.600000000000001" customHeight="1"/>
    <row r="529" ht="18.600000000000001" customHeight="1"/>
    <row r="530" ht="18.600000000000001" customHeight="1"/>
    <row r="531" ht="18.600000000000001" customHeight="1"/>
    <row r="533" ht="18.600000000000001" customHeight="1"/>
    <row r="537" ht="18.600000000000001" customHeight="1"/>
    <row r="539" ht="18.95" customHeight="1"/>
    <row r="540" ht="282" customHeight="1"/>
    <row r="542" ht="18.600000000000001" customHeight="1"/>
    <row r="543" ht="18.600000000000001" customHeight="1"/>
    <row r="544" ht="18.600000000000001" customHeight="1"/>
    <row r="545" ht="18.600000000000001" customHeight="1"/>
    <row r="546" ht="36" customHeight="1"/>
    <row r="551" ht="18.600000000000001" customHeight="1"/>
    <row r="552" ht="63.95" customHeight="1"/>
    <row r="553" ht="18.600000000000001" customHeight="1"/>
    <row r="554" ht="18.600000000000001" customHeight="1"/>
    <row r="556" ht="42.6" customHeight="1"/>
    <row r="564" ht="18.600000000000001" customHeight="1"/>
    <row r="570" ht="60.6" customHeight="1"/>
    <row r="577" ht="41.1" customHeight="1"/>
    <row r="583" ht="42.95" customHeight="1"/>
    <row r="590" ht="27" customHeight="1"/>
    <row r="595" ht="39.6" customHeight="1"/>
    <row r="609" ht="29.45" customHeight="1"/>
    <row r="610" ht="26.45" customHeight="1"/>
    <row r="612" ht="18.95" customHeight="1"/>
    <row r="615" ht="12.6" customHeight="1"/>
    <row r="619" ht="14.45" customHeight="1"/>
    <row r="622" ht="87.95" customHeight="1"/>
    <row r="627" ht="84.6" customHeight="1"/>
    <row r="628" ht="18.600000000000001" customHeight="1"/>
    <row r="629" ht="18.95" customHeight="1"/>
    <row r="630" ht="18.600000000000001" customHeight="1"/>
    <row r="631" ht="18.600000000000001" customHeight="1"/>
    <row r="632" ht="18.600000000000001" customHeight="1"/>
    <row r="634" ht="18.600000000000001" customHeight="1"/>
    <row r="635" ht="18.600000000000001" customHeight="1"/>
    <row r="637" ht="18.600000000000001" customHeight="1"/>
    <row r="638" ht="18.600000000000001" customHeight="1"/>
    <row r="639" ht="21" customHeight="1"/>
    <row r="640" ht="15.95" customHeight="1"/>
    <row r="641" ht="18.600000000000001" customHeight="1"/>
    <row r="643" ht="18.600000000000001" customHeight="1"/>
    <row r="647" ht="15.95" customHeight="1"/>
    <row r="648" ht="18.600000000000001" customHeight="1"/>
    <row r="650" ht="18.600000000000001" customHeight="1"/>
    <row r="651" ht="18.600000000000001" customHeight="1"/>
    <row r="652" ht="18.600000000000001" customHeight="1"/>
    <row r="653" ht="18.600000000000001" customHeight="1"/>
    <row r="654" ht="14.45" customHeight="1"/>
    <row r="658" ht="14.45" customHeight="1"/>
    <row r="659" ht="14.45" customHeight="1"/>
    <row r="660" ht="14.45" customHeight="1"/>
  </sheetData>
  <mergeCells count="8">
    <mergeCell ref="C5:N5"/>
    <mergeCell ref="C15:N15"/>
    <mergeCell ref="C17:M17"/>
    <mergeCell ref="C19:M19"/>
    <mergeCell ref="C20:M20"/>
    <mergeCell ref="C7:G7"/>
    <mergeCell ref="C14:G14"/>
    <mergeCell ref="C16:M16"/>
  </mergeCells>
  <hyperlinks>
    <hyperlink ref="A4" location="'ÍNDICE REMISSIVO'!A1" display="Índice" xr:uid="{00000000-0004-0000-3A00-000000000000}"/>
    <hyperlink ref="L1" location="GRI!A1" display="GRI" xr:uid="{00000000-0004-0000-3A00-000001000000}"/>
    <hyperlink ref="M1" location="SASB!A1" display="SASB" xr:uid="{00000000-0004-0000-3A00-000002000000}"/>
    <hyperlink ref="K1" location="SOCIAL!A1" display="Social " xr:uid="{00000000-0004-0000-3A00-000003000000}"/>
    <hyperlink ref="F1" location="ÍNDICE!A1" display="Índice" xr:uid="{00000000-0004-0000-3A00-000004000000}"/>
    <hyperlink ref="G1" location="'TEMAS MATERIAIS'!A1" display="Temas materiais" xr:uid="{00000000-0004-0000-3A00-000005000000}"/>
    <hyperlink ref="H1" location="AMBIENTAL!A1" display="Ambiental" xr:uid="{00000000-0004-0000-3A00-000006000000}"/>
    <hyperlink ref="I1" location="ECONÔMICO!A1" display="Econômico " xr:uid="{00000000-0004-0000-3A00-000007000000}"/>
    <hyperlink ref="J1" location="GOVERNANÇA!A1" display="Governança " xr:uid="{00000000-0004-0000-3A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rgb="FF0070C0"/>
  </sheetPr>
  <dimension ref="A1:S660"/>
  <sheetViews>
    <sheetView showGridLines="0" zoomScale="80" zoomScaleNormal="80" workbookViewId="0">
      <selection activeCell="R7" sqref="R7"/>
    </sheetView>
  </sheetViews>
  <sheetFormatPr defaultRowHeight="14.45"/>
  <cols>
    <col min="1" max="1" width="2.85546875" customWidth="1"/>
    <col min="2" max="2" width="7.85546875" customWidth="1"/>
    <col min="5" max="5" width="2.28515625" customWidth="1"/>
    <col min="6" max="13" width="22.42578125" customWidth="1"/>
    <col min="14" max="14" width="17.42578125"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2"/>
    </row>
    <row r="2" spans="1:19" ht="18.600000000000001">
      <c r="A2" s="3"/>
      <c r="B2" s="3"/>
      <c r="C2" s="3"/>
      <c r="D2" s="3"/>
      <c r="E2" s="3"/>
      <c r="F2" s="15"/>
      <c r="G2" s="15"/>
      <c r="H2" s="15"/>
      <c r="I2" s="15"/>
      <c r="J2" s="15"/>
      <c r="K2" s="15"/>
      <c r="L2" s="15"/>
      <c r="M2" s="15"/>
      <c r="N2" s="3"/>
    </row>
    <row r="3" spans="1:19" ht="28.5">
      <c r="A3" s="3"/>
      <c r="C3" s="530" t="s">
        <v>1634</v>
      </c>
      <c r="N3" s="36"/>
      <c r="S3" s="21"/>
    </row>
    <row r="4" spans="1:19" ht="21">
      <c r="A4" s="5" t="s">
        <v>9</v>
      </c>
      <c r="B4" s="6">
        <v>3</v>
      </c>
      <c r="C4" s="4"/>
      <c r="N4" s="4"/>
    </row>
    <row r="5" spans="1:19" ht="20.25" customHeight="1">
      <c r="A5" s="5"/>
      <c r="B5" s="6"/>
      <c r="C5" s="811" t="s">
        <v>1635</v>
      </c>
      <c r="D5" s="811"/>
      <c r="E5" s="811"/>
      <c r="F5" s="811"/>
      <c r="G5" s="811"/>
      <c r="H5" s="811"/>
      <c r="I5" s="811"/>
      <c r="J5" s="811"/>
      <c r="K5" s="811"/>
      <c r="L5" s="811"/>
      <c r="M5" s="811"/>
      <c r="N5" s="395"/>
    </row>
    <row r="6" spans="1:19" ht="102.6" customHeight="1">
      <c r="A6" s="5"/>
      <c r="B6" s="6"/>
      <c r="C6" s="639" t="s">
        <v>1636</v>
      </c>
      <c r="D6" s="639"/>
      <c r="E6" s="639"/>
      <c r="F6" s="639"/>
      <c r="G6" s="639"/>
      <c r="H6" s="639"/>
      <c r="I6" s="639"/>
      <c r="J6" s="639"/>
      <c r="K6" s="639"/>
      <c r="L6" s="639"/>
      <c r="M6" s="639"/>
      <c r="N6" s="639"/>
    </row>
    <row r="7" spans="1:19" ht="81.75" customHeight="1">
      <c r="A7" s="5"/>
      <c r="B7" s="6"/>
      <c r="C7" s="639"/>
      <c r="D7" s="639"/>
      <c r="E7" s="639"/>
      <c r="F7" s="639"/>
      <c r="G7" s="639"/>
      <c r="H7" s="639"/>
      <c r="I7" s="639"/>
      <c r="J7" s="639"/>
      <c r="K7" s="639"/>
      <c r="L7" s="639"/>
      <c r="M7" s="639"/>
      <c r="N7" s="639"/>
    </row>
    <row r="8" spans="1:19" ht="20.25" customHeight="1">
      <c r="A8" s="5"/>
      <c r="B8" s="6"/>
      <c r="C8" s="811" t="s">
        <v>1637</v>
      </c>
      <c r="D8" s="811"/>
      <c r="E8" s="811"/>
      <c r="F8" s="811"/>
      <c r="G8" s="811"/>
      <c r="H8" s="811"/>
      <c r="I8" s="811"/>
      <c r="J8" s="811"/>
      <c r="K8" s="811"/>
      <c r="L8" s="811"/>
      <c r="M8" s="811"/>
      <c r="N8" s="395"/>
    </row>
    <row r="9" spans="1:19" ht="18.600000000000001" customHeight="1">
      <c r="A9" s="5"/>
      <c r="B9" s="6"/>
    </row>
    <row r="10" spans="1:19" ht="21" customHeight="1" thickBot="1">
      <c r="C10" s="645" t="s">
        <v>1638</v>
      </c>
      <c r="D10" s="645"/>
      <c r="E10" s="645"/>
      <c r="F10" s="645"/>
      <c r="G10" s="645"/>
      <c r="H10" s="645"/>
      <c r="I10" s="645"/>
      <c r="J10" s="645"/>
      <c r="K10" s="76"/>
      <c r="L10" s="76">
        <v>2023</v>
      </c>
      <c r="M10" s="76">
        <v>2024</v>
      </c>
      <c r="N10" s="76">
        <v>2025</v>
      </c>
    </row>
    <row r="11" spans="1:19" ht="18.600000000000001">
      <c r="L11" s="247">
        <v>0.01</v>
      </c>
      <c r="M11" s="247">
        <v>0.01</v>
      </c>
      <c r="N11" s="247">
        <v>0.01</v>
      </c>
    </row>
    <row r="12" spans="1:19" ht="18.600000000000001">
      <c r="L12" s="247"/>
      <c r="M12" s="247"/>
      <c r="N12" s="247"/>
    </row>
    <row r="13" spans="1:19" ht="18.600000000000001" customHeight="1">
      <c r="C13" s="778" t="s">
        <v>1639</v>
      </c>
      <c r="D13" s="778"/>
      <c r="E13" s="778"/>
      <c r="F13" s="778"/>
      <c r="G13" s="778"/>
      <c r="H13" s="778"/>
      <c r="I13" s="778"/>
      <c r="J13" s="778"/>
      <c r="K13" s="156"/>
      <c r="L13" s="148">
        <v>9606</v>
      </c>
      <c r="M13" s="148">
        <v>9606</v>
      </c>
      <c r="N13" s="148">
        <v>9606</v>
      </c>
    </row>
    <row r="14" spans="1:19" ht="18.600000000000001" customHeight="1">
      <c r="C14" s="243" t="s">
        <v>1640</v>
      </c>
      <c r="L14" s="133">
        <v>1528</v>
      </c>
      <c r="M14" s="133">
        <v>1528</v>
      </c>
      <c r="N14" s="142">
        <v>1528</v>
      </c>
      <c r="O14" s="205"/>
      <c r="P14" s="205"/>
    </row>
    <row r="15" spans="1:19" ht="18.600000000000001" customHeight="1">
      <c r="C15" s="243" t="s">
        <v>1641</v>
      </c>
      <c r="L15" s="133">
        <v>741</v>
      </c>
      <c r="M15" s="133">
        <v>741</v>
      </c>
      <c r="N15" s="573">
        <v>741</v>
      </c>
      <c r="O15" s="206"/>
      <c r="P15" s="206"/>
    </row>
    <row r="16" spans="1:19" ht="18.600000000000001" customHeight="1">
      <c r="C16" s="243" t="s">
        <v>1642</v>
      </c>
      <c r="L16" s="133">
        <v>655</v>
      </c>
      <c r="M16" s="133">
        <v>655</v>
      </c>
      <c r="N16" s="573">
        <v>655</v>
      </c>
    </row>
    <row r="17" spans="3:14" ht="18.600000000000001" customHeight="1">
      <c r="C17" s="243" t="s">
        <v>1643</v>
      </c>
      <c r="L17" s="133">
        <v>530</v>
      </c>
      <c r="M17" s="133">
        <v>530</v>
      </c>
      <c r="N17" s="573">
        <v>530</v>
      </c>
    </row>
    <row r="18" spans="3:14" ht="18.600000000000001" customHeight="1">
      <c r="C18" s="243" t="s">
        <v>416</v>
      </c>
      <c r="L18" s="133">
        <v>236</v>
      </c>
      <c r="M18" s="133">
        <v>236</v>
      </c>
      <c r="N18" s="573">
        <v>236</v>
      </c>
    </row>
    <row r="19" spans="3:14" ht="18.600000000000001" customHeight="1">
      <c r="C19" s="243" t="s">
        <v>1644</v>
      </c>
      <c r="L19" s="133">
        <v>397</v>
      </c>
      <c r="M19" s="133">
        <v>397</v>
      </c>
      <c r="N19" s="573">
        <v>397</v>
      </c>
    </row>
    <row r="20" spans="3:14" ht="18.600000000000001" customHeight="1">
      <c r="C20" s="243" t="s">
        <v>1640</v>
      </c>
      <c r="L20" s="133">
        <v>305</v>
      </c>
      <c r="M20" s="133">
        <v>305</v>
      </c>
      <c r="N20" s="573">
        <v>305</v>
      </c>
    </row>
    <row r="21" spans="3:14" ht="18.600000000000001" customHeight="1">
      <c r="C21" s="243" t="s">
        <v>1642</v>
      </c>
      <c r="L21" s="133">
        <v>245</v>
      </c>
      <c r="M21" s="133">
        <v>245</v>
      </c>
      <c r="N21" s="573">
        <v>245</v>
      </c>
    </row>
    <row r="22" spans="3:14" ht="18.600000000000001" customHeight="1">
      <c r="C22" s="243" t="s">
        <v>1645</v>
      </c>
      <c r="L22" s="133">
        <v>176</v>
      </c>
      <c r="M22" s="133">
        <v>176</v>
      </c>
      <c r="N22" s="573">
        <v>176</v>
      </c>
    </row>
    <row r="23" spans="3:14" ht="18.600000000000001" customHeight="1">
      <c r="C23" s="243" t="s">
        <v>1641</v>
      </c>
      <c r="L23" s="133">
        <v>158</v>
      </c>
      <c r="M23" s="133">
        <v>158</v>
      </c>
      <c r="N23" s="573">
        <v>158</v>
      </c>
    </row>
    <row r="24" spans="3:14" ht="18.600000000000001" customHeight="1">
      <c r="C24" s="243" t="s">
        <v>1643</v>
      </c>
      <c r="L24" s="133">
        <v>150</v>
      </c>
      <c r="M24" s="133">
        <v>150</v>
      </c>
      <c r="N24" s="573">
        <v>150</v>
      </c>
    </row>
    <row r="25" spans="3:14" ht="18.600000000000001" customHeight="1">
      <c r="C25" s="243" t="s">
        <v>416</v>
      </c>
      <c r="L25" s="133">
        <v>149</v>
      </c>
      <c r="M25" s="133">
        <v>149</v>
      </c>
      <c r="N25" s="573">
        <v>149</v>
      </c>
    </row>
    <row r="26" spans="3:14" ht="18.600000000000001" customHeight="1">
      <c r="C26" s="243" t="s">
        <v>1646</v>
      </c>
      <c r="L26" s="133">
        <v>870</v>
      </c>
      <c r="M26" s="133">
        <v>870</v>
      </c>
      <c r="N26" s="573">
        <v>870</v>
      </c>
    </row>
    <row r="27" spans="3:14" ht="18.600000000000001" customHeight="1">
      <c r="C27" s="243" t="s">
        <v>1647</v>
      </c>
      <c r="L27" s="133">
        <v>271</v>
      </c>
      <c r="M27" s="133">
        <v>271</v>
      </c>
      <c r="N27" s="573">
        <v>271</v>
      </c>
    </row>
    <row r="28" spans="3:14" ht="18.600000000000001" customHeight="1">
      <c r="C28" s="243" t="s">
        <v>1648</v>
      </c>
      <c r="L28" s="133">
        <v>158</v>
      </c>
      <c r="M28" s="133">
        <v>158</v>
      </c>
      <c r="N28" s="573">
        <v>158</v>
      </c>
    </row>
    <row r="29" spans="3:14" ht="18.600000000000001" customHeight="1">
      <c r="C29" s="243" t="s">
        <v>1643</v>
      </c>
      <c r="L29" s="133">
        <v>150</v>
      </c>
      <c r="M29" s="133">
        <v>150</v>
      </c>
      <c r="N29" s="573">
        <v>150</v>
      </c>
    </row>
    <row r="30" spans="3:14" ht="18.600000000000001">
      <c r="C30" s="243" t="s">
        <v>1642</v>
      </c>
      <c r="L30" s="133">
        <v>132</v>
      </c>
      <c r="M30" s="133">
        <v>132</v>
      </c>
      <c r="N30" s="573">
        <v>132</v>
      </c>
    </row>
    <row r="31" spans="3:14" ht="18.600000000000001" customHeight="1">
      <c r="C31" s="243" t="s">
        <v>1640</v>
      </c>
      <c r="L31" s="133">
        <v>100</v>
      </c>
      <c r="M31" s="133">
        <v>100</v>
      </c>
      <c r="N31" s="573">
        <v>100</v>
      </c>
    </row>
    <row r="32" spans="3:14" ht="18.600000000000001">
      <c r="C32" s="243" t="s">
        <v>1649</v>
      </c>
      <c r="L32" s="133">
        <v>69</v>
      </c>
      <c r="M32" s="133">
        <v>69</v>
      </c>
      <c r="N32" s="573">
        <v>69</v>
      </c>
    </row>
    <row r="33" spans="3:14" ht="18.600000000000001" customHeight="1">
      <c r="C33" s="243" t="s">
        <v>1650</v>
      </c>
      <c r="L33" s="133">
        <v>89</v>
      </c>
      <c r="M33" s="133">
        <v>89</v>
      </c>
      <c r="N33" s="573">
        <v>89</v>
      </c>
    </row>
    <row r="34" spans="3:14" ht="18.600000000000001" customHeight="1">
      <c r="C34" s="243" t="s">
        <v>1651</v>
      </c>
      <c r="L34" s="133">
        <v>25</v>
      </c>
      <c r="M34" s="133">
        <v>25</v>
      </c>
      <c r="N34" s="573">
        <v>25</v>
      </c>
    </row>
    <row r="35" spans="3:14" ht="18.600000000000001" customHeight="1">
      <c r="C35" s="243" t="s">
        <v>1652</v>
      </c>
      <c r="L35" s="133">
        <v>37</v>
      </c>
      <c r="M35" s="133">
        <v>37</v>
      </c>
      <c r="N35" s="573">
        <v>37</v>
      </c>
    </row>
    <row r="36" spans="3:14" ht="18.600000000000001" customHeight="1">
      <c r="C36" s="243" t="s">
        <v>1653</v>
      </c>
      <c r="L36" s="133">
        <v>260</v>
      </c>
      <c r="M36" s="133">
        <v>260</v>
      </c>
      <c r="N36" s="573">
        <v>260</v>
      </c>
    </row>
    <row r="37" spans="3:14" ht="18.600000000000001" customHeight="1">
      <c r="C37" s="243" t="s">
        <v>1654</v>
      </c>
      <c r="L37" s="133">
        <v>150</v>
      </c>
      <c r="M37" s="133">
        <v>150</v>
      </c>
      <c r="N37" s="573">
        <v>150</v>
      </c>
    </row>
    <row r="38" spans="3:14" ht="18.600000000000001" customHeight="1">
      <c r="C38" s="243" t="s">
        <v>1642</v>
      </c>
      <c r="L38" s="133">
        <v>126</v>
      </c>
      <c r="M38" s="133">
        <v>126</v>
      </c>
      <c r="N38" s="573">
        <v>126</v>
      </c>
    </row>
    <row r="39" spans="3:14" ht="18.600000000000001" customHeight="1">
      <c r="C39" s="243" t="s">
        <v>1655</v>
      </c>
      <c r="L39" s="133">
        <v>1867</v>
      </c>
      <c r="M39" s="133">
        <v>1867</v>
      </c>
      <c r="N39" s="573">
        <v>1867</v>
      </c>
    </row>
    <row r="40" spans="3:14" ht="18.600000000000001" customHeight="1">
      <c r="C40" s="243" t="s">
        <v>1656</v>
      </c>
      <c r="L40" s="133">
        <v>32</v>
      </c>
      <c r="M40" s="133">
        <v>32</v>
      </c>
      <c r="N40" s="573">
        <v>32</v>
      </c>
    </row>
    <row r="41" spans="3:14" ht="18.600000000000001" customHeight="1">
      <c r="L41" s="7"/>
      <c r="M41" s="7"/>
    </row>
    <row r="42" spans="3:14" ht="18.600000000000001" customHeight="1">
      <c r="C42" s="778" t="s">
        <v>1657</v>
      </c>
      <c r="D42" s="778"/>
      <c r="E42" s="778"/>
      <c r="F42" s="778"/>
      <c r="G42" s="778"/>
      <c r="H42" s="778"/>
      <c r="I42" s="778"/>
      <c r="J42" s="778"/>
      <c r="K42" s="156"/>
      <c r="L42" s="248">
        <v>100.10299999999999</v>
      </c>
      <c r="M42" s="248">
        <v>100.10299999999999</v>
      </c>
      <c r="N42" s="248">
        <v>100.10299999999999</v>
      </c>
    </row>
    <row r="43" spans="3:14" ht="18.600000000000001" customHeight="1">
      <c r="C43" s="243" t="s">
        <v>1658</v>
      </c>
      <c r="L43" s="133">
        <v>0.10299999999999999</v>
      </c>
      <c r="M43" s="133">
        <v>0.10299999999999999</v>
      </c>
      <c r="N43" s="133">
        <v>0.10299999999999999</v>
      </c>
    </row>
    <row r="44" spans="3:14" ht="18.600000000000001" customHeight="1">
      <c r="C44" s="243" t="s">
        <v>1659</v>
      </c>
      <c r="L44" s="133">
        <v>100</v>
      </c>
      <c r="M44" s="133">
        <v>100</v>
      </c>
      <c r="N44" s="133">
        <v>100</v>
      </c>
    </row>
    <row r="45" spans="3:14" ht="18.600000000000001" customHeight="1"/>
    <row r="46" spans="3:14" ht="18.600000000000001" customHeight="1">
      <c r="C46" s="811" t="s">
        <v>1660</v>
      </c>
      <c r="D46" s="811"/>
      <c r="E46" s="811"/>
      <c r="F46" s="811"/>
      <c r="G46" s="811"/>
      <c r="H46" s="811"/>
      <c r="I46" s="811"/>
      <c r="J46" s="811"/>
      <c r="K46" s="811"/>
      <c r="L46" s="811"/>
      <c r="M46" s="811"/>
      <c r="N46" s="395"/>
    </row>
    <row r="47" spans="3:14" ht="18.600000000000001" customHeight="1"/>
    <row r="48" spans="3:14" ht="18.600000000000001" customHeight="1" thickBot="1">
      <c r="C48" s="645" t="s">
        <v>1638</v>
      </c>
      <c r="D48" s="645"/>
      <c r="E48" s="645"/>
      <c r="F48" s="645"/>
      <c r="G48" s="645"/>
      <c r="H48" s="645"/>
      <c r="I48" s="645"/>
      <c r="J48" s="645"/>
      <c r="K48" s="76"/>
      <c r="L48" s="76">
        <v>2023</v>
      </c>
      <c r="M48" s="76">
        <v>2024</v>
      </c>
      <c r="N48" s="76">
        <v>2025</v>
      </c>
    </row>
    <row r="49" spans="3:14" ht="18.600000000000001" customHeight="1">
      <c r="L49" s="247">
        <v>0.01</v>
      </c>
      <c r="M49" s="247">
        <v>0.01</v>
      </c>
      <c r="N49" s="247">
        <v>0.01</v>
      </c>
    </row>
    <row r="50" spans="3:14" ht="18.600000000000001" customHeight="1">
      <c r="L50" s="247"/>
      <c r="M50" s="247"/>
      <c r="N50" s="247"/>
    </row>
    <row r="51" spans="3:14" ht="18.600000000000001" customHeight="1">
      <c r="C51" s="778" t="s">
        <v>1639</v>
      </c>
      <c r="D51" s="778"/>
      <c r="E51" s="778"/>
      <c r="F51" s="778"/>
      <c r="G51" s="778"/>
      <c r="H51" s="778"/>
      <c r="I51" s="778"/>
      <c r="J51" s="778"/>
      <c r="K51" s="156"/>
      <c r="L51" s="148">
        <v>9606</v>
      </c>
      <c r="M51" s="148">
        <v>9606</v>
      </c>
      <c r="N51" s="148">
        <v>9606</v>
      </c>
    </row>
    <row r="52" spans="3:14" ht="18.600000000000001" customHeight="1">
      <c r="C52" s="550" t="s">
        <v>1661</v>
      </c>
      <c r="D52" s="514"/>
      <c r="E52" s="514"/>
      <c r="F52" s="514"/>
      <c r="G52" s="514"/>
      <c r="H52" s="514"/>
      <c r="I52" s="514"/>
      <c r="J52" s="514"/>
      <c r="L52" s="133">
        <v>100</v>
      </c>
      <c r="M52" s="133">
        <v>100</v>
      </c>
      <c r="N52" s="133">
        <v>100</v>
      </c>
    </row>
    <row r="53" spans="3:14" ht="18.600000000000001" customHeight="1"/>
    <row r="54" spans="3:14" ht="18.600000000000001" customHeight="1"/>
    <row r="55" spans="3:14" ht="18.600000000000001" customHeight="1"/>
    <row r="56" spans="3:14" ht="18.600000000000001" customHeight="1"/>
    <row r="57" spans="3:14" ht="18.600000000000001" customHeight="1"/>
    <row r="58" spans="3:14" ht="18.600000000000001" customHeight="1"/>
    <row r="59" spans="3:14" ht="18.600000000000001" customHeight="1"/>
    <row r="60" spans="3:14" ht="18.600000000000001" customHeight="1"/>
    <row r="61" spans="3:14" ht="18.600000000000001" customHeight="1"/>
    <row r="62" spans="3:14" ht="18.600000000000001" customHeight="1"/>
    <row r="63" spans="3:14" ht="18.600000000000001" customHeight="1"/>
    <row r="64" spans="3:1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18.600000000000001" customHeight="1"/>
    <row r="151" ht="73.5"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18.600000000000001" customHeight="1"/>
    <row r="352" ht="41.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18.600000000000001" customHeight="1"/>
    <row r="430" ht="39" customHeight="1"/>
    <row r="431" ht="18.600000000000001" customHeight="1"/>
    <row r="432" ht="18.600000000000001" customHeight="1"/>
    <row r="433" ht="18.600000000000001" customHeight="1"/>
    <row r="434" ht="18.600000000000001" customHeight="1"/>
    <row r="435" ht="18.600000000000001" customHeight="1"/>
    <row r="436" ht="18.600000000000001" customHeight="1"/>
    <row r="437" ht="18.600000000000001" customHeight="1"/>
    <row r="442" ht="18.600000000000001" customHeight="1"/>
    <row r="443" ht="18.600000000000001" customHeight="1"/>
    <row r="444" ht="39" customHeight="1"/>
    <row r="445" ht="18.600000000000001" customHeight="1"/>
    <row r="446" ht="87" customHeight="1"/>
    <row r="447" ht="18.600000000000001" customHeight="1"/>
    <row r="448" ht="41.45" customHeight="1"/>
    <row r="449" ht="27" customHeight="1"/>
    <row r="453" ht="54.95" customHeight="1"/>
    <row r="469" ht="18.600000000000001" customHeight="1"/>
    <row r="470" ht="37.5" customHeight="1"/>
    <row r="471" ht="18.600000000000001" customHeight="1"/>
    <row r="472" ht="18.600000000000001" customHeight="1"/>
    <row r="473" ht="18.600000000000001" customHeight="1"/>
    <row r="474" ht="51.6" customHeight="1"/>
    <row r="475" ht="18.600000000000001" customHeight="1"/>
    <row r="476" ht="18.600000000000001" customHeight="1"/>
    <row r="477" ht="18.600000000000001" customHeight="1"/>
    <row r="478" ht="81" customHeight="1"/>
    <row r="479" ht="18.600000000000001" customHeight="1"/>
    <row r="480" ht="18.600000000000001" customHeight="1"/>
    <row r="481" ht="18.600000000000001" customHeight="1"/>
    <row r="482" ht="78" customHeight="1"/>
    <row r="483" ht="18.600000000000001" customHeight="1"/>
    <row r="484" ht="18.600000000000001" customHeight="1"/>
    <row r="485" ht="18.600000000000001" customHeight="1"/>
    <row r="486" ht="38.1" customHeight="1"/>
    <row r="487" ht="113.45" customHeight="1"/>
    <row r="488" ht="18.600000000000001" customHeight="1"/>
    <row r="489" ht="18.600000000000001" customHeight="1"/>
    <row r="490" ht="18.600000000000001" customHeight="1"/>
    <row r="491" ht="18.600000000000001" customHeight="1"/>
    <row r="492" ht="73.5"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5" ht="18.600000000000001" customHeight="1"/>
    <row r="528" ht="18.600000000000001" customHeight="1"/>
    <row r="529" ht="18.600000000000001" customHeight="1"/>
    <row r="530" ht="18.600000000000001" customHeight="1"/>
    <row r="531" ht="18.600000000000001" customHeight="1"/>
    <row r="533" ht="18.600000000000001" customHeight="1"/>
    <row r="537" ht="18.600000000000001" customHeight="1"/>
    <row r="539" ht="18.95" customHeight="1"/>
    <row r="540" ht="282" customHeight="1"/>
    <row r="542" ht="18.600000000000001" customHeight="1"/>
    <row r="543" ht="18.600000000000001" customHeight="1"/>
    <row r="544" ht="18.600000000000001" customHeight="1"/>
    <row r="545" ht="18.600000000000001" customHeight="1"/>
    <row r="546" ht="36" customHeight="1"/>
    <row r="551" ht="18.600000000000001" customHeight="1"/>
    <row r="552" ht="63.95" customHeight="1"/>
    <row r="553" ht="18.600000000000001" customHeight="1"/>
    <row r="554" ht="18.600000000000001" customHeight="1"/>
    <row r="556" ht="42.6" customHeight="1"/>
    <row r="564" ht="18.600000000000001" customHeight="1"/>
    <row r="570" ht="60.6" customHeight="1"/>
    <row r="577" ht="41.1" customHeight="1"/>
    <row r="583" ht="42.95" customHeight="1"/>
    <row r="590" ht="27" customHeight="1"/>
    <row r="595" ht="39.6" customHeight="1"/>
    <row r="609" ht="29.45" customHeight="1"/>
    <row r="610" ht="26.45" customHeight="1"/>
    <row r="612" ht="18.95" customHeight="1"/>
    <row r="615" ht="12.6" customHeight="1"/>
    <row r="619" ht="14.45" customHeight="1"/>
    <row r="622" ht="87.95" customHeight="1"/>
    <row r="627" ht="84.6" customHeight="1"/>
    <row r="628" ht="18.600000000000001" customHeight="1"/>
    <row r="629" ht="18.95" customHeight="1"/>
    <row r="630" ht="18.600000000000001" customHeight="1"/>
    <row r="631" ht="18.600000000000001" customHeight="1"/>
    <row r="632" ht="18.600000000000001" customHeight="1"/>
    <row r="634" ht="18.600000000000001" customHeight="1"/>
    <row r="635" ht="18.600000000000001" customHeight="1"/>
    <row r="637" ht="18.600000000000001" customHeight="1"/>
    <row r="638" ht="18.600000000000001" customHeight="1"/>
    <row r="639" ht="21" customHeight="1"/>
    <row r="640" ht="15.95" customHeight="1"/>
    <row r="641" ht="18.600000000000001" customHeight="1"/>
    <row r="643" ht="18.600000000000001" customHeight="1"/>
    <row r="647" ht="15.95" customHeight="1"/>
    <row r="648" ht="18.600000000000001" customHeight="1"/>
    <row r="650" ht="18.600000000000001" customHeight="1"/>
    <row r="651" ht="18.600000000000001" customHeight="1"/>
    <row r="652" ht="18.600000000000001" customHeight="1"/>
    <row r="653" ht="18.600000000000001" customHeight="1"/>
    <row r="654" ht="14.45" customHeight="1"/>
    <row r="658" ht="14.45" customHeight="1"/>
    <row r="659" ht="14.45" customHeight="1"/>
    <row r="660" ht="14.45" customHeight="1"/>
  </sheetData>
  <mergeCells count="9">
    <mergeCell ref="C6:N7"/>
    <mergeCell ref="C5:M5"/>
    <mergeCell ref="C8:M8"/>
    <mergeCell ref="C10:J10"/>
    <mergeCell ref="C51:J51"/>
    <mergeCell ref="C42:J42"/>
    <mergeCell ref="C13:J13"/>
    <mergeCell ref="C46:M46"/>
    <mergeCell ref="C48:J48"/>
  </mergeCells>
  <hyperlinks>
    <hyperlink ref="A4" location="'ÍNDICE REMISSIVO'!A1" display="Índice" xr:uid="{00000000-0004-0000-3B00-000000000000}"/>
    <hyperlink ref="L1" location="GRI!A1" display="GRI" xr:uid="{00000000-0004-0000-3B00-000001000000}"/>
    <hyperlink ref="M1" location="SASB!A1" display="SASB" xr:uid="{00000000-0004-0000-3B00-000002000000}"/>
    <hyperlink ref="K1" location="SOCIAL!A1" display="Social " xr:uid="{00000000-0004-0000-3B00-000003000000}"/>
    <hyperlink ref="F1" location="ÍNDICE!A1" display="Índice" xr:uid="{00000000-0004-0000-3B00-000004000000}"/>
    <hyperlink ref="G1" location="'TEMAS MATERIAIS'!A1" display="Temas materiais" xr:uid="{00000000-0004-0000-3B00-000005000000}"/>
    <hyperlink ref="H1" location="AMBIENTAL!A1" display="Ambiental" xr:uid="{00000000-0004-0000-3B00-000006000000}"/>
    <hyperlink ref="I1" location="ECONÔMICO!A1" display="Econômico " xr:uid="{00000000-0004-0000-3B00-000007000000}"/>
    <hyperlink ref="J1" location="GOVERNANÇA!A1" display="Governança " xr:uid="{00000000-0004-0000-3B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rgb="FF0070C0"/>
  </sheetPr>
  <dimension ref="A1:S659"/>
  <sheetViews>
    <sheetView showGridLines="0" zoomScale="80" zoomScaleNormal="80" workbookViewId="0">
      <selection activeCell="C6" sqref="C6:N7"/>
    </sheetView>
  </sheetViews>
  <sheetFormatPr defaultRowHeight="14.45"/>
  <cols>
    <col min="1" max="1" width="2.85546875" customWidth="1"/>
    <col min="2" max="2" width="7.85546875" customWidth="1"/>
    <col min="5" max="5" width="2.28515625" customWidth="1"/>
    <col min="6" max="13" width="22.42578125" customWidth="1"/>
    <col min="14" max="14" width="10.7109375" bestFit="1" customWidth="1"/>
  </cols>
  <sheetData>
    <row r="1" spans="1:19" ht="45.95" customHeight="1">
      <c r="A1" s="44"/>
      <c r="B1" s="2" t="e" vm="1">
        <v>#VALUE!</v>
      </c>
      <c r="C1" s="2"/>
      <c r="D1" s="2"/>
      <c r="E1" s="2"/>
      <c r="F1" s="42" t="s">
        <v>0</v>
      </c>
      <c r="G1" s="42" t="s">
        <v>406</v>
      </c>
      <c r="H1" s="42" t="s">
        <v>2</v>
      </c>
      <c r="I1" s="42" t="s">
        <v>3</v>
      </c>
      <c r="J1" s="42" t="s">
        <v>4</v>
      </c>
      <c r="K1" s="42" t="s">
        <v>5</v>
      </c>
      <c r="L1" s="42" t="s">
        <v>6</v>
      </c>
      <c r="M1" s="42" t="s">
        <v>7</v>
      </c>
      <c r="N1" s="590"/>
    </row>
    <row r="2" spans="1:19" ht="18.600000000000001">
      <c r="A2" s="3"/>
      <c r="B2" s="3"/>
      <c r="C2" s="3"/>
      <c r="D2" s="3"/>
      <c r="E2" s="3"/>
      <c r="F2" s="15"/>
      <c r="G2" s="15"/>
      <c r="H2" s="15"/>
      <c r="I2" s="15"/>
      <c r="J2" s="15"/>
      <c r="K2" s="15"/>
      <c r="L2" s="15"/>
      <c r="M2" s="15"/>
    </row>
    <row r="3" spans="1:19" ht="28.5">
      <c r="A3" s="3"/>
      <c r="C3" s="530" t="s">
        <v>1662</v>
      </c>
      <c r="S3" s="21"/>
    </row>
    <row r="4" spans="1:19" ht="21">
      <c r="A4" s="5" t="s">
        <v>9</v>
      </c>
      <c r="B4" s="6">
        <v>3</v>
      </c>
      <c r="C4" s="4"/>
    </row>
    <row r="5" spans="1:19" ht="20.25" customHeight="1">
      <c r="A5" s="5"/>
      <c r="B5" s="6"/>
      <c r="C5" s="811" t="s">
        <v>1663</v>
      </c>
      <c r="D5" s="811"/>
      <c r="E5" s="811"/>
      <c r="F5" s="811"/>
      <c r="G5" s="811"/>
      <c r="H5" s="811"/>
      <c r="I5" s="811"/>
      <c r="J5" s="811"/>
      <c r="K5" s="811"/>
      <c r="L5" s="811"/>
      <c r="M5" s="811"/>
      <c r="N5" s="811"/>
    </row>
    <row r="6" spans="1:19" ht="21.6" customHeight="1">
      <c r="A6" s="5"/>
      <c r="B6" s="6"/>
      <c r="C6" s="677" t="s">
        <v>1664</v>
      </c>
      <c r="D6" s="677"/>
      <c r="E6" s="677"/>
      <c r="F6" s="677"/>
      <c r="G6" s="677"/>
      <c r="H6" s="677"/>
      <c r="I6" s="677"/>
      <c r="J6" s="677"/>
      <c r="K6" s="677"/>
      <c r="L6" s="677"/>
      <c r="M6" s="677"/>
      <c r="N6" s="677"/>
    </row>
    <row r="7" spans="1:19" ht="36.75" customHeight="1">
      <c r="A7" s="5"/>
      <c r="B7" s="6"/>
      <c r="C7" s="677"/>
      <c r="D7" s="677"/>
      <c r="E7" s="677"/>
      <c r="F7" s="677"/>
      <c r="G7" s="677"/>
      <c r="H7" s="677"/>
      <c r="I7" s="677"/>
      <c r="J7" s="677"/>
      <c r="K7" s="677"/>
      <c r="L7" s="677"/>
      <c r="M7" s="677"/>
      <c r="N7" s="677"/>
    </row>
    <row r="8" spans="1:19" ht="15.95">
      <c r="A8" s="5"/>
      <c r="B8" s="6"/>
      <c r="C8" s="272"/>
      <c r="D8" s="272"/>
      <c r="E8" s="272"/>
      <c r="F8" s="272"/>
      <c r="G8" s="272"/>
      <c r="H8" s="272"/>
      <c r="I8" s="272"/>
      <c r="J8" s="272"/>
      <c r="K8" s="272"/>
      <c r="L8" s="272"/>
      <c r="M8" s="272"/>
    </row>
    <row r="9" spans="1:19" ht="18.600000000000001" customHeight="1">
      <c r="A9" s="5"/>
      <c r="B9" s="6"/>
    </row>
    <row r="12" spans="1:19" ht="18.600000000000001" customHeight="1"/>
    <row r="13" spans="1:19" ht="18.600000000000001" customHeight="1">
      <c r="N13" s="7"/>
      <c r="O13" s="205"/>
      <c r="P13" s="205"/>
    </row>
    <row r="14" spans="1:19" ht="18.600000000000001" customHeight="1">
      <c r="N14" s="206"/>
      <c r="O14" s="206"/>
      <c r="P14" s="206"/>
    </row>
    <row r="15" spans="1:19" ht="18.600000000000001" customHeight="1"/>
    <row r="16" spans="1:19" ht="18.600000000000001" customHeight="1"/>
    <row r="17" ht="18.600000000000001" customHeight="1"/>
    <row r="18" ht="18.600000000000001" customHeight="1"/>
    <row r="19" ht="18.600000000000001" customHeight="1"/>
    <row r="20" ht="18.600000000000001" customHeight="1"/>
    <row r="21" ht="18.600000000000001" customHeight="1"/>
    <row r="22" ht="18.600000000000001" customHeight="1"/>
    <row r="23" ht="18.600000000000001" customHeight="1"/>
    <row r="24" ht="18.600000000000001" customHeight="1"/>
    <row r="25" ht="18.600000000000001" customHeight="1"/>
    <row r="26" ht="18.600000000000001" customHeight="1"/>
    <row r="27" ht="18.600000000000001" customHeight="1"/>
    <row r="28" ht="18.600000000000001" customHeight="1"/>
    <row r="30" ht="18.600000000000001" customHeight="1"/>
    <row r="32" ht="18.600000000000001" customHeight="1"/>
    <row r="33" ht="18.600000000000001" customHeight="1"/>
    <row r="34" ht="18.600000000000001" customHeight="1"/>
    <row r="35" ht="18.600000000000001" customHeight="1"/>
    <row r="36" ht="18.600000000000001" customHeight="1"/>
    <row r="37" ht="18.600000000000001" customHeight="1"/>
    <row r="38" ht="18.600000000000001" customHeight="1"/>
    <row r="39" ht="18.600000000000001" customHeight="1"/>
    <row r="40" ht="18.600000000000001" customHeight="1"/>
    <row r="41" ht="18.600000000000001" customHeight="1"/>
    <row r="42" ht="18.600000000000001" customHeight="1"/>
    <row r="43" ht="18.600000000000001" customHeight="1"/>
    <row r="44" ht="18.600000000000001" customHeight="1"/>
    <row r="45" ht="18.600000000000001" customHeight="1"/>
    <row r="46" ht="18.600000000000001" customHeight="1"/>
    <row r="47" ht="18.600000000000001" customHeight="1"/>
    <row r="48" ht="18.600000000000001" customHeight="1"/>
    <row r="49" ht="18.600000000000001" customHeight="1"/>
    <row r="50" ht="18.600000000000001" customHeight="1"/>
    <row r="51" ht="18.600000000000001" customHeight="1"/>
    <row r="52" ht="18.600000000000001" customHeight="1"/>
    <row r="53" ht="18.600000000000001" customHeight="1"/>
    <row r="54" ht="18.600000000000001" customHeight="1"/>
    <row r="55" ht="18.600000000000001" customHeight="1"/>
    <row r="56" ht="18.600000000000001" customHeight="1"/>
    <row r="57" ht="18.600000000000001" customHeight="1"/>
    <row r="58" ht="18.600000000000001" customHeight="1"/>
    <row r="59" ht="18.600000000000001" customHeight="1"/>
    <row r="60" ht="18.600000000000001" customHeight="1"/>
    <row r="61" ht="18.600000000000001" customHeight="1"/>
    <row r="62" ht="18.600000000000001" customHeight="1"/>
    <row r="63" ht="18.600000000000001" customHeight="1"/>
    <row r="64" ht="18.600000000000001" customHeight="1"/>
    <row r="65" ht="18.600000000000001" customHeight="1"/>
    <row r="66" ht="18.600000000000001" customHeight="1"/>
    <row r="67" ht="18.600000000000001" customHeight="1"/>
    <row r="68" ht="18.600000000000001" customHeight="1"/>
    <row r="69" ht="18.600000000000001" customHeight="1"/>
    <row r="70" ht="18.600000000000001" customHeight="1"/>
    <row r="71" ht="18.600000000000001" customHeight="1"/>
    <row r="72" ht="18.600000000000001" customHeight="1"/>
    <row r="73" ht="18.600000000000001" customHeight="1"/>
    <row r="74" ht="18.600000000000001" customHeight="1"/>
    <row r="75" ht="18.600000000000001" customHeight="1"/>
    <row r="76" ht="18.600000000000001" customHeight="1"/>
    <row r="77" ht="18.600000000000001" customHeight="1"/>
    <row r="78" ht="18.600000000000001" customHeight="1"/>
    <row r="79" ht="18.600000000000001" customHeight="1"/>
    <row r="80" ht="18.600000000000001" customHeight="1"/>
    <row r="81" ht="18.600000000000001" customHeight="1"/>
    <row r="82" ht="18.600000000000001" customHeight="1"/>
    <row r="83" ht="18.600000000000001" customHeight="1"/>
    <row r="84" ht="18.600000000000001" customHeight="1"/>
    <row r="85" ht="18.600000000000001" customHeight="1"/>
    <row r="86" ht="18.600000000000001" customHeight="1"/>
    <row r="87" ht="18.600000000000001" customHeight="1"/>
    <row r="88" ht="18.600000000000001" customHeight="1"/>
    <row r="89" ht="18.600000000000001" customHeight="1"/>
    <row r="90" ht="18.600000000000001" customHeight="1"/>
    <row r="91" ht="18.600000000000001" customHeight="1"/>
    <row r="92" ht="18.600000000000001" customHeight="1"/>
    <row r="93" ht="18.600000000000001" customHeight="1"/>
    <row r="94" ht="18.600000000000001" customHeight="1"/>
    <row r="95" ht="18.600000000000001" customHeight="1"/>
    <row r="96" ht="18.600000000000001" customHeight="1"/>
    <row r="97" ht="18.600000000000001" customHeight="1"/>
    <row r="98" ht="18.600000000000001" customHeight="1"/>
    <row r="99" ht="18.600000000000001" customHeight="1"/>
    <row r="100" ht="18.600000000000001" customHeight="1"/>
    <row r="101" ht="18.600000000000001" customHeight="1"/>
    <row r="102" ht="18.600000000000001" customHeight="1"/>
    <row r="103" ht="18.600000000000001" customHeight="1"/>
    <row r="104" ht="18.600000000000001" customHeight="1"/>
    <row r="105" ht="18.600000000000001" customHeight="1"/>
    <row r="106" ht="18.600000000000001" customHeight="1"/>
    <row r="107" ht="18.600000000000001" customHeight="1"/>
    <row r="108" ht="18.600000000000001" customHeight="1"/>
    <row r="109" ht="18.600000000000001" customHeight="1"/>
    <row r="110" ht="18.600000000000001" customHeight="1"/>
    <row r="111" ht="18.600000000000001" customHeight="1"/>
    <row r="112" ht="18.600000000000001" customHeight="1"/>
    <row r="113" ht="18.600000000000001" customHeight="1"/>
    <row r="114" ht="18.600000000000001" customHeight="1"/>
    <row r="115" ht="18.600000000000001" customHeight="1"/>
    <row r="116" ht="18.600000000000001" customHeight="1"/>
    <row r="117" ht="18.600000000000001" customHeight="1"/>
    <row r="118" ht="18.600000000000001" customHeight="1"/>
    <row r="119" ht="18.600000000000001" customHeight="1"/>
    <row r="120" ht="18.600000000000001" customHeight="1"/>
    <row r="121" ht="18.600000000000001" customHeight="1"/>
    <row r="122" ht="18.600000000000001" customHeight="1"/>
    <row r="123" ht="18.600000000000001" customHeight="1"/>
    <row r="124" ht="18.600000000000001" customHeight="1"/>
    <row r="125" ht="18.600000000000001" customHeight="1"/>
    <row r="126" ht="18.600000000000001" customHeight="1"/>
    <row r="127" ht="18.600000000000001" customHeight="1"/>
    <row r="128" ht="18.600000000000001" customHeight="1"/>
    <row r="129" ht="18.600000000000001" customHeight="1"/>
    <row r="130" ht="18.600000000000001" customHeight="1"/>
    <row r="131" ht="18.600000000000001" customHeight="1"/>
    <row r="132" ht="18.600000000000001" customHeight="1"/>
    <row r="133" ht="18.600000000000001" customHeight="1"/>
    <row r="134" ht="18.600000000000001" customHeight="1"/>
    <row r="135" ht="18.600000000000001" customHeight="1"/>
    <row r="136" ht="18.600000000000001" customHeight="1"/>
    <row r="137" ht="18.600000000000001" customHeight="1"/>
    <row r="138" ht="18.600000000000001" customHeight="1"/>
    <row r="139" ht="18.600000000000001" customHeight="1"/>
    <row r="140" ht="18.600000000000001" customHeight="1"/>
    <row r="141" ht="18.600000000000001" customHeight="1"/>
    <row r="142" ht="18.600000000000001" customHeight="1"/>
    <row r="143" ht="18.600000000000001" customHeight="1"/>
    <row r="144" ht="18.600000000000001" customHeight="1"/>
    <row r="145" ht="18.600000000000001" customHeight="1"/>
    <row r="146" ht="18.600000000000001" customHeight="1"/>
    <row r="147" ht="18.600000000000001" customHeight="1"/>
    <row r="148" ht="18.600000000000001" customHeight="1"/>
    <row r="149" ht="18.600000000000001" customHeight="1"/>
    <row r="150" ht="73.5" customHeight="1"/>
    <row r="151" ht="18.600000000000001" customHeight="1"/>
    <row r="152" ht="18.600000000000001" customHeight="1"/>
    <row r="153" ht="18.600000000000001" customHeight="1"/>
    <row r="154" ht="18.600000000000001" customHeight="1"/>
    <row r="155" ht="18.600000000000001" customHeight="1"/>
    <row r="156" ht="18.600000000000001" customHeight="1"/>
    <row r="157" ht="18.600000000000001" customHeight="1"/>
    <row r="158" ht="18.600000000000001" customHeight="1"/>
    <row r="159" ht="18.600000000000001" customHeight="1"/>
    <row r="160" ht="18.600000000000001" customHeight="1"/>
    <row r="161" ht="18.600000000000001" customHeight="1"/>
    <row r="162" ht="18.600000000000001" customHeight="1"/>
    <row r="163" ht="18.600000000000001" customHeight="1"/>
    <row r="164" ht="18.600000000000001" customHeight="1"/>
    <row r="165" ht="18.600000000000001" customHeight="1"/>
    <row r="166" ht="18.600000000000001" customHeight="1"/>
    <row r="167" ht="18.600000000000001" customHeight="1"/>
    <row r="168" ht="18.600000000000001" customHeight="1"/>
    <row r="169" ht="18.600000000000001" customHeight="1"/>
    <row r="170" ht="18.600000000000001" customHeight="1"/>
    <row r="171" ht="18.600000000000001" customHeight="1"/>
    <row r="172" ht="18.600000000000001" customHeight="1"/>
    <row r="173" ht="18.600000000000001" customHeight="1"/>
    <row r="174" ht="18.600000000000001" customHeight="1"/>
    <row r="175" ht="18.600000000000001" customHeight="1"/>
    <row r="176" ht="18.600000000000001" customHeight="1"/>
    <row r="177" ht="18.600000000000001" customHeight="1"/>
    <row r="178" ht="18.600000000000001" customHeight="1"/>
    <row r="179" ht="18.600000000000001" customHeight="1"/>
    <row r="180" ht="18.600000000000001" customHeight="1"/>
    <row r="181" ht="18.600000000000001" customHeight="1"/>
    <row r="182" ht="18.600000000000001" customHeight="1"/>
    <row r="183" ht="18.600000000000001" customHeight="1"/>
    <row r="184" ht="18.600000000000001" customHeight="1"/>
    <row r="185" ht="18.600000000000001" customHeight="1"/>
    <row r="186" ht="18.600000000000001" customHeight="1"/>
    <row r="187" ht="18.600000000000001" customHeight="1"/>
    <row r="188" ht="18.600000000000001" customHeight="1"/>
    <row r="189" ht="18.600000000000001" customHeight="1"/>
    <row r="190" ht="18.600000000000001" customHeight="1"/>
    <row r="191" ht="18.600000000000001" customHeight="1"/>
    <row r="192" ht="18.600000000000001" customHeight="1"/>
    <row r="193" ht="18.600000000000001" customHeight="1"/>
    <row r="194" ht="18.600000000000001" customHeight="1"/>
    <row r="195" ht="18.600000000000001" customHeight="1"/>
    <row r="196" ht="18.600000000000001" customHeight="1"/>
    <row r="197" ht="18.600000000000001" customHeight="1"/>
    <row r="198" ht="18.600000000000001" customHeight="1"/>
    <row r="199" ht="18.600000000000001" customHeight="1"/>
    <row r="200" ht="18.600000000000001" customHeight="1"/>
    <row r="201" ht="18.600000000000001" customHeight="1"/>
    <row r="202" ht="18.600000000000001" customHeight="1"/>
    <row r="203" ht="18.600000000000001" customHeight="1"/>
    <row r="204" ht="18.600000000000001" customHeight="1"/>
    <row r="205" ht="18.600000000000001" customHeight="1"/>
    <row r="206" ht="18.600000000000001" customHeight="1"/>
    <row r="207" ht="18.600000000000001" customHeight="1"/>
    <row r="208" ht="18.600000000000001" customHeight="1"/>
    <row r="209" ht="18.600000000000001" customHeight="1"/>
    <row r="210" ht="18.600000000000001" customHeight="1"/>
    <row r="211" ht="18.600000000000001" customHeight="1"/>
    <row r="212" ht="18.600000000000001" customHeight="1"/>
    <row r="213" ht="18.600000000000001" customHeight="1"/>
    <row r="214" ht="18.600000000000001" customHeight="1"/>
    <row r="215" ht="18.600000000000001" customHeight="1"/>
    <row r="216" ht="18.600000000000001" customHeight="1"/>
    <row r="217" ht="18.600000000000001" customHeight="1"/>
    <row r="218" ht="18.600000000000001" customHeight="1"/>
    <row r="219" ht="18.600000000000001" customHeight="1"/>
    <row r="220" ht="18.600000000000001" customHeight="1"/>
    <row r="221" ht="18.600000000000001" customHeight="1"/>
    <row r="222" ht="18.600000000000001" customHeight="1"/>
    <row r="223" ht="18.600000000000001" customHeight="1"/>
    <row r="224" ht="18.600000000000001" customHeight="1"/>
    <row r="225" ht="18.600000000000001" customHeight="1"/>
    <row r="226" ht="18.600000000000001" customHeight="1"/>
    <row r="227" ht="18.600000000000001" customHeight="1"/>
    <row r="228" ht="18.600000000000001" customHeight="1"/>
    <row r="229" ht="18.600000000000001" customHeight="1"/>
    <row r="230" ht="18.600000000000001" customHeight="1"/>
    <row r="231" ht="18.600000000000001" customHeight="1"/>
    <row r="232" ht="18.600000000000001" customHeight="1"/>
    <row r="233" ht="18.600000000000001" customHeight="1"/>
    <row r="234" ht="18.600000000000001" customHeight="1"/>
    <row r="235" ht="18.600000000000001" customHeight="1"/>
    <row r="236" ht="18.600000000000001" customHeight="1"/>
    <row r="237" ht="18.600000000000001" customHeight="1"/>
    <row r="238" ht="18.600000000000001" customHeight="1"/>
    <row r="239" ht="18.600000000000001" customHeight="1"/>
    <row r="240" ht="18.600000000000001" customHeight="1"/>
    <row r="241" ht="18.600000000000001" customHeight="1"/>
    <row r="242" ht="18.600000000000001" customHeight="1"/>
    <row r="243" ht="18.600000000000001" customHeight="1"/>
    <row r="244" ht="18.600000000000001" customHeight="1"/>
    <row r="245" ht="18.600000000000001" customHeight="1"/>
    <row r="246" ht="18.600000000000001" customHeight="1"/>
    <row r="247" ht="18.600000000000001" customHeight="1"/>
    <row r="248" ht="18.600000000000001" customHeight="1"/>
    <row r="249" ht="18.600000000000001" customHeight="1"/>
    <row r="250" ht="18.600000000000001" customHeight="1"/>
    <row r="251" ht="18.600000000000001" customHeight="1"/>
    <row r="252" ht="18.600000000000001" customHeight="1"/>
    <row r="253" ht="18.600000000000001" customHeight="1"/>
    <row r="254" ht="18.600000000000001" customHeight="1"/>
    <row r="255" ht="18.600000000000001" customHeight="1"/>
    <row r="256" ht="18.600000000000001" customHeight="1"/>
    <row r="257" ht="18.600000000000001" customHeight="1"/>
    <row r="258" ht="18.600000000000001" customHeight="1"/>
    <row r="259" ht="18.600000000000001" customHeight="1"/>
    <row r="260" ht="18.600000000000001" customHeight="1"/>
    <row r="261" ht="18.600000000000001" customHeight="1"/>
    <row r="262" ht="18.600000000000001" customHeight="1"/>
    <row r="263" ht="18.600000000000001" customHeight="1"/>
    <row r="264" ht="18.600000000000001" customHeight="1"/>
    <row r="265" ht="18.600000000000001" customHeight="1"/>
    <row r="266" ht="18.600000000000001" customHeight="1"/>
    <row r="267" ht="18.600000000000001" customHeight="1"/>
    <row r="268" ht="18.600000000000001" customHeight="1"/>
    <row r="269" ht="18.600000000000001" customHeight="1"/>
    <row r="270" ht="18.600000000000001" customHeight="1"/>
    <row r="271" ht="18.600000000000001" customHeight="1"/>
    <row r="272" ht="18.600000000000001" customHeight="1"/>
    <row r="273" ht="18.600000000000001" customHeight="1"/>
    <row r="274" ht="18.600000000000001" customHeight="1"/>
    <row r="275" ht="18.600000000000001" customHeight="1"/>
    <row r="276" ht="18.600000000000001" customHeight="1"/>
    <row r="277" ht="18.600000000000001" customHeight="1"/>
    <row r="278" ht="18.600000000000001" customHeight="1"/>
    <row r="279" ht="18.600000000000001" customHeight="1"/>
    <row r="280" ht="18.600000000000001" customHeight="1"/>
    <row r="281" ht="18.600000000000001" customHeight="1"/>
    <row r="282" ht="18.600000000000001" customHeight="1"/>
    <row r="283" ht="18.600000000000001" customHeight="1"/>
    <row r="284" ht="18.600000000000001" customHeight="1"/>
    <row r="285" ht="18.600000000000001" customHeight="1"/>
    <row r="286" ht="18.600000000000001" customHeight="1"/>
    <row r="287" ht="18.600000000000001" customHeight="1"/>
    <row r="288" ht="18.600000000000001" customHeight="1"/>
    <row r="289" ht="18.600000000000001" customHeight="1"/>
    <row r="290" ht="18.600000000000001" customHeight="1"/>
    <row r="291" ht="18.600000000000001" customHeight="1"/>
    <row r="292" ht="18.600000000000001" customHeight="1"/>
    <row r="293" ht="18.600000000000001" customHeight="1"/>
    <row r="294" ht="18.600000000000001" customHeight="1"/>
    <row r="295" ht="18.600000000000001" customHeight="1"/>
    <row r="296" ht="18.600000000000001" customHeight="1"/>
    <row r="297" ht="18.600000000000001" customHeight="1"/>
    <row r="298" ht="18.600000000000001" customHeight="1"/>
    <row r="299" ht="18.600000000000001" customHeight="1"/>
    <row r="300" ht="18.600000000000001" customHeight="1"/>
    <row r="301" ht="18.600000000000001" customHeight="1"/>
    <row r="302" ht="18.600000000000001" customHeight="1"/>
    <row r="303" ht="18.600000000000001" customHeight="1"/>
    <row r="304" ht="18.600000000000001" customHeight="1"/>
    <row r="305" ht="18.600000000000001" customHeight="1"/>
    <row r="306" ht="18.600000000000001" customHeight="1"/>
    <row r="307" ht="18.600000000000001" customHeight="1"/>
    <row r="308" ht="18.600000000000001" customHeight="1"/>
    <row r="309" ht="18.600000000000001" customHeight="1"/>
    <row r="310" ht="18.600000000000001" customHeight="1"/>
    <row r="311" ht="18.600000000000001" customHeight="1"/>
    <row r="312" ht="18.600000000000001" customHeight="1"/>
    <row r="313" ht="18.600000000000001" customHeight="1"/>
    <row r="314" ht="18.600000000000001" customHeight="1"/>
    <row r="315" ht="18.600000000000001" customHeight="1"/>
    <row r="316" ht="18.600000000000001" customHeight="1"/>
    <row r="317" ht="18.600000000000001" customHeight="1"/>
    <row r="318" ht="18.600000000000001" customHeight="1"/>
    <row r="319" ht="18.600000000000001" customHeight="1"/>
    <row r="320" ht="18.600000000000001" customHeight="1"/>
    <row r="321" ht="18.600000000000001" customHeight="1"/>
    <row r="322" ht="18.600000000000001" customHeight="1"/>
    <row r="323" ht="18.600000000000001" customHeight="1"/>
    <row r="324" ht="18.600000000000001" customHeight="1"/>
    <row r="325" ht="18.600000000000001" customHeight="1"/>
    <row r="326" ht="18.600000000000001" customHeight="1"/>
    <row r="327" ht="18.600000000000001" customHeight="1"/>
    <row r="328" ht="18.600000000000001" customHeight="1"/>
    <row r="329" ht="18.600000000000001" customHeight="1"/>
    <row r="330" ht="18.600000000000001" customHeight="1"/>
    <row r="331" ht="18.600000000000001" customHeight="1"/>
    <row r="332" ht="18.600000000000001" customHeight="1"/>
    <row r="333" ht="18.600000000000001" customHeight="1"/>
    <row r="334" ht="18.600000000000001" customHeight="1"/>
    <row r="335" ht="18.600000000000001" customHeight="1"/>
    <row r="336" ht="18.600000000000001" customHeight="1"/>
    <row r="337" ht="18.600000000000001" customHeight="1"/>
    <row r="338" ht="18.600000000000001" customHeight="1"/>
    <row r="339" ht="18.600000000000001" customHeight="1"/>
    <row r="340" ht="18.600000000000001" customHeight="1"/>
    <row r="341" ht="18.600000000000001" customHeight="1"/>
    <row r="342" ht="18.600000000000001" customHeight="1"/>
    <row r="343" ht="18.600000000000001" customHeight="1"/>
    <row r="344" ht="18.600000000000001" customHeight="1"/>
    <row r="345" ht="18.600000000000001" customHeight="1"/>
    <row r="346" ht="18.600000000000001" customHeight="1"/>
    <row r="347" ht="18.600000000000001" customHeight="1"/>
    <row r="348" ht="18.600000000000001" customHeight="1"/>
    <row r="349" ht="18.600000000000001" customHeight="1"/>
    <row r="350" ht="18.600000000000001" customHeight="1"/>
    <row r="351" ht="41.1" customHeight="1"/>
    <row r="353" ht="18.600000000000001" customHeight="1"/>
    <row r="354" ht="18.600000000000001" customHeight="1"/>
    <row r="355" ht="18.600000000000001" customHeight="1"/>
    <row r="356" ht="18.600000000000001" customHeight="1"/>
    <row r="357" ht="18.600000000000001" customHeight="1"/>
    <row r="358" ht="18.600000000000001" customHeight="1"/>
    <row r="359" ht="18.600000000000001" customHeight="1"/>
    <row r="360" ht="18.600000000000001" customHeight="1"/>
    <row r="361" ht="18.600000000000001" customHeight="1"/>
    <row r="362" ht="18.600000000000001" customHeight="1"/>
    <row r="363" ht="18.600000000000001" customHeight="1"/>
    <row r="364" ht="18.600000000000001" customHeight="1"/>
    <row r="365" ht="18.600000000000001" customHeight="1"/>
    <row r="366" ht="18.600000000000001" customHeight="1"/>
    <row r="367" ht="18.600000000000001" customHeight="1"/>
    <row r="368" ht="18.600000000000001" customHeight="1"/>
    <row r="369" ht="18.600000000000001" customHeight="1"/>
    <row r="370" ht="18.600000000000001" customHeight="1"/>
    <row r="371" ht="18.600000000000001" customHeight="1"/>
    <row r="372" ht="18.600000000000001" customHeight="1"/>
    <row r="373" ht="18.600000000000001" customHeight="1"/>
    <row r="374" ht="18.600000000000001" customHeight="1"/>
    <row r="375" ht="18.600000000000001" customHeight="1"/>
    <row r="376" ht="18.600000000000001" customHeight="1"/>
    <row r="377" ht="18.600000000000001" customHeight="1"/>
    <row r="378" ht="18.600000000000001" customHeight="1"/>
    <row r="379" ht="18.600000000000001" customHeight="1"/>
    <row r="380" ht="18.600000000000001" customHeight="1"/>
    <row r="381" ht="18.600000000000001" customHeight="1"/>
    <row r="382" ht="18.600000000000001" customHeight="1"/>
    <row r="383" ht="18.600000000000001" customHeight="1"/>
    <row r="384" ht="18.600000000000001" customHeight="1"/>
    <row r="385" ht="18.600000000000001" customHeight="1"/>
    <row r="386" ht="18.600000000000001" customHeight="1"/>
    <row r="387" ht="18.600000000000001" customHeight="1"/>
    <row r="388" ht="18.600000000000001" customHeight="1"/>
    <row r="389" ht="18.600000000000001" customHeight="1"/>
    <row r="390" ht="18.600000000000001" customHeight="1"/>
    <row r="391" ht="18.600000000000001" customHeight="1"/>
    <row r="392" ht="18.600000000000001" customHeight="1"/>
    <row r="393" ht="18.600000000000001" customHeight="1"/>
    <row r="394" ht="18.600000000000001" customHeight="1"/>
    <row r="395" ht="18.600000000000001" customHeight="1"/>
    <row r="396" ht="18.600000000000001" customHeight="1"/>
    <row r="397" ht="18.600000000000001" customHeight="1"/>
    <row r="398" ht="18.600000000000001" customHeight="1"/>
    <row r="399" ht="18.600000000000001" customHeight="1"/>
    <row r="400" ht="18.600000000000001" customHeight="1"/>
    <row r="401" ht="18.600000000000001" customHeight="1"/>
    <row r="402" ht="18.600000000000001" customHeight="1"/>
    <row r="403" ht="18.600000000000001" customHeight="1"/>
    <row r="404" ht="18.600000000000001" customHeight="1"/>
    <row r="405" ht="18.600000000000001" customHeight="1"/>
    <row r="406" ht="18.600000000000001" customHeight="1"/>
    <row r="407" ht="18.600000000000001" customHeight="1"/>
    <row r="408" ht="18.600000000000001" customHeight="1"/>
    <row r="409" ht="18.600000000000001" customHeight="1"/>
    <row r="410" ht="18.600000000000001" customHeight="1"/>
    <row r="411" ht="18.600000000000001" customHeight="1"/>
    <row r="412" ht="18.600000000000001" customHeight="1"/>
    <row r="413" ht="18.600000000000001" customHeight="1"/>
    <row r="414" ht="18.600000000000001" customHeight="1"/>
    <row r="415" ht="18.600000000000001" customHeight="1"/>
    <row r="416" ht="18.600000000000001" customHeight="1"/>
    <row r="417" ht="18.600000000000001" customHeight="1"/>
    <row r="418" ht="18.600000000000001" customHeight="1"/>
    <row r="419" ht="18.600000000000001" customHeight="1"/>
    <row r="420" ht="18.600000000000001" customHeight="1"/>
    <row r="421" ht="18.600000000000001" customHeight="1"/>
    <row r="422" ht="18.600000000000001" customHeight="1"/>
    <row r="423" ht="18.600000000000001" customHeight="1"/>
    <row r="424" ht="18.600000000000001" customHeight="1"/>
    <row r="425" ht="18.600000000000001" customHeight="1"/>
    <row r="426" ht="18.600000000000001" customHeight="1"/>
    <row r="427" ht="18.600000000000001" customHeight="1"/>
    <row r="428" ht="18.600000000000001" customHeight="1"/>
    <row r="429" ht="39" customHeight="1"/>
    <row r="430" ht="18.600000000000001" customHeight="1"/>
    <row r="431" ht="18.600000000000001" customHeight="1"/>
    <row r="432" ht="18.600000000000001" customHeight="1"/>
    <row r="433" ht="18.600000000000001" customHeight="1"/>
    <row r="434" ht="18.600000000000001" customHeight="1"/>
    <row r="435" ht="18.600000000000001" customHeight="1"/>
    <row r="436" ht="18.600000000000001" customHeight="1"/>
    <row r="441" ht="18.600000000000001" customHeight="1"/>
    <row r="442" ht="18.600000000000001" customHeight="1"/>
    <row r="443" ht="39" customHeight="1"/>
    <row r="444" ht="18.600000000000001" customHeight="1"/>
    <row r="445" ht="87" customHeight="1"/>
    <row r="446" ht="18.600000000000001" customHeight="1"/>
    <row r="447" ht="41.45" customHeight="1"/>
    <row r="448" ht="27" customHeight="1"/>
    <row r="452" ht="54.95" customHeight="1"/>
    <row r="468" ht="18.600000000000001" customHeight="1"/>
    <row r="469" ht="37.5" customHeight="1"/>
    <row r="470" ht="18.600000000000001" customHeight="1"/>
    <row r="471" ht="18.600000000000001" customHeight="1"/>
    <row r="472" ht="18.600000000000001" customHeight="1"/>
    <row r="473" ht="51.6" customHeight="1"/>
    <row r="474" ht="18.600000000000001" customHeight="1"/>
    <row r="475" ht="18.600000000000001" customHeight="1"/>
    <row r="476" ht="18.600000000000001" customHeight="1"/>
    <row r="477" ht="81" customHeight="1"/>
    <row r="478" ht="18.600000000000001" customHeight="1"/>
    <row r="479" ht="18.600000000000001" customHeight="1"/>
    <row r="480" ht="18.600000000000001" customHeight="1"/>
    <row r="481" ht="78" customHeight="1"/>
    <row r="482" ht="18.600000000000001" customHeight="1"/>
    <row r="483" ht="18.600000000000001" customHeight="1"/>
    <row r="484" ht="18.600000000000001" customHeight="1"/>
    <row r="485" ht="38.1" customHeight="1"/>
    <row r="486" ht="113.45" customHeight="1"/>
    <row r="487" ht="18.600000000000001" customHeight="1"/>
    <row r="488" ht="18.600000000000001" customHeight="1"/>
    <row r="489" ht="18.600000000000001" customHeight="1"/>
    <row r="490" ht="18.600000000000001" customHeight="1"/>
    <row r="491" ht="73.5" customHeight="1"/>
    <row r="492" ht="18.600000000000001" customHeight="1"/>
    <row r="493" ht="18.600000000000001" customHeight="1"/>
    <row r="494" ht="18.600000000000001" customHeight="1"/>
    <row r="495" ht="18.600000000000001" customHeight="1"/>
    <row r="496" ht="18.600000000000001" customHeight="1"/>
    <row r="497" ht="18.600000000000001" customHeight="1"/>
    <row r="498" ht="18.600000000000001" customHeight="1"/>
    <row r="499" ht="18.600000000000001" customHeight="1"/>
    <row r="500" ht="18.600000000000001" customHeight="1"/>
    <row r="501" ht="18.600000000000001" customHeight="1"/>
    <row r="502" ht="18.600000000000001" customHeight="1"/>
    <row r="503" ht="18.600000000000001" customHeight="1"/>
    <row r="504" ht="18.600000000000001" customHeight="1"/>
    <row r="505" ht="18.600000000000001" customHeight="1"/>
    <row r="506" ht="18.600000000000001" customHeight="1"/>
    <row r="507" ht="18.600000000000001" customHeight="1"/>
    <row r="508" ht="18.600000000000001" customHeight="1"/>
    <row r="509" ht="18.600000000000001" customHeight="1"/>
    <row r="510" ht="18.600000000000001" customHeight="1"/>
    <row r="511" ht="18.600000000000001" customHeight="1"/>
    <row r="512" ht="18.600000000000001" customHeight="1"/>
    <row r="513" ht="18.600000000000001" customHeight="1"/>
    <row r="514" ht="18.600000000000001" customHeight="1"/>
    <row r="515" ht="18.600000000000001" customHeight="1"/>
    <row r="516" ht="18.600000000000001" customHeight="1"/>
    <row r="517" ht="18.600000000000001" customHeight="1"/>
    <row r="518" ht="18.600000000000001" customHeight="1"/>
    <row r="519" ht="18.600000000000001" customHeight="1"/>
    <row r="520" ht="18.600000000000001" customHeight="1"/>
    <row r="521" ht="18.600000000000001" customHeight="1"/>
    <row r="522" ht="18.600000000000001" customHeight="1"/>
    <row r="523" ht="18.600000000000001" customHeight="1"/>
    <row r="524" ht="18.600000000000001" customHeight="1"/>
    <row r="527" ht="18.600000000000001" customHeight="1"/>
    <row r="528" ht="18.600000000000001" customHeight="1"/>
    <row r="529" ht="18.600000000000001" customHeight="1"/>
    <row r="530" ht="18.600000000000001" customHeight="1"/>
    <row r="532" ht="18.600000000000001" customHeight="1"/>
    <row r="536" ht="18.600000000000001" customHeight="1"/>
    <row r="538" ht="18.95" customHeight="1"/>
    <row r="539" ht="282" customHeight="1"/>
    <row r="541" ht="18.600000000000001" customHeight="1"/>
    <row r="542" ht="18.600000000000001" customHeight="1"/>
    <row r="543" ht="18.600000000000001" customHeight="1"/>
    <row r="544" ht="18.600000000000001" customHeight="1"/>
    <row r="545" ht="36" customHeight="1"/>
    <row r="550" ht="18.600000000000001" customHeight="1"/>
    <row r="551" ht="63.95" customHeight="1"/>
    <row r="552" ht="18.600000000000001" customHeight="1"/>
    <row r="553" ht="18.600000000000001" customHeight="1"/>
    <row r="555" ht="42.6" customHeight="1"/>
    <row r="563" ht="18.600000000000001" customHeight="1"/>
    <row r="569" ht="60.6" customHeight="1"/>
    <row r="576" ht="41.1" customHeight="1"/>
    <row r="582" ht="42.95" customHeight="1"/>
    <row r="589" ht="27" customHeight="1"/>
    <row r="594" ht="39.6" customHeight="1"/>
    <row r="608" ht="29.45" customHeight="1"/>
    <row r="609" ht="26.45" customHeight="1"/>
    <row r="611" ht="18.95" customHeight="1"/>
    <row r="614" ht="12.6" customHeight="1"/>
    <row r="618" ht="14.45" customHeight="1"/>
    <row r="621" ht="87.95" customHeight="1"/>
    <row r="626" ht="84.6" customHeight="1"/>
    <row r="627" ht="18.600000000000001" customHeight="1"/>
    <row r="628" ht="18.95" customHeight="1"/>
    <row r="629" ht="18.600000000000001" customHeight="1"/>
    <row r="630" ht="18.600000000000001" customHeight="1"/>
    <row r="631" ht="18.600000000000001" customHeight="1"/>
    <row r="633" ht="18.600000000000001" customHeight="1"/>
    <row r="634" ht="18.600000000000001" customHeight="1"/>
    <row r="636" ht="18.600000000000001" customHeight="1"/>
    <row r="637" ht="18.600000000000001" customHeight="1"/>
    <row r="638" ht="21" customHeight="1"/>
    <row r="639" ht="15.95" customHeight="1"/>
    <row r="640" ht="18.600000000000001" customHeight="1"/>
    <row r="642" ht="18.600000000000001" customHeight="1"/>
    <row r="646" ht="15.95" customHeight="1"/>
    <row r="647" ht="18.600000000000001" customHeight="1"/>
    <row r="649" ht="18.600000000000001" customHeight="1"/>
    <row r="650" ht="18.600000000000001" customHeight="1"/>
    <row r="651" ht="18.600000000000001" customHeight="1"/>
    <row r="652" ht="18.600000000000001" customHeight="1"/>
    <row r="653" ht="14.45" customHeight="1"/>
    <row r="657" ht="14.45" customHeight="1"/>
    <row r="658" ht="14.45" customHeight="1"/>
    <row r="659" ht="14.45" customHeight="1"/>
  </sheetData>
  <mergeCells count="2">
    <mergeCell ref="C5:N5"/>
    <mergeCell ref="C6:N7"/>
  </mergeCells>
  <hyperlinks>
    <hyperlink ref="A4" location="'ÍNDICE REMISSIVO'!A1" display="Índice" xr:uid="{00000000-0004-0000-3C00-000000000000}"/>
    <hyperlink ref="L1" location="GRI!A1" display="GRI" xr:uid="{00000000-0004-0000-3C00-000001000000}"/>
    <hyperlink ref="M1" location="SASB!A1" display="SASB" xr:uid="{00000000-0004-0000-3C00-000002000000}"/>
    <hyperlink ref="K1" location="SOCIAL!A1" display="Social " xr:uid="{00000000-0004-0000-3C00-000003000000}"/>
    <hyperlink ref="F1" location="ÍNDICE!A1" display="Índice" xr:uid="{00000000-0004-0000-3C00-000004000000}"/>
    <hyperlink ref="G1" location="'TEMAS MATERIAIS'!A1" display="Temas materiais" xr:uid="{00000000-0004-0000-3C00-000005000000}"/>
    <hyperlink ref="H1" location="AMBIENTAL!A1" display="Ambiental" xr:uid="{00000000-0004-0000-3C00-000006000000}"/>
    <hyperlink ref="I1" location="ECONÔMICO!A1" display="Econômico " xr:uid="{00000000-0004-0000-3C00-000007000000}"/>
    <hyperlink ref="J1" location="GOVERNANÇA!A1" display="Governança " xr:uid="{00000000-0004-0000-3C00-000008000000}"/>
  </hyperlinks>
  <pageMargins left="0.511811024" right="0.511811024" top="0.78740157499999996" bottom="0.78740157499999996" header="0.31496062000000002" footer="0.31496062000000002"/>
  <pageSetup paperSize="9"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2679400-edef-4317-89d9-d6b30a5fe4bd">
      <Terms xmlns="http://schemas.microsoft.com/office/infopath/2007/PartnerControls"/>
    </lcf76f155ced4ddcb4097134ff3c332f>
    <TaxCatchAll xmlns="59edc2b3-afb1-491f-8a27-0f12d2253d28" xsi:nil="true"/>
    <Linktoolkit xmlns="42679400-edef-4317-89d9-d6b30a5fe4bd">
      <Url xsi:nil="true"/>
      <Description xsi:nil="true"/>
    </Linktoolkit>
    <Revisado_x003f_ xmlns="42679400-edef-4317-89d9-d6b30a5fe4bd">false</Revisado_x003f_>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411346727FC3CE429421065DBB283536" ma:contentTypeVersion="21" ma:contentTypeDescription="Crie um novo documento." ma:contentTypeScope="" ma:versionID="e404fe252eab1360f47824de6a5412fe">
  <xsd:schema xmlns:xsd="http://www.w3.org/2001/XMLSchema" xmlns:xs="http://www.w3.org/2001/XMLSchema" xmlns:p="http://schemas.microsoft.com/office/2006/metadata/properties" xmlns:ns2="42679400-edef-4317-89d9-d6b30a5fe4bd" xmlns:ns3="59edc2b3-afb1-491f-8a27-0f12d2253d28" targetNamespace="http://schemas.microsoft.com/office/2006/metadata/properties" ma:root="true" ma:fieldsID="4ac896768245f4375cb7fbc83d2a664f" ns2:_="" ns3:_="">
    <xsd:import namespace="42679400-edef-4317-89d9-d6b30a5fe4bd"/>
    <xsd:import namespace="59edc2b3-afb1-491f-8a27-0f12d2253d2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DateTaken"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Linktoolkit" minOccurs="0"/>
                <xsd:element ref="ns2:Revisado_x003f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679400-edef-4317-89d9-d6b30a5fe4b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Marcações de imagem" ma:readOnly="false" ma:fieldId="{5cf76f15-5ced-4ddc-b409-7134ff3c332f}" ma:taxonomyMulti="true" ma:sspId="0c86877f-787a-46cf-8459-06f412b6b52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Linktoolkit" ma:index="27" nillable="true" ma:displayName="Link toolkit" ma:description="https://trello.com/b/4jeRY38a/social-media-toolkit-world-water-day-2025" ma:format="Hyperlink" ma:internalName="Linktoolkit">
      <xsd:complexType>
        <xsd:complexContent>
          <xsd:extension base="dms:URL">
            <xsd:sequence>
              <xsd:element name="Url" type="dms:ValidUrl" minOccurs="0" nillable="true"/>
              <xsd:element name="Description" type="xsd:string" nillable="true"/>
            </xsd:sequence>
          </xsd:extension>
        </xsd:complexContent>
      </xsd:complexType>
    </xsd:element>
    <xsd:element name="Revisado_x003f_" ma:index="28" nillable="true" ma:displayName="Revisado?" ma:default="0" ma:format="Dropdown" ma:internalName="Revisado_x003f_">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9edc2b3-afb1-491f-8a27-0f12d2253d28" elementFormDefault="qualified">
    <xsd:import namespace="http://schemas.microsoft.com/office/2006/documentManagement/types"/>
    <xsd:import namespace="http://schemas.microsoft.com/office/infopath/2007/PartnerControls"/>
    <xsd:element name="SharedWithUsers" ma:index="10"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hes de Compartilhado Com" ma:internalName="SharedWithDetails" ma:readOnly="true">
      <xsd:simpleType>
        <xsd:restriction base="dms:Note">
          <xsd:maxLength value="255"/>
        </xsd:restriction>
      </xsd:simpleType>
    </xsd:element>
    <xsd:element name="TaxCatchAll" ma:index="23" nillable="true" ma:displayName="Taxonomy Catch All Column" ma:hidden="true" ma:list="{d4ed8ec2-d5fd-4ff9-b4f9-be8add77e755}" ma:internalName="TaxCatchAll" ma:showField="CatchAllData" ma:web="59edc2b3-afb1-491f-8a27-0f12d2253d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773858E-EF1D-40E6-B614-C32AE9F8F92D}"/>
</file>

<file path=customXml/itemProps2.xml><?xml version="1.0" encoding="utf-8"?>
<ds:datastoreItem xmlns:ds="http://schemas.openxmlformats.org/officeDocument/2006/customXml" ds:itemID="{B966907B-C240-4F26-AE79-0F76AF111C38}"/>
</file>

<file path=customXml/itemProps3.xml><?xml version="1.0" encoding="utf-8"?>
<ds:datastoreItem xmlns:ds="http://schemas.openxmlformats.org/officeDocument/2006/customXml" ds:itemID="{14C5EACD-5719-452A-8A14-A92049CDD811}"/>
</file>

<file path=docProps/app.xml><?xml version="1.0" encoding="utf-8"?>
<Properties xmlns="http://schemas.openxmlformats.org/officeDocument/2006/extended-properties" xmlns:vt="http://schemas.openxmlformats.org/officeDocument/2006/docPropsVTypes">
  <Application>Microsoft Excel Online</Application>
  <Manager/>
  <Company>BKM</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GABRIELA DRAGOJEVIC DELLAPE BAPTISTA</dc:creator>
  <cp:keywords>P-I</cp:keywords>
  <dc:description>Orç. 69034_x000d_
Job 42727_x000d_
Translated by Global Translations.BR</dc:description>
  <cp:lastModifiedBy>CAMILA FABBRO FIGUEIRA</cp:lastModifiedBy>
  <cp:revision/>
  <dcterms:created xsi:type="dcterms:W3CDTF">2024-10-03T12:55:41Z</dcterms:created>
  <dcterms:modified xsi:type="dcterms:W3CDTF">2026-05-14T19:34:08Z</dcterms:modified>
  <cp:category>Global Translations.BR</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cd4a03c1-3a9a-4c6c-ad56-2da790c11b21_Enabled">
    <vt:lpwstr>true</vt:lpwstr>
  </property>
  <property fmtid="{D5CDD505-2E9C-101B-9397-08002B2CF9AE}" pid="3" name="MSIP_Label_cd4a03c1-3a9a-4c6c-ad56-2da790c11b21_SetDate">
    <vt:lpwstr>2024-10-03T13:01:31Z</vt:lpwstr>
  </property>
  <property fmtid="{D5CDD505-2E9C-101B-9397-08002B2CF9AE}" pid="4" name="MSIP_Label_cd4a03c1-3a9a-4c6c-ad56-2da790c11b21_Method">
    <vt:lpwstr>Privileged</vt:lpwstr>
  </property>
  <property fmtid="{D5CDD505-2E9C-101B-9397-08002B2CF9AE}" pid="5" name="MSIP_Label_cd4a03c1-3a9a-4c6c-ad56-2da790c11b21_Name">
    <vt:lpwstr>Internal Use.</vt:lpwstr>
  </property>
  <property fmtid="{D5CDD505-2E9C-101B-9397-08002B2CF9AE}" pid="6" name="MSIP_Label_cd4a03c1-3a9a-4c6c-ad56-2da790c11b21_SiteId">
    <vt:lpwstr>592b5396-bf52-4b35-a844-d5ab522c3666</vt:lpwstr>
  </property>
  <property fmtid="{D5CDD505-2E9C-101B-9397-08002B2CF9AE}" pid="7" name="MSIP_Label_cd4a03c1-3a9a-4c6c-ad56-2da790c11b21_ActionId">
    <vt:lpwstr>ace080d7-abe0-4510-a896-1f7e8e0f90e1</vt:lpwstr>
  </property>
  <property fmtid="{D5CDD505-2E9C-101B-9397-08002B2CF9AE}" pid="8" name="MSIP_Label_cd4a03c1-3a9a-4c6c-ad56-2da790c11b21_ContentBits">
    <vt:lpwstr>0</vt:lpwstr>
  </property>
  <property fmtid="{D5CDD505-2E9C-101B-9397-08002B2CF9AE}" pid="9" name="ContentTypeId">
    <vt:lpwstr>0x010100411346727FC3CE429421065DBB283536</vt:lpwstr>
  </property>
  <property fmtid="{D5CDD505-2E9C-101B-9397-08002B2CF9AE}" pid="10" name="MediaServiceImageTags">
    <vt:lpwstr/>
  </property>
</Properties>
</file>